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660" windowHeight="6750" activeTab="1"/>
  </bookViews>
  <sheets>
    <sheet name="合併後 (2)" sheetId="1" r:id="rId1"/>
    <sheet name="合併後" sheetId="2" r:id="rId2"/>
    <sheet name="市町村別" sheetId="3" r:id="rId3"/>
  </sheets>
  <definedNames/>
  <calcPr fullCalcOnLoad="1"/>
</workbook>
</file>

<file path=xl/sharedStrings.xml><?xml version="1.0" encoding="utf-8"?>
<sst xmlns="http://schemas.openxmlformats.org/spreadsheetml/2006/main" count="367" uniqueCount="143">
  <si>
    <t>う歯罹患状況</t>
  </si>
  <si>
    <t>う歯数（本）</t>
  </si>
  <si>
    <t>咬合異常（人）</t>
  </si>
  <si>
    <t>口腔軟組織疾患（人）</t>
  </si>
  <si>
    <t>市町村</t>
  </si>
  <si>
    <t>対象児数</t>
  </si>
  <si>
    <t>受診児数</t>
  </si>
  <si>
    <t>受診率</t>
  </si>
  <si>
    <t>フッ素塗布</t>
  </si>
  <si>
    <t>う蝕なし</t>
  </si>
  <si>
    <t>Ａ型</t>
  </si>
  <si>
    <t>Ｂ型</t>
  </si>
  <si>
    <t>Ｃ１型</t>
  </si>
  <si>
    <t>Ｃ２型</t>
  </si>
  <si>
    <t>Ｃ不明型</t>
  </si>
  <si>
    <t>型不明</t>
  </si>
  <si>
    <t>罹患者計</t>
  </si>
  <si>
    <t>罹患者率</t>
  </si>
  <si>
    <t>Ｃのある者︵再掲︶</t>
  </si>
  <si>
    <t>未処置歯数</t>
  </si>
  <si>
    <t>処置歯数</t>
  </si>
  <si>
    <t>総数</t>
  </si>
  <si>
    <t>一人平均う歯数</t>
  </si>
  <si>
    <t>要観察歯数</t>
  </si>
  <si>
    <t>反対咬合ａ</t>
  </si>
  <si>
    <t>上顎前突ｂ</t>
  </si>
  <si>
    <t>開咬ｃ</t>
  </si>
  <si>
    <t>そう生ｄ</t>
  </si>
  <si>
    <t>正中離開ｅ</t>
  </si>
  <si>
    <t>その他ｆ</t>
  </si>
  <si>
    <t>計</t>
  </si>
  <si>
    <t>Ｌ</t>
  </si>
  <si>
    <t>Ｓ</t>
  </si>
  <si>
    <t>なし</t>
  </si>
  <si>
    <t>要フォロー</t>
  </si>
  <si>
    <t>大津市</t>
  </si>
  <si>
    <t>志賀町</t>
  </si>
  <si>
    <t>草津市</t>
  </si>
  <si>
    <t>守山市</t>
  </si>
  <si>
    <t>栗東町</t>
  </si>
  <si>
    <t>中主町</t>
  </si>
  <si>
    <t>野洲町</t>
  </si>
  <si>
    <t>石部町</t>
  </si>
  <si>
    <t>甲西町</t>
  </si>
  <si>
    <t>水口町</t>
  </si>
  <si>
    <t>土山町</t>
  </si>
  <si>
    <t>甲賀町</t>
  </si>
  <si>
    <t>甲南町</t>
  </si>
  <si>
    <t>信楽町</t>
  </si>
  <si>
    <t>近江八幡市</t>
  </si>
  <si>
    <t>八日市市</t>
  </si>
  <si>
    <t>安土町</t>
  </si>
  <si>
    <t>蒲生町</t>
  </si>
  <si>
    <t>日野町</t>
  </si>
  <si>
    <t>竜王町</t>
  </si>
  <si>
    <t>永源寺町</t>
  </si>
  <si>
    <t>五個荘町</t>
  </si>
  <si>
    <t>能登川町</t>
  </si>
  <si>
    <t>彦根市</t>
  </si>
  <si>
    <t>愛東町</t>
  </si>
  <si>
    <t>湖東町</t>
  </si>
  <si>
    <t>秦荘町</t>
  </si>
  <si>
    <t>愛知川町</t>
  </si>
  <si>
    <t>豊郷町</t>
  </si>
  <si>
    <t>甲良町</t>
  </si>
  <si>
    <t>多賀町</t>
  </si>
  <si>
    <t>長浜市</t>
  </si>
  <si>
    <t>山東町</t>
  </si>
  <si>
    <t>伊吹町</t>
  </si>
  <si>
    <t>米原町</t>
  </si>
  <si>
    <t>近江町</t>
  </si>
  <si>
    <t>浅井町</t>
  </si>
  <si>
    <t>虎姫町</t>
  </si>
  <si>
    <t>湖北町</t>
  </si>
  <si>
    <t>びわ町</t>
  </si>
  <si>
    <t>高月町</t>
  </si>
  <si>
    <t>余呉町</t>
  </si>
  <si>
    <t>西浅井町</t>
  </si>
  <si>
    <t>マキノ町</t>
  </si>
  <si>
    <t>今津町</t>
  </si>
  <si>
    <t>朽木村</t>
  </si>
  <si>
    <t>安曇川町</t>
  </si>
  <si>
    <t>高島町</t>
  </si>
  <si>
    <t>新旭町</t>
  </si>
  <si>
    <t>県平均</t>
  </si>
  <si>
    <t>保健所別</t>
  </si>
  <si>
    <t>大津</t>
  </si>
  <si>
    <t>草津</t>
  </si>
  <si>
    <t>水口</t>
  </si>
  <si>
    <t>八日市</t>
  </si>
  <si>
    <t>彦根</t>
  </si>
  <si>
    <t>長浜</t>
  </si>
  <si>
    <t>今津</t>
  </si>
  <si>
    <t>県</t>
  </si>
  <si>
    <t>木之本町</t>
  </si>
  <si>
    <t>大津市</t>
  </si>
  <si>
    <t>旧大津市</t>
  </si>
  <si>
    <t>旧志賀町</t>
  </si>
  <si>
    <t>野洲市</t>
  </si>
  <si>
    <t>旧中主町</t>
  </si>
  <si>
    <t>旧野洲町</t>
  </si>
  <si>
    <t>湖南市</t>
  </si>
  <si>
    <t>旧石部町</t>
  </si>
  <si>
    <t>旧甲西町</t>
  </si>
  <si>
    <t>甲賀市</t>
  </si>
  <si>
    <t>旧水口町</t>
  </si>
  <si>
    <t>旧土山町</t>
  </si>
  <si>
    <t>旧甲賀町</t>
  </si>
  <si>
    <t>旧甲南町</t>
  </si>
  <si>
    <t>旧信楽町</t>
  </si>
  <si>
    <t>東近江市</t>
  </si>
  <si>
    <t>旧八日市市</t>
  </si>
  <si>
    <t>旧蒲生町</t>
  </si>
  <si>
    <t>旧永源寺町</t>
  </si>
  <si>
    <t>旧五個荘町</t>
  </si>
  <si>
    <t>旧能登川町</t>
  </si>
  <si>
    <t>旧愛東町</t>
  </si>
  <si>
    <t>旧湖東町</t>
  </si>
  <si>
    <t>愛荘町</t>
  </si>
  <si>
    <t>旧秦荘町</t>
  </si>
  <si>
    <t>旧愛知川町</t>
  </si>
  <si>
    <t>長浜市</t>
  </si>
  <si>
    <t>旧長浜市</t>
  </si>
  <si>
    <t>旧浅井町</t>
  </si>
  <si>
    <t>旧びわ町</t>
  </si>
  <si>
    <t>米原市</t>
  </si>
  <si>
    <t>旧山東町</t>
  </si>
  <si>
    <t>旧伊吹町</t>
  </si>
  <si>
    <t>旧米原町</t>
  </si>
  <si>
    <t>旧近江町</t>
  </si>
  <si>
    <t>高島市</t>
  </si>
  <si>
    <t>旧マキノ町</t>
  </si>
  <si>
    <t>旧今津町</t>
  </si>
  <si>
    <t>旧朽木村</t>
  </si>
  <si>
    <t>旧安曇川町</t>
  </si>
  <si>
    <t>旧高島町</t>
  </si>
  <si>
    <t>旧新旭町</t>
  </si>
  <si>
    <t>滋賀県</t>
  </si>
  <si>
    <t>フッ素塗布率</t>
  </si>
  <si>
    <t>滋賀県</t>
  </si>
  <si>
    <t>木之本町</t>
  </si>
  <si>
    <t>木之本町</t>
  </si>
  <si>
    <t>栗東市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</si>
</sst>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000000"/>
    <numFmt numFmtId="180" formatCode="0.000000"/>
    <numFmt numFmtId="181" formatCode="0.00000"/>
    <numFmt numFmtId="182" formatCode="#,##0.0;[Red]\-#,##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13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9"/>
      <name val="ＭＳ 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 diagonalUp="1">
      <left style="hair"/>
      <right style="hair"/>
      <top style="hair"/>
      <bottom style="hair"/>
      <diagonal style="hair"/>
    </border>
    <border diagonalUp="1">
      <left style="hair"/>
      <right style="thin"/>
      <top style="hair"/>
      <bottom style="hair"/>
      <diagonal style="hair"/>
    </border>
    <border diagonalUp="1">
      <left style="hair"/>
      <right style="hair"/>
      <top style="thin"/>
      <bottom style="hair"/>
      <diagonal style="hair"/>
    </border>
    <border diagonalUp="1">
      <left style="hair"/>
      <right style="thin"/>
      <top style="thin"/>
      <bottom style="hair"/>
      <diagonal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 diagonalUp="1">
      <left style="hair"/>
      <right style="thin"/>
      <top style="hair"/>
      <bottom style="thin"/>
      <diagonal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 diagonalUp="1">
      <left style="hair"/>
      <right style="thin"/>
      <top style="hair"/>
      <bottom>
        <color indexed="63"/>
      </bottom>
      <diagonal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51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176" fontId="8" fillId="0" borderId="2" xfId="0" applyNumberFormat="1" applyFont="1" applyBorder="1" applyAlignment="1">
      <alignment horizontal="center" wrapText="1"/>
    </xf>
    <xf numFmtId="0" fontId="7" fillId="0" borderId="3" xfId="0" applyFont="1" applyBorder="1" applyAlignment="1">
      <alignment horizontal="centerContinuous" wrapText="1"/>
    </xf>
    <xf numFmtId="0" fontId="6" fillId="0" borderId="4" xfId="0" applyFont="1" applyBorder="1" applyAlignment="1">
      <alignment horizontal="centerContinuous"/>
    </xf>
    <xf numFmtId="0" fontId="7" fillId="0" borderId="4" xfId="0" applyFont="1" applyBorder="1" applyAlignment="1">
      <alignment horizontal="centerContinuous" wrapText="1"/>
    </xf>
    <xf numFmtId="176" fontId="7" fillId="0" borderId="5" xfId="0" applyNumberFormat="1" applyFont="1" applyBorder="1" applyAlignment="1">
      <alignment horizontal="centerContinuous" wrapText="1"/>
    </xf>
    <xf numFmtId="176" fontId="7" fillId="0" borderId="4" xfId="0" applyNumberFormat="1" applyFont="1" applyBorder="1" applyAlignment="1">
      <alignment horizontal="centerContinuous" wrapText="1"/>
    </xf>
    <xf numFmtId="2" fontId="7" fillId="0" borderId="5" xfId="0" applyNumberFormat="1" applyFont="1" applyBorder="1" applyAlignment="1">
      <alignment horizontal="centerContinuous"/>
    </xf>
    <xf numFmtId="0" fontId="7" fillId="0" borderId="6" xfId="0" applyFont="1" applyBorder="1" applyAlignment="1">
      <alignment horizontal="center" wrapText="1"/>
    </xf>
    <xf numFmtId="0" fontId="7" fillId="0" borderId="5" xfId="0" applyFont="1" applyBorder="1" applyAlignment="1">
      <alignment horizontal="centerContinuous" wrapText="1"/>
    </xf>
    <xf numFmtId="0" fontId="8" fillId="0" borderId="3" xfId="0" applyFont="1" applyBorder="1" applyAlignment="1">
      <alignment horizontal="centerContinuous" wrapText="1"/>
    </xf>
    <xf numFmtId="0" fontId="7" fillId="0" borderId="7" xfId="0" applyFont="1" applyBorder="1" applyAlignment="1">
      <alignment horizontal="left" wrapText="1"/>
    </xf>
    <xf numFmtId="0" fontId="9" fillId="0" borderId="0" xfId="0" applyFont="1" applyAlignment="1">
      <alignment textRotation="255"/>
    </xf>
    <xf numFmtId="0" fontId="9" fillId="0" borderId="8" xfId="0" applyFont="1" applyBorder="1" applyAlignment="1">
      <alignment horizontal="center" vertical="center" textRotation="255" wrapText="1"/>
    </xf>
    <xf numFmtId="0" fontId="9" fillId="0" borderId="9" xfId="0" applyFont="1" applyBorder="1" applyAlignment="1">
      <alignment horizontal="center" textRotation="255" wrapText="1"/>
    </xf>
    <xf numFmtId="0" fontId="9" fillId="0" borderId="10" xfId="0" applyFont="1" applyBorder="1" applyAlignment="1">
      <alignment horizontal="center" textRotation="255" wrapText="1"/>
    </xf>
    <xf numFmtId="176" fontId="9" fillId="0" borderId="10" xfId="0" applyNumberFormat="1" applyFont="1" applyBorder="1" applyAlignment="1">
      <alignment horizontal="center" textRotation="255" wrapText="1"/>
    </xf>
    <xf numFmtId="2" fontId="9" fillId="0" borderId="10" xfId="0" applyNumberFormat="1" applyFont="1" applyBorder="1" applyAlignment="1">
      <alignment horizontal="center" textRotation="255" wrapText="1"/>
    </xf>
    <xf numFmtId="0" fontId="9" fillId="0" borderId="11" xfId="0" applyFont="1" applyBorder="1" applyAlignment="1">
      <alignment horizontal="center" textRotation="255" wrapText="1"/>
    </xf>
    <xf numFmtId="0" fontId="9" fillId="0" borderId="10" xfId="0" applyFont="1" applyBorder="1" applyAlignment="1">
      <alignment horizontal="left" textRotation="255" wrapText="1"/>
    </xf>
    <xf numFmtId="0" fontId="9" fillId="0" borderId="12" xfId="0" applyFont="1" applyBorder="1" applyAlignment="1">
      <alignment horizontal="center" textRotation="255" wrapText="1"/>
    </xf>
    <xf numFmtId="0" fontId="8" fillId="0" borderId="0" xfId="0" applyFont="1" applyAlignment="1">
      <alignment vertical="center"/>
    </xf>
    <xf numFmtId="0" fontId="9" fillId="0" borderId="13" xfId="0" applyFont="1" applyBorder="1" applyAlignment="1">
      <alignment vertical="center"/>
    </xf>
    <xf numFmtId="38" fontId="8" fillId="0" borderId="14" xfId="17" applyFont="1" applyBorder="1" applyAlignment="1">
      <alignment vertical="center"/>
    </xf>
    <xf numFmtId="38" fontId="8" fillId="0" borderId="15" xfId="17" applyFont="1" applyBorder="1" applyAlignment="1">
      <alignment vertical="center"/>
    </xf>
    <xf numFmtId="182" fontId="8" fillId="0" borderId="15" xfId="17" applyNumberFormat="1" applyFont="1" applyBorder="1" applyAlignment="1">
      <alignment vertical="center"/>
    </xf>
    <xf numFmtId="40" fontId="8" fillId="0" borderId="15" xfId="17" applyNumberFormat="1" applyFont="1" applyBorder="1" applyAlignment="1">
      <alignment vertical="center"/>
    </xf>
    <xf numFmtId="38" fontId="8" fillId="0" borderId="15" xfId="17" applyFont="1" applyBorder="1" applyAlignment="1">
      <alignment horizontal="right" vertical="center"/>
    </xf>
    <xf numFmtId="38" fontId="8" fillId="0" borderId="16" xfId="17" applyFont="1" applyBorder="1" applyAlignment="1">
      <alignment horizontal="right" vertical="center"/>
    </xf>
    <xf numFmtId="0" fontId="9" fillId="0" borderId="17" xfId="0" applyFont="1" applyBorder="1" applyAlignment="1">
      <alignment vertical="center"/>
    </xf>
    <xf numFmtId="38" fontId="8" fillId="0" borderId="18" xfId="17" applyFont="1" applyBorder="1" applyAlignment="1">
      <alignment vertical="center"/>
    </xf>
    <xf numFmtId="38" fontId="8" fillId="0" borderId="10" xfId="17" applyFont="1" applyBorder="1" applyAlignment="1">
      <alignment vertical="center"/>
    </xf>
    <xf numFmtId="182" fontId="8" fillId="0" borderId="10" xfId="17" applyNumberFormat="1" applyFont="1" applyBorder="1" applyAlignment="1">
      <alignment vertical="center"/>
    </xf>
    <xf numFmtId="40" fontId="8" fillId="0" borderId="10" xfId="17" applyNumberFormat="1" applyFont="1" applyBorder="1" applyAlignment="1">
      <alignment vertical="center"/>
    </xf>
    <xf numFmtId="38" fontId="8" fillId="0" borderId="10" xfId="17" applyFont="1" applyBorder="1" applyAlignment="1">
      <alignment horizontal="right" vertical="center"/>
    </xf>
    <xf numFmtId="38" fontId="8" fillId="0" borderId="19" xfId="17" applyFont="1" applyBorder="1" applyAlignment="1">
      <alignment horizontal="right" vertical="center"/>
    </xf>
    <xf numFmtId="0" fontId="9" fillId="0" borderId="20" xfId="0" applyFont="1" applyBorder="1" applyAlignment="1">
      <alignment vertical="center"/>
    </xf>
    <xf numFmtId="38" fontId="8" fillId="0" borderId="21" xfId="17" applyFont="1" applyBorder="1" applyAlignment="1">
      <alignment vertical="center"/>
    </xf>
    <xf numFmtId="38" fontId="8" fillId="0" borderId="22" xfId="17" applyFont="1" applyBorder="1" applyAlignment="1">
      <alignment vertical="center"/>
    </xf>
    <xf numFmtId="182" fontId="8" fillId="0" borderId="22" xfId="17" applyNumberFormat="1" applyFont="1" applyBorder="1" applyAlignment="1">
      <alignment vertical="center"/>
    </xf>
    <xf numFmtId="40" fontId="8" fillId="0" borderId="22" xfId="17" applyNumberFormat="1" applyFont="1" applyBorder="1" applyAlignment="1">
      <alignment vertical="center"/>
    </xf>
    <xf numFmtId="38" fontId="8" fillId="0" borderId="22" xfId="17" applyFont="1" applyBorder="1" applyAlignment="1">
      <alignment horizontal="right" vertical="center"/>
    </xf>
    <xf numFmtId="38" fontId="8" fillId="0" borderId="23" xfId="17" applyFont="1" applyBorder="1" applyAlignment="1">
      <alignment horizontal="right" vertical="center"/>
    </xf>
    <xf numFmtId="0" fontId="9" fillId="0" borderId="17" xfId="0" applyFont="1" applyBorder="1" applyAlignment="1">
      <alignment horizontal="left" vertical="center"/>
    </xf>
    <xf numFmtId="0" fontId="9" fillId="0" borderId="24" xfId="0" applyFont="1" applyBorder="1" applyAlignment="1">
      <alignment vertical="center"/>
    </xf>
    <xf numFmtId="38" fontId="8" fillId="0" borderId="25" xfId="17" applyFont="1" applyBorder="1" applyAlignment="1">
      <alignment vertical="center"/>
    </xf>
    <xf numFmtId="38" fontId="8" fillId="0" borderId="26" xfId="17" applyFont="1" applyBorder="1" applyAlignment="1">
      <alignment vertical="center"/>
    </xf>
    <xf numFmtId="0" fontId="8" fillId="0" borderId="27" xfId="0" applyFont="1" applyBorder="1" applyAlignment="1">
      <alignment horizontal="center" vertical="center" shrinkToFit="1"/>
    </xf>
    <xf numFmtId="0" fontId="8" fillId="0" borderId="28" xfId="17" applyNumberFormat="1" applyFont="1" applyBorder="1" applyAlignment="1">
      <alignment horizontal="right" vertical="center"/>
    </xf>
    <xf numFmtId="176" fontId="8" fillId="0" borderId="28" xfId="17" applyNumberFormat="1" applyFont="1" applyBorder="1" applyAlignment="1">
      <alignment horizontal="right" vertical="center"/>
    </xf>
    <xf numFmtId="0" fontId="8" fillId="0" borderId="29" xfId="17" applyNumberFormat="1" applyFont="1" applyBorder="1" applyAlignment="1">
      <alignment horizontal="right" vertical="center"/>
    </xf>
    <xf numFmtId="0" fontId="8" fillId="0" borderId="0" xfId="0" applyFont="1" applyAlignment="1">
      <alignment horizontal="right" vertical="center" shrinkToFit="1"/>
    </xf>
    <xf numFmtId="0" fontId="6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2" fontId="8" fillId="0" borderId="15" xfId="0" applyNumberFormat="1" applyFont="1" applyBorder="1" applyAlignment="1">
      <alignment/>
    </xf>
    <xf numFmtId="0" fontId="8" fillId="0" borderId="16" xfId="0" applyFont="1" applyBorder="1" applyAlignment="1">
      <alignment/>
    </xf>
    <xf numFmtId="0" fontId="6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2" fontId="8" fillId="0" borderId="22" xfId="0" applyNumberFormat="1" applyFont="1" applyBorder="1" applyAlignment="1">
      <alignment/>
    </xf>
    <xf numFmtId="0" fontId="8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0" fontId="8" fillId="0" borderId="19" xfId="0" applyFont="1" applyBorder="1" applyAlignment="1">
      <alignment/>
    </xf>
    <xf numFmtId="0" fontId="8" fillId="0" borderId="30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28" xfId="0" applyFont="1" applyBorder="1" applyAlignment="1">
      <alignment/>
    </xf>
    <xf numFmtId="2" fontId="8" fillId="0" borderId="28" xfId="0" applyNumberFormat="1" applyFont="1" applyBorder="1" applyAlignment="1">
      <alignment/>
    </xf>
    <xf numFmtId="0" fontId="8" fillId="0" borderId="29" xfId="0" applyFont="1" applyBorder="1" applyAlignment="1">
      <alignment/>
    </xf>
    <xf numFmtId="0" fontId="9" fillId="0" borderId="0" xfId="0" applyFont="1" applyAlignment="1">
      <alignment/>
    </xf>
    <xf numFmtId="38" fontId="8" fillId="0" borderId="31" xfId="17" applyFont="1" applyBorder="1" applyAlignment="1">
      <alignment vertical="center"/>
    </xf>
    <xf numFmtId="176" fontId="8" fillId="0" borderId="15" xfId="17" applyNumberFormat="1" applyFont="1" applyBorder="1" applyAlignment="1">
      <alignment vertical="center"/>
    </xf>
    <xf numFmtId="176" fontId="8" fillId="0" borderId="10" xfId="17" applyNumberFormat="1" applyFont="1" applyBorder="1" applyAlignment="1">
      <alignment vertical="center"/>
    </xf>
    <xf numFmtId="176" fontId="8" fillId="0" borderId="22" xfId="17" applyNumberFormat="1" applyFont="1" applyBorder="1" applyAlignment="1">
      <alignment vertical="center"/>
    </xf>
    <xf numFmtId="176" fontId="6" fillId="0" borderId="0" xfId="0" applyNumberFormat="1" applyFont="1" applyAlignment="1">
      <alignment/>
    </xf>
    <xf numFmtId="176" fontId="8" fillId="0" borderId="15" xfId="0" applyNumberFormat="1" applyFont="1" applyBorder="1" applyAlignment="1">
      <alignment/>
    </xf>
    <xf numFmtId="176" fontId="8" fillId="0" borderId="22" xfId="0" applyNumberFormat="1" applyFont="1" applyBorder="1" applyAlignment="1">
      <alignment/>
    </xf>
    <xf numFmtId="176" fontId="8" fillId="0" borderId="10" xfId="0" applyNumberFormat="1" applyFont="1" applyBorder="1" applyAlignment="1">
      <alignment/>
    </xf>
    <xf numFmtId="176" fontId="8" fillId="0" borderId="28" xfId="0" applyNumberFormat="1" applyFont="1" applyBorder="1" applyAlignment="1">
      <alignment/>
    </xf>
    <xf numFmtId="0" fontId="9" fillId="0" borderId="20" xfId="0" applyFont="1" applyFill="1" applyBorder="1" applyAlignment="1">
      <alignment vertical="center"/>
    </xf>
    <xf numFmtId="38" fontId="8" fillId="0" borderId="21" xfId="17" applyFont="1" applyFill="1" applyBorder="1" applyAlignment="1">
      <alignment vertical="center"/>
    </xf>
    <xf numFmtId="38" fontId="8" fillId="0" borderId="22" xfId="17" applyFont="1" applyFill="1" applyBorder="1" applyAlignment="1">
      <alignment vertical="center"/>
    </xf>
    <xf numFmtId="182" fontId="8" fillId="0" borderId="22" xfId="17" applyNumberFormat="1" applyFont="1" applyFill="1" applyBorder="1" applyAlignment="1">
      <alignment vertical="center"/>
    </xf>
    <xf numFmtId="176" fontId="8" fillId="0" borderId="22" xfId="17" applyNumberFormat="1" applyFont="1" applyFill="1" applyBorder="1" applyAlignment="1">
      <alignment vertical="center"/>
    </xf>
    <xf numFmtId="40" fontId="8" fillId="0" borderId="22" xfId="17" applyNumberFormat="1" applyFont="1" applyFill="1" applyBorder="1" applyAlignment="1">
      <alignment vertical="center"/>
    </xf>
    <xf numFmtId="38" fontId="8" fillId="0" borderId="22" xfId="17" applyFont="1" applyFill="1" applyBorder="1" applyAlignment="1">
      <alignment horizontal="right" vertical="center"/>
    </xf>
    <xf numFmtId="38" fontId="8" fillId="0" borderId="23" xfId="17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17" xfId="0" applyFont="1" applyFill="1" applyBorder="1" applyAlignment="1">
      <alignment vertical="center"/>
    </xf>
    <xf numFmtId="38" fontId="8" fillId="0" borderId="18" xfId="17" applyFont="1" applyFill="1" applyBorder="1" applyAlignment="1">
      <alignment vertical="center"/>
    </xf>
    <xf numFmtId="38" fontId="8" fillId="0" borderId="10" xfId="17" applyFont="1" applyFill="1" applyBorder="1" applyAlignment="1">
      <alignment vertical="center"/>
    </xf>
    <xf numFmtId="182" fontId="8" fillId="0" borderId="10" xfId="17" applyNumberFormat="1" applyFont="1" applyFill="1" applyBorder="1" applyAlignment="1">
      <alignment vertical="center"/>
    </xf>
    <xf numFmtId="176" fontId="8" fillId="0" borderId="10" xfId="17" applyNumberFormat="1" applyFont="1" applyFill="1" applyBorder="1" applyAlignment="1">
      <alignment vertical="center"/>
    </xf>
    <xf numFmtId="40" fontId="8" fillId="0" borderId="10" xfId="17" applyNumberFormat="1" applyFont="1" applyFill="1" applyBorder="1" applyAlignment="1">
      <alignment vertical="center"/>
    </xf>
    <xf numFmtId="38" fontId="8" fillId="0" borderId="10" xfId="17" applyFont="1" applyFill="1" applyBorder="1" applyAlignment="1">
      <alignment horizontal="right" vertical="center"/>
    </xf>
    <xf numFmtId="38" fontId="8" fillId="0" borderId="19" xfId="17" applyFont="1" applyFill="1" applyBorder="1" applyAlignment="1">
      <alignment horizontal="right" vertical="center"/>
    </xf>
    <xf numFmtId="38" fontId="8" fillId="0" borderId="0" xfId="0" applyNumberFormat="1" applyFont="1" applyAlignment="1">
      <alignment vertical="center"/>
    </xf>
    <xf numFmtId="38" fontId="8" fillId="0" borderId="32" xfId="17" applyFont="1" applyBorder="1" applyAlignment="1">
      <alignment vertical="center"/>
    </xf>
    <xf numFmtId="38" fontId="8" fillId="0" borderId="32" xfId="17" applyFont="1" applyBorder="1" applyAlignment="1">
      <alignment horizontal="right" vertical="center"/>
    </xf>
    <xf numFmtId="38" fontId="8" fillId="0" borderId="33" xfId="17" applyFont="1" applyBorder="1" applyAlignment="1">
      <alignment horizontal="right" vertical="center"/>
    </xf>
    <xf numFmtId="38" fontId="8" fillId="0" borderId="34" xfId="17" applyFont="1" applyBorder="1" applyAlignment="1">
      <alignment vertical="center"/>
    </xf>
    <xf numFmtId="38" fontId="8" fillId="0" borderId="34" xfId="17" applyFont="1" applyBorder="1" applyAlignment="1">
      <alignment horizontal="right" vertical="center"/>
    </xf>
    <xf numFmtId="38" fontId="8" fillId="0" borderId="35" xfId="17" applyFont="1" applyBorder="1" applyAlignment="1">
      <alignment horizontal="right" vertical="center"/>
    </xf>
    <xf numFmtId="38" fontId="8" fillId="0" borderId="36" xfId="17" applyFont="1" applyBorder="1" applyAlignment="1">
      <alignment vertical="center"/>
    </xf>
    <xf numFmtId="182" fontId="8" fillId="0" borderId="31" xfId="17" applyNumberFormat="1" applyFont="1" applyBorder="1" applyAlignment="1">
      <alignment vertical="center"/>
    </xf>
    <xf numFmtId="176" fontId="8" fillId="0" borderId="26" xfId="17" applyNumberFormat="1" applyFont="1" applyBorder="1" applyAlignment="1">
      <alignment vertical="center"/>
    </xf>
    <xf numFmtId="40" fontId="8" fillId="0" borderId="26" xfId="17" applyNumberFormat="1" applyFont="1" applyBorder="1" applyAlignment="1">
      <alignment vertical="center"/>
    </xf>
    <xf numFmtId="38" fontId="8" fillId="0" borderId="26" xfId="17" applyFont="1" applyBorder="1" applyAlignment="1">
      <alignment horizontal="right" vertical="center"/>
    </xf>
    <xf numFmtId="38" fontId="8" fillId="0" borderId="37" xfId="17" applyFont="1" applyBorder="1" applyAlignment="1">
      <alignment horizontal="right" vertical="center"/>
    </xf>
    <xf numFmtId="38" fontId="8" fillId="0" borderId="38" xfId="17" applyFont="1" applyBorder="1" applyAlignment="1">
      <alignment horizontal="right" vertical="center"/>
    </xf>
    <xf numFmtId="38" fontId="8" fillId="0" borderId="0" xfId="0" applyNumberFormat="1" applyFont="1" applyFill="1" applyAlignment="1">
      <alignment vertical="center"/>
    </xf>
    <xf numFmtId="0" fontId="9" fillId="0" borderId="24" xfId="0" applyFont="1" applyFill="1" applyBorder="1" applyAlignment="1">
      <alignment vertical="center"/>
    </xf>
    <xf numFmtId="38" fontId="8" fillId="0" borderId="39" xfId="17" applyFont="1" applyFill="1" applyBorder="1" applyAlignment="1">
      <alignment vertical="center"/>
    </xf>
    <xf numFmtId="38" fontId="8" fillId="0" borderId="25" xfId="17" applyFont="1" applyFill="1" applyBorder="1" applyAlignment="1">
      <alignment vertical="center"/>
    </xf>
    <xf numFmtId="176" fontId="8" fillId="0" borderId="25" xfId="17" applyNumberFormat="1" applyFont="1" applyFill="1" applyBorder="1" applyAlignment="1">
      <alignment vertical="center"/>
    </xf>
    <xf numFmtId="38" fontId="8" fillId="0" borderId="25" xfId="17" applyFont="1" applyFill="1" applyBorder="1" applyAlignment="1">
      <alignment horizontal="right" vertical="center"/>
    </xf>
    <xf numFmtId="38" fontId="8" fillId="0" borderId="40" xfId="17" applyFont="1" applyFill="1" applyBorder="1" applyAlignment="1">
      <alignment horizontal="right" vertical="center"/>
    </xf>
    <xf numFmtId="38" fontId="8" fillId="0" borderId="28" xfId="17" applyNumberFormat="1" applyFont="1" applyBorder="1" applyAlignment="1">
      <alignment horizontal="right" vertical="center" shrinkToFit="1"/>
    </xf>
    <xf numFmtId="38" fontId="8" fillId="0" borderId="0" xfId="0" applyNumberFormat="1" applyFont="1" applyAlignment="1">
      <alignment vertical="center" shrinkToFit="1"/>
    </xf>
    <xf numFmtId="0" fontId="7" fillId="0" borderId="15" xfId="0" applyFont="1" applyBorder="1" applyAlignment="1">
      <alignment horizontal="centerContinuous" wrapText="1"/>
    </xf>
    <xf numFmtId="0" fontId="6" fillId="0" borderId="15" xfId="0" applyFont="1" applyBorder="1" applyAlignment="1">
      <alignment horizontal="centerContinuous"/>
    </xf>
    <xf numFmtId="176" fontId="7" fillId="0" borderId="15" xfId="0" applyNumberFormat="1" applyFont="1" applyBorder="1" applyAlignment="1">
      <alignment horizontal="centerContinuous" wrapText="1"/>
    </xf>
    <xf numFmtId="2" fontId="7" fillId="0" borderId="15" xfId="0" applyNumberFormat="1" applyFont="1" applyBorder="1" applyAlignment="1">
      <alignment horizontal="centerContinuous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left" wrapText="1"/>
    </xf>
    <xf numFmtId="0" fontId="9" fillId="0" borderId="21" xfId="0" applyFont="1" applyBorder="1" applyAlignment="1">
      <alignment horizontal="right" vertical="center"/>
    </xf>
    <xf numFmtId="0" fontId="9" fillId="0" borderId="21" xfId="0" applyFont="1" applyBorder="1" applyAlignment="1">
      <alignment vertical="center"/>
    </xf>
    <xf numFmtId="0" fontId="9" fillId="0" borderId="21" xfId="0" applyFont="1" applyFill="1" applyBorder="1" applyAlignment="1">
      <alignment vertical="center"/>
    </xf>
    <xf numFmtId="0" fontId="9" fillId="0" borderId="21" xfId="0" applyFont="1" applyBorder="1" applyAlignment="1">
      <alignment horizontal="left" vertical="center"/>
    </xf>
    <xf numFmtId="0" fontId="9" fillId="0" borderId="21" xfId="0" applyFont="1" applyFill="1" applyBorder="1" applyAlignment="1">
      <alignment horizontal="right" vertical="center"/>
    </xf>
    <xf numFmtId="0" fontId="9" fillId="0" borderId="14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right" vertical="center"/>
    </xf>
    <xf numFmtId="0" fontId="9" fillId="0" borderId="14" xfId="0" applyFont="1" applyBorder="1" applyAlignment="1">
      <alignment vertical="center"/>
    </xf>
    <xf numFmtId="0" fontId="9" fillId="0" borderId="18" xfId="0" applyFont="1" applyFill="1" applyBorder="1" applyAlignment="1">
      <alignment horizontal="righ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41" xfId="0" applyFont="1" applyFill="1" applyBorder="1" applyAlignment="1">
      <alignment vertical="center"/>
    </xf>
    <xf numFmtId="0" fontId="9" fillId="0" borderId="39" xfId="0" applyFont="1" applyBorder="1" applyAlignment="1">
      <alignment horizontal="right" vertical="center"/>
    </xf>
    <xf numFmtId="38" fontId="8" fillId="0" borderId="28" xfId="0" applyNumberFormat="1" applyFont="1" applyBorder="1" applyAlignment="1">
      <alignment horizontal="right" wrapText="1"/>
    </xf>
    <xf numFmtId="182" fontId="8" fillId="0" borderId="28" xfId="0" applyNumberFormat="1" applyFont="1" applyBorder="1" applyAlignment="1">
      <alignment horizontal="right" wrapText="1"/>
    </xf>
    <xf numFmtId="40" fontId="8" fillId="0" borderId="28" xfId="0" applyNumberFormat="1" applyFont="1" applyBorder="1" applyAlignment="1">
      <alignment horizontal="right" wrapText="1"/>
    </xf>
    <xf numFmtId="38" fontId="8" fillId="0" borderId="29" xfId="17" applyNumberFormat="1" applyFont="1" applyBorder="1" applyAlignment="1">
      <alignment horizontal="right" vertical="center" shrinkToFit="1"/>
    </xf>
    <xf numFmtId="0" fontId="6" fillId="0" borderId="21" xfId="0" applyFont="1" applyBorder="1" applyAlignment="1">
      <alignment/>
    </xf>
    <xf numFmtId="38" fontId="8" fillId="0" borderId="22" xfId="0" applyNumberFormat="1" applyFont="1" applyBorder="1" applyAlignment="1">
      <alignment/>
    </xf>
    <xf numFmtId="182" fontId="8" fillId="0" borderId="22" xfId="0" applyNumberFormat="1" applyFont="1" applyBorder="1" applyAlignment="1">
      <alignment/>
    </xf>
    <xf numFmtId="40" fontId="8" fillId="0" borderId="22" xfId="0" applyNumberFormat="1" applyFont="1" applyBorder="1" applyAlignment="1">
      <alignment/>
    </xf>
    <xf numFmtId="38" fontId="8" fillId="0" borderId="23" xfId="0" applyNumberFormat="1" applyFont="1" applyBorder="1" applyAlignment="1">
      <alignment/>
    </xf>
    <xf numFmtId="0" fontId="6" fillId="0" borderId="41" xfId="0" applyFont="1" applyBorder="1" applyAlignment="1">
      <alignment/>
    </xf>
    <xf numFmtId="38" fontId="8" fillId="0" borderId="31" xfId="0" applyNumberFormat="1" applyFont="1" applyBorder="1" applyAlignment="1">
      <alignment/>
    </xf>
    <xf numFmtId="182" fontId="8" fillId="0" borderId="31" xfId="0" applyNumberFormat="1" applyFont="1" applyBorder="1" applyAlignment="1">
      <alignment/>
    </xf>
    <xf numFmtId="40" fontId="8" fillId="0" borderId="31" xfId="0" applyNumberFormat="1" applyFont="1" applyBorder="1" applyAlignment="1">
      <alignment/>
    </xf>
    <xf numFmtId="38" fontId="8" fillId="0" borderId="42" xfId="0" applyNumberFormat="1" applyFont="1" applyBorder="1" applyAlignment="1">
      <alignment/>
    </xf>
    <xf numFmtId="0" fontId="6" fillId="0" borderId="39" xfId="0" applyFont="1" applyBorder="1" applyAlignment="1">
      <alignment/>
    </xf>
    <xf numFmtId="38" fontId="8" fillId="0" borderId="25" xfId="0" applyNumberFormat="1" applyFont="1" applyBorder="1" applyAlignment="1">
      <alignment/>
    </xf>
    <xf numFmtId="182" fontId="8" fillId="0" borderId="25" xfId="0" applyNumberFormat="1" applyFont="1" applyBorder="1" applyAlignment="1">
      <alignment/>
    </xf>
    <xf numFmtId="40" fontId="8" fillId="0" borderId="25" xfId="0" applyNumberFormat="1" applyFont="1" applyBorder="1" applyAlignment="1">
      <alignment/>
    </xf>
    <xf numFmtId="38" fontId="8" fillId="0" borderId="40" xfId="0" applyNumberFormat="1" applyFont="1" applyBorder="1" applyAlignment="1">
      <alignment/>
    </xf>
    <xf numFmtId="0" fontId="6" fillId="0" borderId="27" xfId="0" applyFont="1" applyBorder="1" applyAlignment="1">
      <alignment shrinkToFit="1"/>
    </xf>
    <xf numFmtId="0" fontId="8" fillId="0" borderId="28" xfId="0" applyFont="1" applyBorder="1" applyAlignment="1">
      <alignment shrinkToFit="1"/>
    </xf>
    <xf numFmtId="182" fontId="8" fillId="0" borderId="28" xfId="0" applyNumberFormat="1" applyFont="1" applyBorder="1" applyAlignment="1">
      <alignment shrinkToFit="1"/>
    </xf>
    <xf numFmtId="38" fontId="8" fillId="0" borderId="28" xfId="0" applyNumberFormat="1" applyFont="1" applyBorder="1" applyAlignment="1">
      <alignment shrinkToFit="1"/>
    </xf>
    <xf numFmtId="40" fontId="8" fillId="0" borderId="28" xfId="0" applyNumberFormat="1" applyFont="1" applyBorder="1" applyAlignment="1">
      <alignment shrinkToFit="1"/>
    </xf>
    <xf numFmtId="0" fontId="8" fillId="0" borderId="29" xfId="0" applyFont="1" applyBorder="1" applyAlignment="1">
      <alignment shrinkToFit="1"/>
    </xf>
    <xf numFmtId="0" fontId="6" fillId="0" borderId="0" xfId="0" applyFont="1" applyAlignment="1">
      <alignment shrinkToFit="1"/>
    </xf>
    <xf numFmtId="0" fontId="9" fillId="0" borderId="19" xfId="0" applyFont="1" applyBorder="1" applyAlignment="1">
      <alignment horizontal="center" textRotation="255" shrinkToFit="1"/>
    </xf>
    <xf numFmtId="38" fontId="9" fillId="0" borderId="22" xfId="17" applyFont="1" applyBorder="1" applyAlignment="1">
      <alignment horizontal="right" vertical="center"/>
    </xf>
    <xf numFmtId="38" fontId="9" fillId="0" borderId="22" xfId="17" applyFont="1" applyBorder="1" applyAlignment="1">
      <alignment vertical="center"/>
    </xf>
    <xf numFmtId="38" fontId="9" fillId="0" borderId="23" xfId="17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38" fontId="9" fillId="0" borderId="0" xfId="0" applyNumberFormat="1" applyFont="1" applyAlignment="1">
      <alignment vertical="center"/>
    </xf>
    <xf numFmtId="38" fontId="9" fillId="0" borderId="10" xfId="17" applyFont="1" applyBorder="1" applyAlignment="1">
      <alignment vertical="center"/>
    </xf>
    <xf numFmtId="38" fontId="9" fillId="0" borderId="10" xfId="17" applyFont="1" applyBorder="1" applyAlignment="1">
      <alignment horizontal="right" vertical="center"/>
    </xf>
    <xf numFmtId="38" fontId="9" fillId="0" borderId="19" xfId="17" applyFont="1" applyBorder="1" applyAlignment="1">
      <alignment horizontal="right" vertical="center"/>
    </xf>
    <xf numFmtId="38" fontId="9" fillId="0" borderId="15" xfId="17" applyFont="1" applyBorder="1" applyAlignment="1">
      <alignment vertical="center"/>
    </xf>
    <xf numFmtId="38" fontId="9" fillId="0" borderId="15" xfId="17" applyFont="1" applyBorder="1" applyAlignment="1">
      <alignment horizontal="right" vertical="center"/>
    </xf>
    <xf numFmtId="38" fontId="9" fillId="0" borderId="16" xfId="17" applyFont="1" applyBorder="1" applyAlignment="1">
      <alignment horizontal="right" vertical="center"/>
    </xf>
    <xf numFmtId="38" fontId="9" fillId="0" borderId="22" xfId="17" applyFont="1" applyFill="1" applyBorder="1" applyAlignment="1">
      <alignment vertical="center"/>
    </xf>
    <xf numFmtId="38" fontId="9" fillId="0" borderId="22" xfId="17" applyFont="1" applyFill="1" applyBorder="1" applyAlignment="1">
      <alignment horizontal="right" vertical="center"/>
    </xf>
    <xf numFmtId="38" fontId="9" fillId="0" borderId="23" xfId="17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38" fontId="9" fillId="0" borderId="0" xfId="0" applyNumberFormat="1" applyFont="1" applyFill="1" applyAlignment="1">
      <alignment vertical="center"/>
    </xf>
    <xf numFmtId="38" fontId="9" fillId="0" borderId="33" xfId="17" applyFont="1" applyBorder="1" applyAlignment="1">
      <alignment horizontal="right" vertical="center"/>
    </xf>
    <xf numFmtId="38" fontId="9" fillId="0" borderId="23" xfId="17" applyFont="1" applyBorder="1" applyAlignment="1">
      <alignment vertical="center"/>
    </xf>
    <xf numFmtId="38" fontId="9" fillId="0" borderId="32" xfId="17" applyFont="1" applyBorder="1" applyAlignment="1">
      <alignment vertical="center"/>
    </xf>
    <xf numFmtId="38" fontId="9" fillId="0" borderId="32" xfId="17" applyFont="1" applyBorder="1" applyAlignment="1">
      <alignment horizontal="right" vertical="center"/>
    </xf>
    <xf numFmtId="38" fontId="9" fillId="0" borderId="10" xfId="17" applyFont="1" applyFill="1" applyBorder="1" applyAlignment="1">
      <alignment vertical="center"/>
    </xf>
    <xf numFmtId="38" fontId="9" fillId="0" borderId="10" xfId="17" applyFont="1" applyFill="1" applyBorder="1" applyAlignment="1">
      <alignment horizontal="right" vertical="center"/>
    </xf>
    <xf numFmtId="38" fontId="9" fillId="0" borderId="19" xfId="17" applyFont="1" applyFill="1" applyBorder="1" applyAlignment="1">
      <alignment horizontal="right" vertical="center"/>
    </xf>
    <xf numFmtId="38" fontId="9" fillId="0" borderId="15" xfId="17" applyFont="1" applyFill="1" applyBorder="1" applyAlignment="1">
      <alignment vertical="center"/>
    </xf>
    <xf numFmtId="38" fontId="9" fillId="0" borderId="16" xfId="17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38" fontId="9" fillId="0" borderId="16" xfId="17" applyFont="1" applyBorder="1" applyAlignment="1">
      <alignment vertical="center"/>
    </xf>
    <xf numFmtId="38" fontId="9" fillId="0" borderId="31" xfId="17" applyFont="1" applyFill="1" applyBorder="1" applyAlignment="1">
      <alignment vertical="center"/>
    </xf>
    <xf numFmtId="38" fontId="9" fillId="0" borderId="42" xfId="17" applyFont="1" applyFill="1" applyBorder="1" applyAlignment="1">
      <alignment vertical="center"/>
    </xf>
    <xf numFmtId="38" fontId="9" fillId="0" borderId="25" xfId="17" applyFont="1" applyBorder="1" applyAlignment="1">
      <alignment vertical="center"/>
    </xf>
    <xf numFmtId="38" fontId="9" fillId="0" borderId="25" xfId="17" applyFont="1" applyBorder="1" applyAlignment="1">
      <alignment horizontal="right" vertical="center"/>
    </xf>
    <xf numFmtId="38" fontId="9" fillId="0" borderId="40" xfId="17" applyFont="1" applyBorder="1" applyAlignment="1">
      <alignment horizontal="right" vertical="center"/>
    </xf>
    <xf numFmtId="38" fontId="9" fillId="0" borderId="15" xfId="0" applyNumberFormat="1" applyFont="1" applyBorder="1" applyAlignment="1">
      <alignment horizontal="right" vertical="center" wrapText="1"/>
    </xf>
    <xf numFmtId="182" fontId="9" fillId="0" borderId="15" xfId="0" applyNumberFormat="1" applyFont="1" applyBorder="1" applyAlignment="1">
      <alignment horizontal="right" vertical="center" wrapText="1"/>
    </xf>
    <xf numFmtId="40" fontId="9" fillId="0" borderId="15" xfId="0" applyNumberFormat="1" applyFont="1" applyBorder="1" applyAlignment="1">
      <alignment horizontal="right" vertical="center" wrapText="1"/>
    </xf>
    <xf numFmtId="38" fontId="9" fillId="0" borderId="16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right" vertical="center"/>
    </xf>
    <xf numFmtId="38" fontId="9" fillId="0" borderId="22" xfId="0" applyNumberFormat="1" applyFont="1" applyBorder="1" applyAlignment="1">
      <alignment horizontal="right" vertical="center" wrapText="1"/>
    </xf>
    <xf numFmtId="182" fontId="9" fillId="0" borderId="22" xfId="0" applyNumberFormat="1" applyFont="1" applyBorder="1" applyAlignment="1">
      <alignment horizontal="right" vertical="center" wrapText="1"/>
    </xf>
    <xf numFmtId="40" fontId="9" fillId="0" borderId="22" xfId="0" applyNumberFormat="1" applyFont="1" applyBorder="1" applyAlignment="1">
      <alignment horizontal="right" vertical="center" wrapText="1"/>
    </xf>
    <xf numFmtId="38" fontId="9" fillId="0" borderId="10" xfId="0" applyNumberFormat="1" applyFont="1" applyBorder="1" applyAlignment="1">
      <alignment horizontal="right" vertical="center" wrapText="1"/>
    </xf>
    <xf numFmtId="182" fontId="9" fillId="0" borderId="10" xfId="0" applyNumberFormat="1" applyFont="1" applyBorder="1" applyAlignment="1">
      <alignment horizontal="right" vertical="center" wrapText="1"/>
    </xf>
    <xf numFmtId="40" fontId="9" fillId="0" borderId="10" xfId="0" applyNumberFormat="1" applyFont="1" applyBorder="1" applyAlignment="1">
      <alignment horizontal="right" vertical="center" wrapText="1"/>
    </xf>
    <xf numFmtId="38" fontId="9" fillId="0" borderId="31" xfId="0" applyNumberFormat="1" applyFont="1" applyBorder="1" applyAlignment="1">
      <alignment horizontal="right" vertical="center" wrapText="1"/>
    </xf>
    <xf numFmtId="182" fontId="9" fillId="0" borderId="31" xfId="0" applyNumberFormat="1" applyFont="1" applyBorder="1" applyAlignment="1">
      <alignment horizontal="right" vertical="center" wrapText="1"/>
    </xf>
    <xf numFmtId="40" fontId="9" fillId="0" borderId="31" xfId="0" applyNumberFormat="1" applyFont="1" applyBorder="1" applyAlignment="1">
      <alignment horizontal="right" vertical="center" wrapText="1"/>
    </xf>
    <xf numFmtId="38" fontId="9" fillId="0" borderId="25" xfId="0" applyNumberFormat="1" applyFont="1" applyBorder="1" applyAlignment="1">
      <alignment horizontal="right" vertical="center" wrapText="1"/>
    </xf>
    <xf numFmtId="182" fontId="9" fillId="0" borderId="25" xfId="0" applyNumberFormat="1" applyFont="1" applyBorder="1" applyAlignment="1">
      <alignment horizontal="right" vertical="center" wrapText="1"/>
    </xf>
    <xf numFmtId="40" fontId="9" fillId="0" borderId="25" xfId="0" applyNumberFormat="1" applyFont="1" applyBorder="1" applyAlignment="1">
      <alignment horizontal="right" vertical="center" wrapText="1"/>
    </xf>
    <xf numFmtId="38" fontId="9" fillId="0" borderId="43" xfId="17" applyFont="1" applyBorder="1" applyAlignment="1">
      <alignment horizontal="right" vertical="center"/>
    </xf>
    <xf numFmtId="0" fontId="9" fillId="0" borderId="14" xfId="0" applyFont="1" applyBorder="1" applyAlignment="1">
      <alignment horizontal="left" vertical="center"/>
    </xf>
    <xf numFmtId="0" fontId="9" fillId="0" borderId="2" xfId="0" applyFont="1" applyBorder="1" applyAlignment="1">
      <alignment horizontal="center" textRotation="255" wrapText="1"/>
    </xf>
    <xf numFmtId="0" fontId="9" fillId="0" borderId="9" xfId="0" applyFont="1" applyBorder="1" applyAlignment="1">
      <alignment horizontal="center" textRotation="255" wrapText="1"/>
    </xf>
    <xf numFmtId="0" fontId="9" fillId="0" borderId="3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44" xfId="0" applyFont="1" applyBorder="1" applyAlignment="1">
      <alignment horizontal="center" vertical="center" textRotation="255" wrapText="1"/>
    </xf>
    <xf numFmtId="0" fontId="9" fillId="0" borderId="45" xfId="0" applyFont="1" applyBorder="1" applyAlignment="1">
      <alignment horizontal="center" vertical="center" textRotation="255" wrapText="1"/>
    </xf>
    <xf numFmtId="0" fontId="9" fillId="0" borderId="41" xfId="0" applyFont="1" applyBorder="1" applyAlignment="1">
      <alignment vertical="center"/>
    </xf>
    <xf numFmtId="38" fontId="9" fillId="0" borderId="31" xfId="17" applyFont="1" applyBorder="1" applyAlignment="1">
      <alignment horizontal="right" vertical="center"/>
    </xf>
    <xf numFmtId="38" fontId="9" fillId="0" borderId="42" xfId="17" applyFont="1" applyBorder="1" applyAlignment="1">
      <alignment horizontal="right" vertical="center"/>
    </xf>
    <xf numFmtId="0" fontId="9" fillId="0" borderId="27" xfId="0" applyFont="1" applyBorder="1" applyAlignment="1">
      <alignment vertical="center"/>
    </xf>
    <xf numFmtId="38" fontId="9" fillId="0" borderId="28" xfId="17" applyFont="1" applyBorder="1" applyAlignment="1">
      <alignment vertical="center"/>
    </xf>
    <xf numFmtId="38" fontId="9" fillId="0" borderId="28" xfId="0" applyNumberFormat="1" applyFont="1" applyBorder="1" applyAlignment="1">
      <alignment horizontal="right" vertical="center" wrapText="1"/>
    </xf>
    <xf numFmtId="182" fontId="9" fillId="0" borderId="28" xfId="0" applyNumberFormat="1" applyFont="1" applyBorder="1" applyAlignment="1">
      <alignment horizontal="right" vertical="center" wrapText="1"/>
    </xf>
    <xf numFmtId="40" fontId="9" fillId="0" borderId="28" xfId="0" applyNumberFormat="1" applyFont="1" applyBorder="1" applyAlignment="1">
      <alignment horizontal="right" vertical="center" wrapText="1"/>
    </xf>
    <xf numFmtId="38" fontId="9" fillId="0" borderId="28" xfId="17" applyFont="1" applyBorder="1" applyAlignment="1">
      <alignment horizontal="right" vertical="center"/>
    </xf>
    <xf numFmtId="38" fontId="9" fillId="0" borderId="29" xfId="17" applyFont="1" applyBorder="1" applyAlignment="1">
      <alignment horizontal="right" vertical="center"/>
    </xf>
    <xf numFmtId="0" fontId="9" fillId="0" borderId="27" xfId="0" applyFont="1" applyFill="1" applyBorder="1" applyAlignment="1">
      <alignment vertical="center"/>
    </xf>
    <xf numFmtId="38" fontId="9" fillId="0" borderId="28" xfId="17" applyFont="1" applyFill="1" applyBorder="1" applyAlignment="1">
      <alignment vertical="center"/>
    </xf>
    <xf numFmtId="38" fontId="9" fillId="0" borderId="28" xfId="17" applyFont="1" applyFill="1" applyBorder="1" applyAlignment="1">
      <alignment horizontal="right" vertical="center"/>
    </xf>
    <xf numFmtId="38" fontId="9" fillId="0" borderId="29" xfId="17" applyFont="1" applyFill="1" applyBorder="1" applyAlignment="1">
      <alignment horizontal="right" vertical="center"/>
    </xf>
    <xf numFmtId="0" fontId="9" fillId="0" borderId="39" xfId="0" applyFont="1" applyFill="1" applyBorder="1" applyAlignment="1">
      <alignment horizontal="right" vertical="center"/>
    </xf>
    <xf numFmtId="38" fontId="9" fillId="0" borderId="25" xfId="17" applyFont="1" applyFill="1" applyBorder="1" applyAlignment="1">
      <alignment vertical="center"/>
    </xf>
    <xf numFmtId="38" fontId="9" fillId="0" borderId="25" xfId="17" applyFont="1" applyFill="1" applyBorder="1" applyAlignment="1">
      <alignment horizontal="right" vertical="center"/>
    </xf>
    <xf numFmtId="38" fontId="9" fillId="0" borderId="40" xfId="17" applyFont="1" applyFill="1" applyBorder="1" applyAlignment="1">
      <alignment horizontal="right" vertical="center"/>
    </xf>
    <xf numFmtId="38" fontId="9" fillId="0" borderId="31" xfId="17" applyFont="1" applyBorder="1" applyAlignment="1">
      <alignment vertical="center"/>
    </xf>
    <xf numFmtId="38" fontId="9" fillId="0" borderId="42" xfId="17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64"/>
  <sheetViews>
    <sheetView workbookViewId="0" topLeftCell="A17">
      <selection activeCell="R28" sqref="R28"/>
    </sheetView>
  </sheetViews>
  <sheetFormatPr defaultColWidth="8.796875" defaultRowHeight="15"/>
  <cols>
    <col min="1" max="1" width="1.390625" style="1" customWidth="1"/>
    <col min="2" max="2" width="8.09765625" style="1" customWidth="1"/>
    <col min="3" max="3" width="4.8984375" style="1" customWidth="1"/>
    <col min="4" max="4" width="4.69921875" style="1" customWidth="1"/>
    <col min="5" max="5" width="3.8984375" style="1" customWidth="1"/>
    <col min="6" max="6" width="4.5" style="1" customWidth="1"/>
    <col min="7" max="7" width="4" style="1" customWidth="1"/>
    <col min="8" max="8" width="4.3984375" style="1" customWidth="1"/>
    <col min="9" max="10" width="4.5" style="1" customWidth="1"/>
    <col min="11" max="11" width="2.3984375" style="1" customWidth="1"/>
    <col min="12" max="12" width="3.09765625" style="1" customWidth="1"/>
    <col min="13" max="13" width="2.3984375" style="1" customWidth="1"/>
    <col min="14" max="14" width="2.19921875" style="1" customWidth="1"/>
    <col min="15" max="15" width="4.3984375" style="1" customWidth="1"/>
    <col min="16" max="16" width="3.69921875" style="80" customWidth="1"/>
    <col min="17" max="17" width="4.59765625" style="1" customWidth="1"/>
    <col min="18" max="19" width="4.5" style="1" customWidth="1"/>
    <col min="20" max="20" width="4.59765625" style="1" customWidth="1"/>
    <col min="21" max="21" width="4" style="1" customWidth="1"/>
    <col min="22" max="22" width="4.59765625" style="1" customWidth="1"/>
    <col min="23" max="28" width="3.3984375" style="1" customWidth="1"/>
    <col min="29" max="29" width="3.5" style="1" customWidth="1"/>
    <col min="30" max="31" width="2.19921875" style="1" customWidth="1"/>
    <col min="32" max="32" width="4.59765625" style="1" customWidth="1"/>
    <col min="33" max="33" width="2.8984375" style="1" customWidth="1"/>
    <col min="34" max="34" width="2.19921875" style="1" customWidth="1"/>
    <col min="35" max="35" width="5" style="1" customWidth="1"/>
    <col min="36" max="16384" width="3" style="1" customWidth="1"/>
  </cols>
  <sheetData>
    <row r="1" spans="2:33" ht="23.25" customHeight="1">
      <c r="B1" s="229" t="s">
        <v>4</v>
      </c>
      <c r="C1" s="224" t="s">
        <v>5</v>
      </c>
      <c r="D1" s="224" t="s">
        <v>6</v>
      </c>
      <c r="E1" s="224" t="s">
        <v>7</v>
      </c>
      <c r="F1" s="224" t="s">
        <v>8</v>
      </c>
      <c r="G1" s="224" t="s">
        <v>138</v>
      </c>
      <c r="H1" s="126" t="s">
        <v>0</v>
      </c>
      <c r="I1" s="127"/>
      <c r="J1" s="126"/>
      <c r="K1" s="126"/>
      <c r="L1" s="126"/>
      <c r="M1" s="126"/>
      <c r="N1" s="126"/>
      <c r="O1" s="126"/>
      <c r="P1" s="128"/>
      <c r="Q1" s="128"/>
      <c r="R1" s="126" t="s">
        <v>1</v>
      </c>
      <c r="S1" s="126"/>
      <c r="T1" s="126"/>
      <c r="U1" s="129"/>
      <c r="V1" s="130"/>
      <c r="W1" s="126" t="s">
        <v>2</v>
      </c>
      <c r="X1" s="126"/>
      <c r="Y1" s="126"/>
      <c r="Z1" s="126"/>
      <c r="AA1" s="126"/>
      <c r="AB1" s="126"/>
      <c r="AC1" s="126"/>
      <c r="AD1" s="226" t="s">
        <v>3</v>
      </c>
      <c r="AE1" s="227"/>
      <c r="AF1" s="228"/>
      <c r="AG1" s="131"/>
    </row>
    <row r="2" spans="2:33" s="15" customFormat="1" ht="48" customHeight="1">
      <c r="B2" s="230"/>
      <c r="C2" s="225"/>
      <c r="D2" s="225"/>
      <c r="E2" s="225"/>
      <c r="F2" s="225"/>
      <c r="G2" s="225"/>
      <c r="H2" s="18" t="s">
        <v>9</v>
      </c>
      <c r="I2" s="18" t="s">
        <v>10</v>
      </c>
      <c r="J2" s="18" t="s">
        <v>11</v>
      </c>
      <c r="K2" s="18" t="s">
        <v>12</v>
      </c>
      <c r="L2" s="18" t="s">
        <v>13</v>
      </c>
      <c r="M2" s="18" t="s">
        <v>14</v>
      </c>
      <c r="N2" s="18" t="s">
        <v>15</v>
      </c>
      <c r="O2" s="18" t="s">
        <v>16</v>
      </c>
      <c r="P2" s="19" t="s">
        <v>17</v>
      </c>
      <c r="Q2" s="19" t="s">
        <v>18</v>
      </c>
      <c r="R2" s="18" t="s">
        <v>19</v>
      </c>
      <c r="S2" s="18" t="s">
        <v>20</v>
      </c>
      <c r="T2" s="18" t="s">
        <v>21</v>
      </c>
      <c r="U2" s="20" t="s">
        <v>22</v>
      </c>
      <c r="V2" s="18" t="s">
        <v>23</v>
      </c>
      <c r="W2" s="18" t="s">
        <v>24</v>
      </c>
      <c r="X2" s="18" t="s">
        <v>25</v>
      </c>
      <c r="Y2" s="18" t="s">
        <v>26</v>
      </c>
      <c r="Z2" s="18" t="s">
        <v>27</v>
      </c>
      <c r="AA2" s="18" t="s">
        <v>28</v>
      </c>
      <c r="AB2" s="18" t="s">
        <v>29</v>
      </c>
      <c r="AC2" s="22" t="s">
        <v>30</v>
      </c>
      <c r="AD2" s="18" t="s">
        <v>31</v>
      </c>
      <c r="AE2" s="18" t="s">
        <v>32</v>
      </c>
      <c r="AF2" s="18" t="s">
        <v>33</v>
      </c>
      <c r="AG2" s="172" t="s">
        <v>34</v>
      </c>
    </row>
    <row r="3" spans="2:33" s="209" customFormat="1" ht="8.25" customHeight="1">
      <c r="B3" s="137" t="s">
        <v>95</v>
      </c>
      <c r="C3" s="205">
        <v>3173</v>
      </c>
      <c r="D3" s="205">
        <v>2610</v>
      </c>
      <c r="E3" s="205">
        <v>82.256539552474</v>
      </c>
      <c r="F3" s="205">
        <v>2434</v>
      </c>
      <c r="G3" s="205">
        <v>93.25670498084291</v>
      </c>
      <c r="H3" s="205">
        <v>1769</v>
      </c>
      <c r="I3" s="205">
        <v>494</v>
      </c>
      <c r="J3" s="205">
        <v>283</v>
      </c>
      <c r="K3" s="205">
        <v>3</v>
      </c>
      <c r="L3" s="205">
        <v>61</v>
      </c>
      <c r="M3" s="205">
        <v>0</v>
      </c>
      <c r="N3" s="205">
        <v>0</v>
      </c>
      <c r="O3" s="205">
        <v>841</v>
      </c>
      <c r="P3" s="206">
        <v>32.22222222222222</v>
      </c>
      <c r="Q3" s="205">
        <v>780</v>
      </c>
      <c r="R3" s="205">
        <v>2982</v>
      </c>
      <c r="S3" s="205">
        <v>591</v>
      </c>
      <c r="T3" s="205">
        <v>3573</v>
      </c>
      <c r="U3" s="207">
        <v>1.3689655172413793</v>
      </c>
      <c r="V3" s="205">
        <v>3455</v>
      </c>
      <c r="W3" s="205">
        <v>137</v>
      </c>
      <c r="X3" s="205">
        <v>212</v>
      </c>
      <c r="Y3" s="205">
        <v>70</v>
      </c>
      <c r="Z3" s="205">
        <v>29</v>
      </c>
      <c r="AA3" s="205">
        <v>2</v>
      </c>
      <c r="AB3" s="205">
        <v>39</v>
      </c>
      <c r="AC3" s="205">
        <v>489</v>
      </c>
      <c r="AD3" s="205">
        <v>5</v>
      </c>
      <c r="AE3" s="205">
        <v>0</v>
      </c>
      <c r="AF3" s="205">
        <v>2605</v>
      </c>
      <c r="AG3" s="208">
        <v>718</v>
      </c>
    </row>
    <row r="4" spans="2:35" s="176" customFormat="1" ht="8.25" customHeight="1">
      <c r="B4" s="132" t="s">
        <v>96</v>
      </c>
      <c r="C4" s="173">
        <v>2976</v>
      </c>
      <c r="D4" s="174">
        <v>2434</v>
      </c>
      <c r="E4" s="210">
        <v>81.78763440860214</v>
      </c>
      <c r="F4" s="174">
        <v>2434</v>
      </c>
      <c r="G4" s="210">
        <v>100</v>
      </c>
      <c r="H4" s="174">
        <v>1650</v>
      </c>
      <c r="I4" s="174">
        <v>449</v>
      </c>
      <c r="J4" s="174">
        <v>272</v>
      </c>
      <c r="K4" s="174">
        <v>3</v>
      </c>
      <c r="L4" s="174">
        <v>60</v>
      </c>
      <c r="M4" s="174">
        <v>0</v>
      </c>
      <c r="N4" s="174">
        <v>0</v>
      </c>
      <c r="O4" s="174">
        <v>784</v>
      </c>
      <c r="P4" s="211">
        <v>32.21035332785539</v>
      </c>
      <c r="Q4" s="174">
        <v>732</v>
      </c>
      <c r="R4" s="174">
        <v>2837</v>
      </c>
      <c r="S4" s="174">
        <v>547</v>
      </c>
      <c r="T4" s="174">
        <v>3384</v>
      </c>
      <c r="U4" s="212">
        <v>1.390304026294166</v>
      </c>
      <c r="V4" s="174">
        <v>3406</v>
      </c>
      <c r="W4" s="174">
        <v>129</v>
      </c>
      <c r="X4" s="174">
        <v>209</v>
      </c>
      <c r="Y4" s="174">
        <v>64</v>
      </c>
      <c r="Z4" s="174">
        <v>26</v>
      </c>
      <c r="AA4" s="174">
        <v>2</v>
      </c>
      <c r="AB4" s="174">
        <v>36</v>
      </c>
      <c r="AC4" s="174">
        <v>466</v>
      </c>
      <c r="AD4" s="174">
        <v>0</v>
      </c>
      <c r="AE4" s="174">
        <v>0</v>
      </c>
      <c r="AF4" s="173">
        <v>2434</v>
      </c>
      <c r="AG4" s="175">
        <v>718</v>
      </c>
      <c r="AI4" s="177"/>
    </row>
    <row r="5" spans="2:35" s="176" customFormat="1" ht="8.25" customHeight="1">
      <c r="B5" s="138" t="s">
        <v>97</v>
      </c>
      <c r="C5" s="178">
        <v>197</v>
      </c>
      <c r="D5" s="178">
        <v>176</v>
      </c>
      <c r="E5" s="213">
        <v>89.34010152284264</v>
      </c>
      <c r="F5" s="178">
        <v>0</v>
      </c>
      <c r="G5" s="213">
        <v>0</v>
      </c>
      <c r="H5" s="178">
        <v>119</v>
      </c>
      <c r="I5" s="178">
        <v>45</v>
      </c>
      <c r="J5" s="178">
        <v>11</v>
      </c>
      <c r="K5" s="178">
        <v>0</v>
      </c>
      <c r="L5" s="178">
        <v>1</v>
      </c>
      <c r="M5" s="178">
        <v>0</v>
      </c>
      <c r="N5" s="178">
        <v>0</v>
      </c>
      <c r="O5" s="178">
        <v>57</v>
      </c>
      <c r="P5" s="214">
        <v>32.38636363636363</v>
      </c>
      <c r="Q5" s="178">
        <v>48</v>
      </c>
      <c r="R5" s="178">
        <v>145</v>
      </c>
      <c r="S5" s="178">
        <v>44</v>
      </c>
      <c r="T5" s="178">
        <v>189</v>
      </c>
      <c r="U5" s="215">
        <v>1.0738636363636365</v>
      </c>
      <c r="V5" s="178">
        <v>49</v>
      </c>
      <c r="W5" s="178">
        <v>8</v>
      </c>
      <c r="X5" s="178">
        <v>3</v>
      </c>
      <c r="Y5" s="178">
        <v>6</v>
      </c>
      <c r="Z5" s="178">
        <v>3</v>
      </c>
      <c r="AA5" s="178">
        <v>0</v>
      </c>
      <c r="AB5" s="178">
        <v>3</v>
      </c>
      <c r="AC5" s="178">
        <v>23</v>
      </c>
      <c r="AD5" s="178">
        <v>5</v>
      </c>
      <c r="AE5" s="178">
        <v>0</v>
      </c>
      <c r="AF5" s="179">
        <v>171</v>
      </c>
      <c r="AG5" s="180">
        <v>0</v>
      </c>
      <c r="AI5" s="177"/>
    </row>
    <row r="6" spans="2:35" s="176" customFormat="1" ht="8.25" customHeight="1">
      <c r="B6" s="139" t="s">
        <v>58</v>
      </c>
      <c r="C6" s="181">
        <v>1184</v>
      </c>
      <c r="D6" s="181">
        <v>1098</v>
      </c>
      <c r="E6" s="205">
        <v>92.73648648648648</v>
      </c>
      <c r="F6" s="181">
        <v>1075</v>
      </c>
      <c r="G6" s="205">
        <v>97.90528233151184</v>
      </c>
      <c r="H6" s="181">
        <v>767</v>
      </c>
      <c r="I6" s="181">
        <v>197</v>
      </c>
      <c r="J6" s="181">
        <v>114</v>
      </c>
      <c r="K6" s="181">
        <v>2</v>
      </c>
      <c r="L6" s="181">
        <v>17</v>
      </c>
      <c r="M6" s="181">
        <v>0</v>
      </c>
      <c r="N6" s="181">
        <v>1</v>
      </c>
      <c r="O6" s="181">
        <v>331</v>
      </c>
      <c r="P6" s="206">
        <v>30.145719489981786</v>
      </c>
      <c r="Q6" s="181">
        <v>316</v>
      </c>
      <c r="R6" s="181">
        <v>1022</v>
      </c>
      <c r="S6" s="181">
        <v>272</v>
      </c>
      <c r="T6" s="181">
        <v>1294</v>
      </c>
      <c r="U6" s="207">
        <v>1.1785063752276868</v>
      </c>
      <c r="V6" s="181">
        <v>206</v>
      </c>
      <c r="W6" s="181">
        <v>31</v>
      </c>
      <c r="X6" s="181">
        <v>3</v>
      </c>
      <c r="Y6" s="181">
        <v>21</v>
      </c>
      <c r="Z6" s="181">
        <v>11</v>
      </c>
      <c r="AA6" s="181">
        <v>2</v>
      </c>
      <c r="AB6" s="181">
        <v>8</v>
      </c>
      <c r="AC6" s="181">
        <v>76</v>
      </c>
      <c r="AD6" s="181">
        <v>1</v>
      </c>
      <c r="AE6" s="181">
        <v>0</v>
      </c>
      <c r="AF6" s="182">
        <v>1095</v>
      </c>
      <c r="AG6" s="183">
        <v>0</v>
      </c>
      <c r="AI6" s="177"/>
    </row>
    <row r="7" spans="2:35" s="176" customFormat="1" ht="8.25" customHeight="1">
      <c r="B7" s="139" t="s">
        <v>121</v>
      </c>
      <c r="C7" s="181">
        <v>998</v>
      </c>
      <c r="D7" s="181">
        <v>870</v>
      </c>
      <c r="E7" s="205">
        <v>87.17434869739479</v>
      </c>
      <c r="F7" s="181">
        <v>847</v>
      </c>
      <c r="G7" s="205">
        <v>97.35632183908046</v>
      </c>
      <c r="H7" s="181">
        <v>511</v>
      </c>
      <c r="I7" s="181">
        <v>231</v>
      </c>
      <c r="J7" s="181">
        <v>103</v>
      </c>
      <c r="K7" s="181">
        <v>0</v>
      </c>
      <c r="L7" s="181">
        <v>21</v>
      </c>
      <c r="M7" s="181">
        <v>0</v>
      </c>
      <c r="N7" s="181">
        <v>4</v>
      </c>
      <c r="O7" s="181">
        <v>359</v>
      </c>
      <c r="P7" s="206">
        <v>41.26436781609195</v>
      </c>
      <c r="Q7" s="181">
        <v>328</v>
      </c>
      <c r="R7" s="181">
        <v>1079</v>
      </c>
      <c r="S7" s="181">
        <v>253</v>
      </c>
      <c r="T7" s="181">
        <v>1332</v>
      </c>
      <c r="U7" s="207">
        <v>1.5310344827586206</v>
      </c>
      <c r="V7" s="181">
        <v>246</v>
      </c>
      <c r="W7" s="181">
        <v>36</v>
      </c>
      <c r="X7" s="181">
        <v>6</v>
      </c>
      <c r="Y7" s="181">
        <v>29</v>
      </c>
      <c r="Z7" s="181">
        <v>3</v>
      </c>
      <c r="AA7" s="181">
        <v>0</v>
      </c>
      <c r="AB7" s="181">
        <v>12</v>
      </c>
      <c r="AC7" s="181">
        <v>86</v>
      </c>
      <c r="AD7" s="181">
        <v>1</v>
      </c>
      <c r="AE7" s="181">
        <v>0</v>
      </c>
      <c r="AF7" s="181">
        <v>869</v>
      </c>
      <c r="AG7" s="199">
        <v>0</v>
      </c>
      <c r="AI7" s="177"/>
    </row>
    <row r="8" spans="2:35" s="176" customFormat="1" ht="8.25" customHeight="1">
      <c r="B8" s="132" t="s">
        <v>122</v>
      </c>
      <c r="C8" s="174">
        <v>746</v>
      </c>
      <c r="D8" s="174">
        <v>629</v>
      </c>
      <c r="E8" s="210">
        <v>84.31635388739946</v>
      </c>
      <c r="F8" s="174">
        <v>620</v>
      </c>
      <c r="G8" s="210">
        <v>98.5691573926868</v>
      </c>
      <c r="H8" s="174">
        <v>368</v>
      </c>
      <c r="I8" s="174">
        <v>160</v>
      </c>
      <c r="J8" s="174">
        <v>79</v>
      </c>
      <c r="K8" s="174">
        <v>0</v>
      </c>
      <c r="L8" s="174">
        <v>19</v>
      </c>
      <c r="M8" s="174">
        <v>0</v>
      </c>
      <c r="N8" s="174">
        <v>3</v>
      </c>
      <c r="O8" s="174">
        <v>261</v>
      </c>
      <c r="P8" s="211">
        <v>41.49443561208267</v>
      </c>
      <c r="Q8" s="174">
        <v>261</v>
      </c>
      <c r="R8" s="174">
        <v>890</v>
      </c>
      <c r="S8" s="174">
        <v>166</v>
      </c>
      <c r="T8" s="174">
        <v>1056</v>
      </c>
      <c r="U8" s="212">
        <v>1.6788553259141494</v>
      </c>
      <c r="V8" s="174">
        <v>200</v>
      </c>
      <c r="W8" s="174">
        <v>27</v>
      </c>
      <c r="X8" s="174">
        <v>6</v>
      </c>
      <c r="Y8" s="174">
        <v>17</v>
      </c>
      <c r="Z8" s="174">
        <v>1</v>
      </c>
      <c r="AA8" s="174">
        <v>0</v>
      </c>
      <c r="AB8" s="174">
        <v>10</v>
      </c>
      <c r="AC8" s="174">
        <v>61</v>
      </c>
      <c r="AD8" s="174">
        <v>1</v>
      </c>
      <c r="AE8" s="174">
        <v>0</v>
      </c>
      <c r="AF8" s="173">
        <v>628</v>
      </c>
      <c r="AG8" s="175">
        <v>0</v>
      </c>
      <c r="AI8" s="177"/>
    </row>
    <row r="9" spans="2:35" s="176" customFormat="1" ht="8.25" customHeight="1">
      <c r="B9" s="132" t="s">
        <v>123</v>
      </c>
      <c r="C9" s="174">
        <v>176</v>
      </c>
      <c r="D9" s="174">
        <v>169</v>
      </c>
      <c r="E9" s="210">
        <v>96.02272727272727</v>
      </c>
      <c r="F9" s="174">
        <v>155</v>
      </c>
      <c r="G9" s="210">
        <v>91.71597633136095</v>
      </c>
      <c r="H9" s="174">
        <v>103</v>
      </c>
      <c r="I9" s="174">
        <v>51</v>
      </c>
      <c r="J9" s="174">
        <v>12</v>
      </c>
      <c r="K9" s="174">
        <v>0</v>
      </c>
      <c r="L9" s="174">
        <v>2</v>
      </c>
      <c r="M9" s="174">
        <v>0</v>
      </c>
      <c r="N9" s="174">
        <v>1</v>
      </c>
      <c r="O9" s="174">
        <v>66</v>
      </c>
      <c r="P9" s="211">
        <v>39.053254437869825</v>
      </c>
      <c r="Q9" s="174">
        <v>45</v>
      </c>
      <c r="R9" s="174">
        <v>130</v>
      </c>
      <c r="S9" s="174">
        <v>59</v>
      </c>
      <c r="T9" s="174">
        <v>189</v>
      </c>
      <c r="U9" s="212">
        <v>1.1183431952662721</v>
      </c>
      <c r="V9" s="174">
        <v>9</v>
      </c>
      <c r="W9" s="174">
        <v>6</v>
      </c>
      <c r="X9" s="174">
        <v>0</v>
      </c>
      <c r="Y9" s="174">
        <v>6</v>
      </c>
      <c r="Z9" s="174">
        <v>0</v>
      </c>
      <c r="AA9" s="174">
        <v>0</v>
      </c>
      <c r="AB9" s="174">
        <v>1</v>
      </c>
      <c r="AC9" s="174">
        <v>13</v>
      </c>
      <c r="AD9" s="174">
        <v>0</v>
      </c>
      <c r="AE9" s="174">
        <v>0</v>
      </c>
      <c r="AF9" s="173">
        <v>169</v>
      </c>
      <c r="AG9" s="175">
        <v>0</v>
      </c>
      <c r="AI9" s="177"/>
    </row>
    <row r="10" spans="2:35" s="176" customFormat="1" ht="8.25" customHeight="1">
      <c r="B10" s="132" t="s">
        <v>124</v>
      </c>
      <c r="C10" s="174">
        <v>76</v>
      </c>
      <c r="D10" s="174">
        <v>72</v>
      </c>
      <c r="E10" s="210">
        <v>94.73684210526315</v>
      </c>
      <c r="F10" s="174">
        <v>72</v>
      </c>
      <c r="G10" s="210">
        <v>100</v>
      </c>
      <c r="H10" s="174">
        <v>40</v>
      </c>
      <c r="I10" s="174">
        <v>20</v>
      </c>
      <c r="J10" s="174">
        <v>12</v>
      </c>
      <c r="K10" s="174">
        <v>0</v>
      </c>
      <c r="L10" s="174">
        <v>0</v>
      </c>
      <c r="M10" s="174">
        <v>0</v>
      </c>
      <c r="N10" s="174">
        <v>0</v>
      </c>
      <c r="O10" s="174">
        <v>32</v>
      </c>
      <c r="P10" s="211">
        <v>44.44444444444444</v>
      </c>
      <c r="Q10" s="174">
        <v>22</v>
      </c>
      <c r="R10" s="174">
        <v>59</v>
      </c>
      <c r="S10" s="174">
        <v>28</v>
      </c>
      <c r="T10" s="174">
        <v>87</v>
      </c>
      <c r="U10" s="212">
        <v>1.2083333333333333</v>
      </c>
      <c r="V10" s="174">
        <v>37</v>
      </c>
      <c r="W10" s="174">
        <v>3</v>
      </c>
      <c r="X10" s="174">
        <v>0</v>
      </c>
      <c r="Y10" s="174">
        <v>6</v>
      </c>
      <c r="Z10" s="174">
        <v>2</v>
      </c>
      <c r="AA10" s="174">
        <v>0</v>
      </c>
      <c r="AB10" s="174">
        <v>1</v>
      </c>
      <c r="AC10" s="174">
        <v>12</v>
      </c>
      <c r="AD10" s="174">
        <v>0</v>
      </c>
      <c r="AE10" s="174">
        <v>0</v>
      </c>
      <c r="AF10" s="173">
        <v>72</v>
      </c>
      <c r="AG10" s="175">
        <v>0</v>
      </c>
      <c r="AI10" s="177"/>
    </row>
    <row r="11" spans="2:35" s="176" customFormat="1" ht="8.25" customHeight="1">
      <c r="B11" s="139" t="s">
        <v>49</v>
      </c>
      <c r="C11" s="181">
        <v>701</v>
      </c>
      <c r="D11" s="181">
        <v>687</v>
      </c>
      <c r="E11" s="205">
        <v>98.00285306704708</v>
      </c>
      <c r="F11" s="181">
        <v>677</v>
      </c>
      <c r="G11" s="205">
        <v>98.54439592430859</v>
      </c>
      <c r="H11" s="181">
        <v>518</v>
      </c>
      <c r="I11" s="181">
        <v>102</v>
      </c>
      <c r="J11" s="181">
        <v>60</v>
      </c>
      <c r="K11" s="181">
        <v>0</v>
      </c>
      <c r="L11" s="181">
        <v>7</v>
      </c>
      <c r="M11" s="181">
        <v>0</v>
      </c>
      <c r="N11" s="181">
        <v>0</v>
      </c>
      <c r="O11" s="181">
        <v>169</v>
      </c>
      <c r="P11" s="206">
        <v>24.599708879184863</v>
      </c>
      <c r="Q11" s="181">
        <v>156</v>
      </c>
      <c r="R11" s="181">
        <v>621</v>
      </c>
      <c r="S11" s="181">
        <v>69</v>
      </c>
      <c r="T11" s="181">
        <v>690</v>
      </c>
      <c r="U11" s="207">
        <v>1.0043668122270741</v>
      </c>
      <c r="V11" s="181">
        <v>219</v>
      </c>
      <c r="W11" s="181">
        <v>26</v>
      </c>
      <c r="X11" s="181">
        <v>4</v>
      </c>
      <c r="Y11" s="181">
        <v>18</v>
      </c>
      <c r="Z11" s="181">
        <v>9</v>
      </c>
      <c r="AA11" s="181">
        <v>0</v>
      </c>
      <c r="AB11" s="181">
        <v>17</v>
      </c>
      <c r="AC11" s="181">
        <v>74</v>
      </c>
      <c r="AD11" s="181">
        <v>0</v>
      </c>
      <c r="AE11" s="181">
        <v>0</v>
      </c>
      <c r="AF11" s="182">
        <v>687</v>
      </c>
      <c r="AG11" s="183">
        <v>20</v>
      </c>
      <c r="AI11" s="177"/>
    </row>
    <row r="12" spans="2:35" s="176" customFormat="1" ht="8.25" customHeight="1">
      <c r="B12" s="133" t="s">
        <v>110</v>
      </c>
      <c r="C12" s="174">
        <v>1208</v>
      </c>
      <c r="D12" s="174">
        <v>1087</v>
      </c>
      <c r="E12" s="210">
        <v>89.98344370860927</v>
      </c>
      <c r="F12" s="174">
        <v>1080</v>
      </c>
      <c r="G12" s="210">
        <v>99.35602575896965</v>
      </c>
      <c r="H12" s="174">
        <v>748</v>
      </c>
      <c r="I12" s="174">
        <v>220</v>
      </c>
      <c r="J12" s="174">
        <v>100</v>
      </c>
      <c r="K12" s="174">
        <v>7</v>
      </c>
      <c r="L12" s="174">
        <v>12</v>
      </c>
      <c r="M12" s="174">
        <v>0</v>
      </c>
      <c r="N12" s="174">
        <v>0</v>
      </c>
      <c r="O12" s="174">
        <v>339</v>
      </c>
      <c r="P12" s="211">
        <v>31.186752529898804</v>
      </c>
      <c r="Q12" s="174">
        <v>281</v>
      </c>
      <c r="R12" s="174">
        <v>1151</v>
      </c>
      <c r="S12" s="174">
        <v>304</v>
      </c>
      <c r="T12" s="174">
        <v>1455</v>
      </c>
      <c r="U12" s="212">
        <v>1.3385464581416744</v>
      </c>
      <c r="V12" s="174">
        <v>361</v>
      </c>
      <c r="W12" s="174">
        <v>42</v>
      </c>
      <c r="X12" s="174">
        <v>33</v>
      </c>
      <c r="Y12" s="174">
        <v>34</v>
      </c>
      <c r="Z12" s="174">
        <v>8</v>
      </c>
      <c r="AA12" s="174">
        <v>1</v>
      </c>
      <c r="AB12" s="174">
        <v>6</v>
      </c>
      <c r="AC12" s="174">
        <v>124</v>
      </c>
      <c r="AD12" s="174">
        <v>3</v>
      </c>
      <c r="AE12" s="174">
        <v>0</v>
      </c>
      <c r="AF12" s="174">
        <v>1075</v>
      </c>
      <c r="AG12" s="190">
        <v>187</v>
      </c>
      <c r="AI12" s="177"/>
    </row>
    <row r="13" spans="2:35" s="176" customFormat="1" ht="8.25" customHeight="1">
      <c r="B13" s="132" t="s">
        <v>111</v>
      </c>
      <c r="C13" s="174">
        <v>492</v>
      </c>
      <c r="D13" s="174">
        <v>435</v>
      </c>
      <c r="E13" s="210">
        <v>88.41463414634147</v>
      </c>
      <c r="F13" s="174">
        <v>428</v>
      </c>
      <c r="G13" s="210">
        <v>98.39080459770115</v>
      </c>
      <c r="H13" s="174">
        <v>308</v>
      </c>
      <c r="I13" s="174">
        <v>88</v>
      </c>
      <c r="J13" s="174">
        <v>34</v>
      </c>
      <c r="K13" s="174">
        <v>1</v>
      </c>
      <c r="L13" s="174">
        <v>4</v>
      </c>
      <c r="M13" s="174">
        <v>0</v>
      </c>
      <c r="N13" s="174">
        <v>0</v>
      </c>
      <c r="O13" s="174">
        <v>127</v>
      </c>
      <c r="P13" s="211">
        <v>29.195402298850574</v>
      </c>
      <c r="Q13" s="174">
        <v>107</v>
      </c>
      <c r="R13" s="174">
        <v>395</v>
      </c>
      <c r="S13" s="174">
        <v>72</v>
      </c>
      <c r="T13" s="174">
        <v>467</v>
      </c>
      <c r="U13" s="212">
        <v>1.0735632183908046</v>
      </c>
      <c r="V13" s="174">
        <v>194</v>
      </c>
      <c r="W13" s="174">
        <v>16</v>
      </c>
      <c r="X13" s="174">
        <v>13</v>
      </c>
      <c r="Y13" s="174">
        <v>10</v>
      </c>
      <c r="Z13" s="174">
        <v>1</v>
      </c>
      <c r="AA13" s="174">
        <v>1</v>
      </c>
      <c r="AB13" s="174">
        <v>0</v>
      </c>
      <c r="AC13" s="174">
        <v>41</v>
      </c>
      <c r="AD13" s="174">
        <v>3</v>
      </c>
      <c r="AE13" s="174">
        <v>0</v>
      </c>
      <c r="AF13" s="173">
        <v>432</v>
      </c>
      <c r="AG13" s="175">
        <v>129</v>
      </c>
      <c r="AI13" s="177"/>
    </row>
    <row r="14" spans="2:35" s="176" customFormat="1" ht="8.25" customHeight="1">
      <c r="B14" s="132" t="s">
        <v>112</v>
      </c>
      <c r="C14" s="174">
        <v>149</v>
      </c>
      <c r="D14" s="174">
        <v>143</v>
      </c>
      <c r="E14" s="210">
        <v>95.9731543624161</v>
      </c>
      <c r="F14" s="174">
        <v>143</v>
      </c>
      <c r="G14" s="210">
        <v>100</v>
      </c>
      <c r="H14" s="174">
        <v>95</v>
      </c>
      <c r="I14" s="174">
        <v>40</v>
      </c>
      <c r="J14" s="174">
        <v>6</v>
      </c>
      <c r="K14" s="174">
        <v>0</v>
      </c>
      <c r="L14" s="174">
        <v>2</v>
      </c>
      <c r="M14" s="174">
        <v>0</v>
      </c>
      <c r="N14" s="174">
        <v>0</v>
      </c>
      <c r="O14" s="174">
        <v>48</v>
      </c>
      <c r="P14" s="211">
        <v>33.56643356643357</v>
      </c>
      <c r="Q14" s="174">
        <v>37</v>
      </c>
      <c r="R14" s="174">
        <v>99</v>
      </c>
      <c r="S14" s="174">
        <v>45</v>
      </c>
      <c r="T14" s="174">
        <v>144</v>
      </c>
      <c r="U14" s="212">
        <v>1.006993006993007</v>
      </c>
      <c r="V14" s="174">
        <v>33</v>
      </c>
      <c r="W14" s="174">
        <v>8</v>
      </c>
      <c r="X14" s="174">
        <v>0</v>
      </c>
      <c r="Y14" s="174">
        <v>9</v>
      </c>
      <c r="Z14" s="174">
        <v>0</v>
      </c>
      <c r="AA14" s="174">
        <v>0</v>
      </c>
      <c r="AB14" s="174">
        <v>0</v>
      </c>
      <c r="AC14" s="174">
        <v>17</v>
      </c>
      <c r="AD14" s="174">
        <v>0</v>
      </c>
      <c r="AE14" s="174">
        <v>0</v>
      </c>
      <c r="AF14" s="173">
        <v>143</v>
      </c>
      <c r="AG14" s="175">
        <v>1</v>
      </c>
      <c r="AI14" s="177"/>
    </row>
    <row r="15" spans="2:35" s="176" customFormat="1" ht="8.25" customHeight="1">
      <c r="B15" s="132" t="s">
        <v>113</v>
      </c>
      <c r="C15" s="174">
        <v>57</v>
      </c>
      <c r="D15" s="174">
        <v>56</v>
      </c>
      <c r="E15" s="210">
        <v>98.24561403508771</v>
      </c>
      <c r="F15" s="174">
        <v>56</v>
      </c>
      <c r="G15" s="210">
        <v>100</v>
      </c>
      <c r="H15" s="174">
        <v>38</v>
      </c>
      <c r="I15" s="174">
        <v>6</v>
      </c>
      <c r="J15" s="174">
        <v>9</v>
      </c>
      <c r="K15" s="174">
        <v>0</v>
      </c>
      <c r="L15" s="174">
        <v>3</v>
      </c>
      <c r="M15" s="174">
        <v>0</v>
      </c>
      <c r="N15" s="174">
        <v>0</v>
      </c>
      <c r="O15" s="174">
        <v>18</v>
      </c>
      <c r="P15" s="211">
        <v>32.142857142857146</v>
      </c>
      <c r="Q15" s="174">
        <v>18</v>
      </c>
      <c r="R15" s="174">
        <v>103</v>
      </c>
      <c r="S15" s="174">
        <v>2</v>
      </c>
      <c r="T15" s="174">
        <v>105</v>
      </c>
      <c r="U15" s="212">
        <v>1.875</v>
      </c>
      <c r="V15" s="174">
        <v>8</v>
      </c>
      <c r="W15" s="174">
        <v>3</v>
      </c>
      <c r="X15" s="174">
        <v>0</v>
      </c>
      <c r="Y15" s="174">
        <v>3</v>
      </c>
      <c r="Z15" s="174">
        <v>0</v>
      </c>
      <c r="AA15" s="174">
        <v>0</v>
      </c>
      <c r="AB15" s="174">
        <v>0</v>
      </c>
      <c r="AC15" s="174">
        <v>6</v>
      </c>
      <c r="AD15" s="174">
        <v>0</v>
      </c>
      <c r="AE15" s="174">
        <v>0</v>
      </c>
      <c r="AF15" s="173">
        <v>47</v>
      </c>
      <c r="AG15" s="175">
        <v>12</v>
      </c>
      <c r="AI15" s="177"/>
    </row>
    <row r="16" spans="2:35" s="176" customFormat="1" ht="8.25" customHeight="1">
      <c r="B16" s="132" t="s">
        <v>114</v>
      </c>
      <c r="C16" s="174">
        <v>140</v>
      </c>
      <c r="D16" s="174">
        <v>128</v>
      </c>
      <c r="E16" s="210">
        <v>91.42857142857143</v>
      </c>
      <c r="F16" s="174">
        <v>128</v>
      </c>
      <c r="G16" s="210">
        <v>100</v>
      </c>
      <c r="H16" s="174">
        <v>85</v>
      </c>
      <c r="I16" s="174">
        <v>27</v>
      </c>
      <c r="J16" s="174">
        <v>12</v>
      </c>
      <c r="K16" s="174">
        <v>4</v>
      </c>
      <c r="L16" s="174">
        <v>0</v>
      </c>
      <c r="M16" s="174">
        <v>0</v>
      </c>
      <c r="N16" s="174">
        <v>0</v>
      </c>
      <c r="O16" s="174">
        <v>43</v>
      </c>
      <c r="P16" s="211">
        <v>33.59375</v>
      </c>
      <c r="Q16" s="174">
        <v>26</v>
      </c>
      <c r="R16" s="174">
        <v>135</v>
      </c>
      <c r="S16" s="174">
        <v>18</v>
      </c>
      <c r="T16" s="174">
        <v>153</v>
      </c>
      <c r="U16" s="212">
        <v>1.1953125</v>
      </c>
      <c r="V16" s="174">
        <v>22</v>
      </c>
      <c r="W16" s="174">
        <v>3</v>
      </c>
      <c r="X16" s="174">
        <v>1</v>
      </c>
      <c r="Y16" s="174">
        <v>1</v>
      </c>
      <c r="Z16" s="174">
        <v>0</v>
      </c>
      <c r="AA16" s="174">
        <v>0</v>
      </c>
      <c r="AB16" s="174">
        <v>1</v>
      </c>
      <c r="AC16" s="174">
        <v>6</v>
      </c>
      <c r="AD16" s="174">
        <v>0</v>
      </c>
      <c r="AE16" s="174">
        <v>0</v>
      </c>
      <c r="AF16" s="173">
        <v>128</v>
      </c>
      <c r="AG16" s="175">
        <v>1</v>
      </c>
      <c r="AI16" s="177"/>
    </row>
    <row r="17" spans="2:35" s="176" customFormat="1" ht="8.25" customHeight="1">
      <c r="B17" s="132" t="s">
        <v>115</v>
      </c>
      <c r="C17" s="174">
        <v>224</v>
      </c>
      <c r="D17" s="174">
        <v>196</v>
      </c>
      <c r="E17" s="210">
        <v>87.5</v>
      </c>
      <c r="F17" s="174">
        <v>196</v>
      </c>
      <c r="G17" s="210">
        <v>100</v>
      </c>
      <c r="H17" s="174">
        <v>147</v>
      </c>
      <c r="I17" s="174">
        <v>31</v>
      </c>
      <c r="J17" s="174">
        <v>16</v>
      </c>
      <c r="K17" s="174">
        <v>0</v>
      </c>
      <c r="L17" s="174">
        <v>2</v>
      </c>
      <c r="M17" s="174">
        <v>0</v>
      </c>
      <c r="N17" s="174">
        <v>0</v>
      </c>
      <c r="O17" s="174">
        <v>49</v>
      </c>
      <c r="P17" s="211">
        <v>25</v>
      </c>
      <c r="Q17" s="174">
        <v>42</v>
      </c>
      <c r="R17" s="174">
        <v>161</v>
      </c>
      <c r="S17" s="174">
        <v>136</v>
      </c>
      <c r="T17" s="174">
        <v>297</v>
      </c>
      <c r="U17" s="212">
        <v>1.5153061224489797</v>
      </c>
      <c r="V17" s="174">
        <v>33</v>
      </c>
      <c r="W17" s="174">
        <v>3</v>
      </c>
      <c r="X17" s="174">
        <v>2</v>
      </c>
      <c r="Y17" s="174">
        <v>4</v>
      </c>
      <c r="Z17" s="174">
        <v>1</v>
      </c>
      <c r="AA17" s="174">
        <v>0</v>
      </c>
      <c r="AB17" s="174">
        <v>3</v>
      </c>
      <c r="AC17" s="174">
        <v>13</v>
      </c>
      <c r="AD17" s="174">
        <v>0</v>
      </c>
      <c r="AE17" s="174">
        <v>0</v>
      </c>
      <c r="AF17" s="173">
        <v>196</v>
      </c>
      <c r="AG17" s="175">
        <v>0</v>
      </c>
      <c r="AI17" s="177"/>
    </row>
    <row r="18" spans="2:35" s="176" customFormat="1" ht="8.25" customHeight="1">
      <c r="B18" s="132" t="s">
        <v>116</v>
      </c>
      <c r="C18" s="174">
        <v>43</v>
      </c>
      <c r="D18" s="174">
        <v>30</v>
      </c>
      <c r="E18" s="210">
        <v>69.76744186046511</v>
      </c>
      <c r="F18" s="174">
        <v>30</v>
      </c>
      <c r="G18" s="210">
        <v>100</v>
      </c>
      <c r="H18" s="174">
        <v>19</v>
      </c>
      <c r="I18" s="174">
        <v>8</v>
      </c>
      <c r="J18" s="174">
        <v>3</v>
      </c>
      <c r="K18" s="174">
        <v>0</v>
      </c>
      <c r="L18" s="174">
        <v>0</v>
      </c>
      <c r="M18" s="174">
        <v>0</v>
      </c>
      <c r="N18" s="174">
        <v>0</v>
      </c>
      <c r="O18" s="174">
        <v>11</v>
      </c>
      <c r="P18" s="211">
        <v>36.666666666666664</v>
      </c>
      <c r="Q18" s="174">
        <v>8</v>
      </c>
      <c r="R18" s="174">
        <v>30</v>
      </c>
      <c r="S18" s="174">
        <v>12</v>
      </c>
      <c r="T18" s="174">
        <v>42</v>
      </c>
      <c r="U18" s="212">
        <v>1.4</v>
      </c>
      <c r="V18" s="174">
        <v>1</v>
      </c>
      <c r="W18" s="174">
        <v>1</v>
      </c>
      <c r="X18" s="174">
        <v>1</v>
      </c>
      <c r="Y18" s="174">
        <v>0</v>
      </c>
      <c r="Z18" s="174">
        <v>0</v>
      </c>
      <c r="AA18" s="174">
        <v>0</v>
      </c>
      <c r="AB18" s="174">
        <v>2</v>
      </c>
      <c r="AC18" s="174">
        <v>4</v>
      </c>
      <c r="AD18" s="174">
        <v>0</v>
      </c>
      <c r="AE18" s="174">
        <v>0</v>
      </c>
      <c r="AF18" s="173">
        <v>30</v>
      </c>
      <c r="AG18" s="175">
        <v>1</v>
      </c>
      <c r="AI18" s="177"/>
    </row>
    <row r="19" spans="2:35" s="176" customFormat="1" ht="8.25" customHeight="1">
      <c r="B19" s="132" t="s">
        <v>117</v>
      </c>
      <c r="C19" s="174">
        <v>103</v>
      </c>
      <c r="D19" s="174">
        <v>99</v>
      </c>
      <c r="E19" s="210">
        <v>96.11650485436894</v>
      </c>
      <c r="F19" s="174">
        <v>99</v>
      </c>
      <c r="G19" s="210">
        <v>100</v>
      </c>
      <c r="H19" s="174">
        <v>56</v>
      </c>
      <c r="I19" s="174">
        <v>20</v>
      </c>
      <c r="J19" s="174">
        <v>20</v>
      </c>
      <c r="K19" s="174">
        <v>2</v>
      </c>
      <c r="L19" s="174">
        <v>1</v>
      </c>
      <c r="M19" s="174">
        <v>0</v>
      </c>
      <c r="N19" s="174">
        <v>0</v>
      </c>
      <c r="O19" s="174">
        <v>43</v>
      </c>
      <c r="P19" s="211">
        <v>43.43434343434344</v>
      </c>
      <c r="Q19" s="174">
        <v>43</v>
      </c>
      <c r="R19" s="174">
        <v>228</v>
      </c>
      <c r="S19" s="174">
        <v>19</v>
      </c>
      <c r="T19" s="174">
        <v>247</v>
      </c>
      <c r="U19" s="212">
        <v>2.494949494949495</v>
      </c>
      <c r="V19" s="174">
        <v>70</v>
      </c>
      <c r="W19" s="174">
        <v>8</v>
      </c>
      <c r="X19" s="174">
        <v>16</v>
      </c>
      <c r="Y19" s="174">
        <v>7</v>
      </c>
      <c r="Z19" s="174">
        <v>6</v>
      </c>
      <c r="AA19" s="174">
        <v>0</v>
      </c>
      <c r="AB19" s="174">
        <v>0</v>
      </c>
      <c r="AC19" s="174">
        <v>37</v>
      </c>
      <c r="AD19" s="174">
        <v>0</v>
      </c>
      <c r="AE19" s="174">
        <v>0</v>
      </c>
      <c r="AF19" s="173">
        <v>99</v>
      </c>
      <c r="AG19" s="175">
        <v>43</v>
      </c>
      <c r="AI19" s="177"/>
    </row>
    <row r="20" spans="2:35" s="176" customFormat="1" ht="8.25" customHeight="1">
      <c r="B20" s="139" t="s">
        <v>37</v>
      </c>
      <c r="C20" s="181">
        <v>1272</v>
      </c>
      <c r="D20" s="181">
        <v>1062</v>
      </c>
      <c r="E20" s="205">
        <v>83.49056603773585</v>
      </c>
      <c r="F20" s="181">
        <v>1062</v>
      </c>
      <c r="G20" s="205">
        <v>100</v>
      </c>
      <c r="H20" s="181">
        <v>739</v>
      </c>
      <c r="I20" s="181">
        <v>188</v>
      </c>
      <c r="J20" s="181">
        <v>105</v>
      </c>
      <c r="K20" s="181">
        <v>0</v>
      </c>
      <c r="L20" s="181">
        <v>30</v>
      </c>
      <c r="M20" s="181">
        <v>0</v>
      </c>
      <c r="N20" s="181">
        <v>0</v>
      </c>
      <c r="O20" s="181">
        <v>323</v>
      </c>
      <c r="P20" s="206">
        <v>30.41431261770245</v>
      </c>
      <c r="Q20" s="181">
        <v>290</v>
      </c>
      <c r="R20" s="181">
        <v>1048</v>
      </c>
      <c r="S20" s="181">
        <v>363</v>
      </c>
      <c r="T20" s="181">
        <v>1411</v>
      </c>
      <c r="U20" s="207">
        <v>1.3286252354048964</v>
      </c>
      <c r="V20" s="181">
        <v>357</v>
      </c>
      <c r="W20" s="181">
        <v>49</v>
      </c>
      <c r="X20" s="181">
        <v>21</v>
      </c>
      <c r="Y20" s="181">
        <v>28</v>
      </c>
      <c r="Z20" s="181">
        <v>8</v>
      </c>
      <c r="AA20" s="181">
        <v>0</v>
      </c>
      <c r="AB20" s="181">
        <v>15</v>
      </c>
      <c r="AC20" s="181">
        <v>121</v>
      </c>
      <c r="AD20" s="181">
        <v>0</v>
      </c>
      <c r="AE20" s="181">
        <v>0</v>
      </c>
      <c r="AF20" s="182">
        <v>1062</v>
      </c>
      <c r="AG20" s="183">
        <v>5</v>
      </c>
      <c r="AI20" s="177"/>
    </row>
    <row r="21" spans="2:35" s="187" customFormat="1" ht="8.25" customHeight="1">
      <c r="B21" s="134" t="s">
        <v>38</v>
      </c>
      <c r="C21" s="184">
        <v>854</v>
      </c>
      <c r="D21" s="184">
        <v>766</v>
      </c>
      <c r="E21" s="210">
        <v>89.69555035128806</v>
      </c>
      <c r="F21" s="184">
        <v>713</v>
      </c>
      <c r="G21" s="210">
        <v>93.08093994778068</v>
      </c>
      <c r="H21" s="184">
        <v>551</v>
      </c>
      <c r="I21" s="184">
        <v>135</v>
      </c>
      <c r="J21" s="184">
        <v>65</v>
      </c>
      <c r="K21" s="184">
        <v>4</v>
      </c>
      <c r="L21" s="184">
        <v>11</v>
      </c>
      <c r="M21" s="184">
        <v>0</v>
      </c>
      <c r="N21" s="184">
        <v>0</v>
      </c>
      <c r="O21" s="184">
        <v>215</v>
      </c>
      <c r="P21" s="211">
        <v>28.067885117493475</v>
      </c>
      <c r="Q21" s="184">
        <v>189</v>
      </c>
      <c r="R21" s="184">
        <v>826</v>
      </c>
      <c r="S21" s="184">
        <v>132</v>
      </c>
      <c r="T21" s="184">
        <v>958</v>
      </c>
      <c r="U21" s="212">
        <v>1.2506527415143602</v>
      </c>
      <c r="V21" s="184">
        <v>123</v>
      </c>
      <c r="W21" s="184">
        <v>29</v>
      </c>
      <c r="X21" s="184">
        <v>1</v>
      </c>
      <c r="Y21" s="184">
        <v>44</v>
      </c>
      <c r="Z21" s="184">
        <v>8</v>
      </c>
      <c r="AA21" s="184">
        <v>1</v>
      </c>
      <c r="AB21" s="184">
        <v>13</v>
      </c>
      <c r="AC21" s="184">
        <v>96</v>
      </c>
      <c r="AD21" s="184">
        <v>0</v>
      </c>
      <c r="AE21" s="184">
        <v>0</v>
      </c>
      <c r="AF21" s="185">
        <v>766</v>
      </c>
      <c r="AG21" s="186">
        <v>127</v>
      </c>
      <c r="AI21" s="188"/>
    </row>
    <row r="22" spans="2:35" s="176" customFormat="1" ht="8.25" customHeight="1">
      <c r="B22" s="133" t="s">
        <v>142</v>
      </c>
      <c r="C22" s="174">
        <v>875</v>
      </c>
      <c r="D22" s="174">
        <v>773</v>
      </c>
      <c r="E22" s="210">
        <v>88.34285714285714</v>
      </c>
      <c r="F22" s="174">
        <v>0</v>
      </c>
      <c r="G22" s="210">
        <v>0</v>
      </c>
      <c r="H22" s="174">
        <v>529</v>
      </c>
      <c r="I22" s="174">
        <v>154</v>
      </c>
      <c r="J22" s="174">
        <v>76</v>
      </c>
      <c r="K22" s="174">
        <v>0</v>
      </c>
      <c r="L22" s="174">
        <v>14</v>
      </c>
      <c r="M22" s="174">
        <v>0</v>
      </c>
      <c r="N22" s="174">
        <v>0</v>
      </c>
      <c r="O22" s="174">
        <v>244</v>
      </c>
      <c r="P22" s="211">
        <v>31.565329883570502</v>
      </c>
      <c r="Q22" s="174">
        <v>196</v>
      </c>
      <c r="R22" s="174">
        <v>850</v>
      </c>
      <c r="S22" s="174">
        <v>177</v>
      </c>
      <c r="T22" s="174">
        <v>1027</v>
      </c>
      <c r="U22" s="212">
        <v>1.3285899094437257</v>
      </c>
      <c r="V22" s="174">
        <v>378</v>
      </c>
      <c r="W22" s="174">
        <v>26</v>
      </c>
      <c r="X22" s="174">
        <v>5</v>
      </c>
      <c r="Y22" s="174">
        <v>14</v>
      </c>
      <c r="Z22" s="174">
        <v>4</v>
      </c>
      <c r="AA22" s="174">
        <v>0</v>
      </c>
      <c r="AB22" s="174">
        <v>58</v>
      </c>
      <c r="AC22" s="174">
        <v>107</v>
      </c>
      <c r="AD22" s="174">
        <v>0</v>
      </c>
      <c r="AE22" s="174">
        <v>0</v>
      </c>
      <c r="AF22" s="173">
        <v>773</v>
      </c>
      <c r="AG22" s="175">
        <v>0</v>
      </c>
      <c r="AI22" s="177"/>
    </row>
    <row r="23" spans="2:35" s="176" customFormat="1" ht="8.25" customHeight="1">
      <c r="B23" s="133" t="s">
        <v>98</v>
      </c>
      <c r="C23" s="173">
        <v>549</v>
      </c>
      <c r="D23" s="173">
        <v>505</v>
      </c>
      <c r="E23" s="210">
        <v>91.98542805100182</v>
      </c>
      <c r="F23" s="173">
        <v>0</v>
      </c>
      <c r="G23" s="210">
        <v>0</v>
      </c>
      <c r="H23" s="173">
        <v>348</v>
      </c>
      <c r="I23" s="173">
        <v>87</v>
      </c>
      <c r="J23" s="173">
        <v>61</v>
      </c>
      <c r="K23" s="173">
        <v>6</v>
      </c>
      <c r="L23" s="173">
        <v>3</v>
      </c>
      <c r="M23" s="173">
        <v>0</v>
      </c>
      <c r="N23" s="173">
        <v>0</v>
      </c>
      <c r="O23" s="173">
        <v>157</v>
      </c>
      <c r="P23" s="211">
        <v>31.08910891089109</v>
      </c>
      <c r="Q23" s="173">
        <v>127</v>
      </c>
      <c r="R23" s="173">
        <v>471</v>
      </c>
      <c r="S23" s="173">
        <v>219</v>
      </c>
      <c r="T23" s="173">
        <v>690</v>
      </c>
      <c r="U23" s="212">
        <v>1.3663366336633664</v>
      </c>
      <c r="V23" s="173">
        <v>35</v>
      </c>
      <c r="W23" s="173">
        <v>27</v>
      </c>
      <c r="X23" s="173">
        <v>15</v>
      </c>
      <c r="Y23" s="173">
        <v>8</v>
      </c>
      <c r="Z23" s="173">
        <v>7</v>
      </c>
      <c r="AA23" s="173">
        <v>0</v>
      </c>
      <c r="AB23" s="173">
        <v>6</v>
      </c>
      <c r="AC23" s="173">
        <v>63</v>
      </c>
      <c r="AD23" s="173">
        <v>4</v>
      </c>
      <c r="AE23" s="173">
        <v>0</v>
      </c>
      <c r="AF23" s="173">
        <v>501</v>
      </c>
      <c r="AG23" s="175">
        <v>0</v>
      </c>
      <c r="AI23" s="177"/>
    </row>
    <row r="24" spans="2:35" s="176" customFormat="1" ht="8.25" customHeight="1">
      <c r="B24" s="132" t="s">
        <v>99</v>
      </c>
      <c r="C24" s="174">
        <v>122</v>
      </c>
      <c r="D24" s="174">
        <v>117</v>
      </c>
      <c r="E24" s="210">
        <v>95.90163934426229</v>
      </c>
      <c r="F24" s="174">
        <v>0</v>
      </c>
      <c r="G24" s="210">
        <v>0</v>
      </c>
      <c r="H24" s="174">
        <v>72</v>
      </c>
      <c r="I24" s="174">
        <v>29</v>
      </c>
      <c r="J24" s="174">
        <v>16</v>
      </c>
      <c r="K24" s="174">
        <v>0</v>
      </c>
      <c r="L24" s="174">
        <v>0</v>
      </c>
      <c r="M24" s="174">
        <v>0</v>
      </c>
      <c r="N24" s="174">
        <v>0</v>
      </c>
      <c r="O24" s="174">
        <v>45</v>
      </c>
      <c r="P24" s="211">
        <v>38.46153846153847</v>
      </c>
      <c r="Q24" s="174">
        <v>40</v>
      </c>
      <c r="R24" s="174">
        <v>135</v>
      </c>
      <c r="S24" s="174">
        <v>41</v>
      </c>
      <c r="T24" s="174">
        <v>176</v>
      </c>
      <c r="U24" s="212">
        <v>1.5042735042735043</v>
      </c>
      <c r="V24" s="174">
        <v>9</v>
      </c>
      <c r="W24" s="174">
        <v>8</v>
      </c>
      <c r="X24" s="174">
        <v>1</v>
      </c>
      <c r="Y24" s="174">
        <v>0</v>
      </c>
      <c r="Z24" s="174">
        <v>3</v>
      </c>
      <c r="AA24" s="174">
        <v>0</v>
      </c>
      <c r="AB24" s="174">
        <v>0</v>
      </c>
      <c r="AC24" s="174">
        <v>12</v>
      </c>
      <c r="AD24" s="174">
        <v>0</v>
      </c>
      <c r="AE24" s="174">
        <v>0</v>
      </c>
      <c r="AF24" s="173">
        <v>117</v>
      </c>
      <c r="AG24" s="189"/>
      <c r="AI24" s="177"/>
    </row>
    <row r="25" spans="2:35" s="176" customFormat="1" ht="8.25" customHeight="1">
      <c r="B25" s="132" t="s">
        <v>100</v>
      </c>
      <c r="C25" s="174">
        <v>427</v>
      </c>
      <c r="D25" s="174">
        <v>388</v>
      </c>
      <c r="E25" s="210">
        <v>90.86651053864169</v>
      </c>
      <c r="F25" s="174">
        <v>0</v>
      </c>
      <c r="G25" s="210">
        <v>0</v>
      </c>
      <c r="H25" s="174">
        <v>276</v>
      </c>
      <c r="I25" s="174">
        <v>58</v>
      </c>
      <c r="J25" s="174">
        <v>45</v>
      </c>
      <c r="K25" s="174">
        <v>6</v>
      </c>
      <c r="L25" s="174">
        <v>3</v>
      </c>
      <c r="M25" s="174">
        <v>0</v>
      </c>
      <c r="N25" s="174">
        <v>0</v>
      </c>
      <c r="O25" s="174">
        <v>112</v>
      </c>
      <c r="P25" s="211">
        <v>28.865979381443296</v>
      </c>
      <c r="Q25" s="174">
        <v>87</v>
      </c>
      <c r="R25" s="174">
        <v>336</v>
      </c>
      <c r="S25" s="174">
        <v>178</v>
      </c>
      <c r="T25" s="174">
        <v>514</v>
      </c>
      <c r="U25" s="212">
        <v>1.324742268041237</v>
      </c>
      <c r="V25" s="174">
        <v>26</v>
      </c>
      <c r="W25" s="174">
        <v>19</v>
      </c>
      <c r="X25" s="174">
        <v>14</v>
      </c>
      <c r="Y25" s="174">
        <v>8</v>
      </c>
      <c r="Z25" s="174">
        <v>4</v>
      </c>
      <c r="AA25" s="174">
        <v>0</v>
      </c>
      <c r="AB25" s="174">
        <v>6</v>
      </c>
      <c r="AC25" s="174">
        <v>51</v>
      </c>
      <c r="AD25" s="174">
        <v>4</v>
      </c>
      <c r="AE25" s="174">
        <v>0</v>
      </c>
      <c r="AF25" s="173">
        <v>384</v>
      </c>
      <c r="AG25" s="189"/>
      <c r="AI25" s="177"/>
    </row>
    <row r="26" spans="2:35" s="176" customFormat="1" ht="8.25" customHeight="1">
      <c r="B26" s="135" t="s">
        <v>101</v>
      </c>
      <c r="C26" s="174">
        <v>613</v>
      </c>
      <c r="D26" s="174">
        <v>552</v>
      </c>
      <c r="E26" s="210">
        <v>90.0489396411093</v>
      </c>
      <c r="F26" s="174">
        <v>111</v>
      </c>
      <c r="G26" s="210">
        <v>20.108695652173914</v>
      </c>
      <c r="H26" s="174">
        <v>351</v>
      </c>
      <c r="I26" s="174">
        <v>125</v>
      </c>
      <c r="J26" s="174">
        <v>63</v>
      </c>
      <c r="K26" s="174">
        <v>3</v>
      </c>
      <c r="L26" s="174">
        <v>10</v>
      </c>
      <c r="M26" s="174">
        <v>0</v>
      </c>
      <c r="N26" s="174">
        <v>0</v>
      </c>
      <c r="O26" s="174">
        <v>201</v>
      </c>
      <c r="P26" s="211">
        <v>36.41304347826087</v>
      </c>
      <c r="Q26" s="174">
        <v>177</v>
      </c>
      <c r="R26" s="174">
        <v>674</v>
      </c>
      <c r="S26" s="174">
        <v>187</v>
      </c>
      <c r="T26" s="174">
        <v>861</v>
      </c>
      <c r="U26" s="212">
        <v>1.559782608695652</v>
      </c>
      <c r="V26" s="174">
        <v>122</v>
      </c>
      <c r="W26" s="174">
        <v>15</v>
      </c>
      <c r="X26" s="174">
        <v>13</v>
      </c>
      <c r="Y26" s="174">
        <v>8</v>
      </c>
      <c r="Z26" s="174">
        <v>4</v>
      </c>
      <c r="AA26" s="174">
        <v>0</v>
      </c>
      <c r="AB26" s="174">
        <v>4</v>
      </c>
      <c r="AC26" s="174">
        <v>44</v>
      </c>
      <c r="AD26" s="174">
        <v>0</v>
      </c>
      <c r="AE26" s="174">
        <v>0</v>
      </c>
      <c r="AF26" s="174">
        <v>440</v>
      </c>
      <c r="AG26" s="190">
        <v>0</v>
      </c>
      <c r="AI26" s="177"/>
    </row>
    <row r="27" spans="2:35" s="176" customFormat="1" ht="8.25" customHeight="1">
      <c r="B27" s="132" t="s">
        <v>102</v>
      </c>
      <c r="C27" s="174">
        <v>124</v>
      </c>
      <c r="D27" s="174">
        <v>111</v>
      </c>
      <c r="E27" s="210">
        <v>89.51612903225806</v>
      </c>
      <c r="F27" s="174">
        <v>111</v>
      </c>
      <c r="G27" s="210">
        <v>100</v>
      </c>
      <c r="H27" s="174">
        <v>65</v>
      </c>
      <c r="I27" s="174">
        <v>25</v>
      </c>
      <c r="J27" s="174">
        <v>18</v>
      </c>
      <c r="K27" s="174">
        <v>0</v>
      </c>
      <c r="L27" s="174">
        <v>3</v>
      </c>
      <c r="M27" s="174">
        <v>0</v>
      </c>
      <c r="N27" s="174">
        <v>0</v>
      </c>
      <c r="O27" s="174">
        <v>46</v>
      </c>
      <c r="P27" s="211">
        <v>41.44144144144144</v>
      </c>
      <c r="Q27" s="174">
        <v>42</v>
      </c>
      <c r="R27" s="174">
        <v>130</v>
      </c>
      <c r="S27" s="174">
        <v>67</v>
      </c>
      <c r="T27" s="174">
        <v>197</v>
      </c>
      <c r="U27" s="212">
        <v>1.7747747747747749</v>
      </c>
      <c r="V27" s="174">
        <v>7</v>
      </c>
      <c r="W27" s="174">
        <v>2</v>
      </c>
      <c r="X27" s="174">
        <v>0</v>
      </c>
      <c r="Y27" s="174">
        <v>1</v>
      </c>
      <c r="Z27" s="174">
        <v>1</v>
      </c>
      <c r="AA27" s="174">
        <v>0</v>
      </c>
      <c r="AB27" s="174">
        <v>0</v>
      </c>
      <c r="AC27" s="174">
        <v>4</v>
      </c>
      <c r="AD27" s="191"/>
      <c r="AE27" s="191"/>
      <c r="AF27" s="192"/>
      <c r="AG27" s="189"/>
      <c r="AI27" s="177"/>
    </row>
    <row r="28" spans="2:35" s="187" customFormat="1" ht="8.25" customHeight="1">
      <c r="B28" s="140" t="s">
        <v>103</v>
      </c>
      <c r="C28" s="193">
        <v>489</v>
      </c>
      <c r="D28" s="193">
        <v>441</v>
      </c>
      <c r="E28" s="213">
        <v>90.1840490797546</v>
      </c>
      <c r="F28" s="193">
        <v>0</v>
      </c>
      <c r="G28" s="213">
        <v>0</v>
      </c>
      <c r="H28" s="193">
        <v>286</v>
      </c>
      <c r="I28" s="193">
        <v>100</v>
      </c>
      <c r="J28" s="193">
        <v>45</v>
      </c>
      <c r="K28" s="193">
        <v>3</v>
      </c>
      <c r="L28" s="193">
        <v>7</v>
      </c>
      <c r="M28" s="193">
        <v>0</v>
      </c>
      <c r="N28" s="193">
        <v>0</v>
      </c>
      <c r="O28" s="193">
        <v>155</v>
      </c>
      <c r="P28" s="214">
        <v>35.147392290249435</v>
      </c>
      <c r="Q28" s="193">
        <v>135</v>
      </c>
      <c r="R28" s="193">
        <v>544</v>
      </c>
      <c r="S28" s="193">
        <v>120</v>
      </c>
      <c r="T28" s="193">
        <v>664</v>
      </c>
      <c r="U28" s="215">
        <v>1.5056689342403629</v>
      </c>
      <c r="V28" s="193">
        <v>115</v>
      </c>
      <c r="W28" s="193">
        <v>13</v>
      </c>
      <c r="X28" s="193">
        <v>13</v>
      </c>
      <c r="Y28" s="193">
        <v>7</v>
      </c>
      <c r="Z28" s="193">
        <v>3</v>
      </c>
      <c r="AA28" s="193">
        <v>0</v>
      </c>
      <c r="AB28" s="193">
        <v>4</v>
      </c>
      <c r="AC28" s="193">
        <v>40</v>
      </c>
      <c r="AD28" s="193">
        <v>0</v>
      </c>
      <c r="AE28" s="193">
        <v>0</v>
      </c>
      <c r="AF28" s="194">
        <v>440</v>
      </c>
      <c r="AG28" s="195">
        <v>0</v>
      </c>
      <c r="AI28" s="188"/>
    </row>
    <row r="29" spans="2:35" s="187" customFormat="1" ht="8.25" customHeight="1">
      <c r="B29" s="141" t="s">
        <v>104</v>
      </c>
      <c r="C29" s="196">
        <v>900</v>
      </c>
      <c r="D29" s="196">
        <v>777</v>
      </c>
      <c r="E29" s="205">
        <v>86.33333333333333</v>
      </c>
      <c r="F29" s="196">
        <v>510</v>
      </c>
      <c r="G29" s="205">
        <v>65.63706563706563</v>
      </c>
      <c r="H29" s="196">
        <v>547</v>
      </c>
      <c r="I29" s="196">
        <v>139</v>
      </c>
      <c r="J29" s="196">
        <v>71</v>
      </c>
      <c r="K29" s="196">
        <v>7</v>
      </c>
      <c r="L29" s="196">
        <v>13</v>
      </c>
      <c r="M29" s="196">
        <v>0</v>
      </c>
      <c r="N29" s="196">
        <v>0</v>
      </c>
      <c r="O29" s="196">
        <v>230</v>
      </c>
      <c r="P29" s="206">
        <v>29.601029601029598</v>
      </c>
      <c r="Q29" s="196">
        <v>177</v>
      </c>
      <c r="R29" s="196">
        <v>687</v>
      </c>
      <c r="S29" s="196">
        <v>258</v>
      </c>
      <c r="T29" s="196">
        <v>945</v>
      </c>
      <c r="U29" s="207">
        <v>1.2162162162162162</v>
      </c>
      <c r="V29" s="196">
        <v>166</v>
      </c>
      <c r="W29" s="196">
        <v>31</v>
      </c>
      <c r="X29" s="196">
        <v>11</v>
      </c>
      <c r="Y29" s="196">
        <v>24</v>
      </c>
      <c r="Z29" s="196">
        <v>6</v>
      </c>
      <c r="AA29" s="196">
        <v>1</v>
      </c>
      <c r="AB29" s="196">
        <v>12</v>
      </c>
      <c r="AC29" s="196">
        <v>85</v>
      </c>
      <c r="AD29" s="196">
        <v>1</v>
      </c>
      <c r="AE29" s="196">
        <v>0</v>
      </c>
      <c r="AF29" s="196">
        <v>776</v>
      </c>
      <c r="AG29" s="197">
        <v>1</v>
      </c>
      <c r="AI29" s="188"/>
    </row>
    <row r="30" spans="2:35" s="176" customFormat="1" ht="8.25" customHeight="1">
      <c r="B30" s="132" t="s">
        <v>105</v>
      </c>
      <c r="C30" s="174">
        <v>451</v>
      </c>
      <c r="D30" s="174">
        <v>359</v>
      </c>
      <c r="E30" s="210">
        <v>79.6008869179601</v>
      </c>
      <c r="F30" s="174">
        <v>350</v>
      </c>
      <c r="G30" s="210">
        <v>97.49303621169916</v>
      </c>
      <c r="H30" s="174">
        <v>257</v>
      </c>
      <c r="I30" s="174">
        <v>69</v>
      </c>
      <c r="J30" s="174">
        <v>20</v>
      </c>
      <c r="K30" s="174">
        <v>5</v>
      </c>
      <c r="L30" s="174">
        <v>8</v>
      </c>
      <c r="M30" s="174">
        <v>0</v>
      </c>
      <c r="N30" s="174">
        <v>0</v>
      </c>
      <c r="O30" s="174">
        <v>102</v>
      </c>
      <c r="P30" s="211">
        <v>28.412256267409468</v>
      </c>
      <c r="Q30" s="174">
        <v>95</v>
      </c>
      <c r="R30" s="174">
        <v>286</v>
      </c>
      <c r="S30" s="174">
        <v>68</v>
      </c>
      <c r="T30" s="174">
        <v>354</v>
      </c>
      <c r="U30" s="212">
        <v>0.9860724233983287</v>
      </c>
      <c r="V30" s="174">
        <v>67</v>
      </c>
      <c r="W30" s="174">
        <v>15</v>
      </c>
      <c r="X30" s="174">
        <v>5</v>
      </c>
      <c r="Y30" s="174">
        <v>13</v>
      </c>
      <c r="Z30" s="174">
        <v>5</v>
      </c>
      <c r="AA30" s="174">
        <v>0</v>
      </c>
      <c r="AB30" s="174">
        <v>7</v>
      </c>
      <c r="AC30" s="174">
        <v>45</v>
      </c>
      <c r="AD30" s="174">
        <v>0</v>
      </c>
      <c r="AE30" s="174">
        <v>0</v>
      </c>
      <c r="AF30" s="173">
        <v>359</v>
      </c>
      <c r="AG30" s="175">
        <v>0</v>
      </c>
      <c r="AI30" s="177"/>
    </row>
    <row r="31" spans="2:35" s="198" customFormat="1" ht="8.25" customHeight="1">
      <c r="B31" s="136" t="s">
        <v>106</v>
      </c>
      <c r="C31" s="184">
        <v>77</v>
      </c>
      <c r="D31" s="184">
        <v>71</v>
      </c>
      <c r="E31" s="210">
        <v>92.20779220779221</v>
      </c>
      <c r="F31" s="184">
        <v>0</v>
      </c>
      <c r="G31" s="210">
        <v>0</v>
      </c>
      <c r="H31" s="184">
        <v>44</v>
      </c>
      <c r="I31" s="184">
        <v>17</v>
      </c>
      <c r="J31" s="184">
        <v>9</v>
      </c>
      <c r="K31" s="184">
        <v>1</v>
      </c>
      <c r="L31" s="184">
        <v>0</v>
      </c>
      <c r="M31" s="184">
        <v>0</v>
      </c>
      <c r="N31" s="184">
        <v>0</v>
      </c>
      <c r="O31" s="184">
        <v>27</v>
      </c>
      <c r="P31" s="211">
        <v>38.028169014084504</v>
      </c>
      <c r="Q31" s="184">
        <v>18</v>
      </c>
      <c r="R31" s="184">
        <v>78</v>
      </c>
      <c r="S31" s="184">
        <v>56</v>
      </c>
      <c r="T31" s="184">
        <v>134</v>
      </c>
      <c r="U31" s="212">
        <v>1.8873239436619718</v>
      </c>
      <c r="V31" s="184">
        <v>26</v>
      </c>
      <c r="W31" s="184">
        <v>2</v>
      </c>
      <c r="X31" s="184">
        <v>0</v>
      </c>
      <c r="Y31" s="184">
        <v>1</v>
      </c>
      <c r="Z31" s="184">
        <v>0</v>
      </c>
      <c r="AA31" s="184">
        <v>0</v>
      </c>
      <c r="AB31" s="184">
        <v>1</v>
      </c>
      <c r="AC31" s="184">
        <v>4</v>
      </c>
      <c r="AD31" s="184">
        <v>0</v>
      </c>
      <c r="AE31" s="184">
        <v>0</v>
      </c>
      <c r="AF31" s="185">
        <v>71</v>
      </c>
      <c r="AG31" s="186">
        <v>0</v>
      </c>
      <c r="AI31" s="177"/>
    </row>
    <row r="32" spans="2:35" s="176" customFormat="1" ht="8.25" customHeight="1">
      <c r="B32" s="132" t="s">
        <v>107</v>
      </c>
      <c r="C32" s="174">
        <v>81</v>
      </c>
      <c r="D32" s="174">
        <v>75</v>
      </c>
      <c r="E32" s="210">
        <v>92.5925925925926</v>
      </c>
      <c r="F32" s="174">
        <v>0</v>
      </c>
      <c r="G32" s="210">
        <v>0</v>
      </c>
      <c r="H32" s="174">
        <v>54</v>
      </c>
      <c r="I32" s="174">
        <v>11</v>
      </c>
      <c r="J32" s="174">
        <v>8</v>
      </c>
      <c r="K32" s="174">
        <v>0</v>
      </c>
      <c r="L32" s="174">
        <v>2</v>
      </c>
      <c r="M32" s="174">
        <v>0</v>
      </c>
      <c r="N32" s="174">
        <v>0</v>
      </c>
      <c r="O32" s="174">
        <v>21</v>
      </c>
      <c r="P32" s="211">
        <v>28</v>
      </c>
      <c r="Q32" s="174">
        <v>13</v>
      </c>
      <c r="R32" s="174">
        <v>64</v>
      </c>
      <c r="S32" s="174">
        <v>44</v>
      </c>
      <c r="T32" s="174">
        <v>108</v>
      </c>
      <c r="U32" s="212">
        <v>1.44</v>
      </c>
      <c r="V32" s="174">
        <v>16</v>
      </c>
      <c r="W32" s="174">
        <v>2</v>
      </c>
      <c r="X32" s="174">
        <v>2</v>
      </c>
      <c r="Y32" s="174">
        <v>5</v>
      </c>
      <c r="Z32" s="174">
        <v>0</v>
      </c>
      <c r="AA32" s="174">
        <v>1</v>
      </c>
      <c r="AB32" s="174">
        <v>0</v>
      </c>
      <c r="AC32" s="174">
        <v>10</v>
      </c>
      <c r="AD32" s="174">
        <v>1</v>
      </c>
      <c r="AE32" s="174">
        <v>0</v>
      </c>
      <c r="AF32" s="173">
        <v>74</v>
      </c>
      <c r="AG32" s="175">
        <v>0</v>
      </c>
      <c r="AI32" s="177"/>
    </row>
    <row r="33" spans="2:35" s="176" customFormat="1" ht="8.25" customHeight="1">
      <c r="B33" s="132" t="s">
        <v>108</v>
      </c>
      <c r="C33" s="174">
        <v>183</v>
      </c>
      <c r="D33" s="174">
        <v>167</v>
      </c>
      <c r="E33" s="210">
        <v>91.2568306010929</v>
      </c>
      <c r="F33" s="174">
        <v>160</v>
      </c>
      <c r="G33" s="210">
        <v>95.80838323353294</v>
      </c>
      <c r="H33" s="174">
        <v>130</v>
      </c>
      <c r="I33" s="174">
        <v>24</v>
      </c>
      <c r="J33" s="174">
        <v>12</v>
      </c>
      <c r="K33" s="174">
        <v>1</v>
      </c>
      <c r="L33" s="174">
        <v>0</v>
      </c>
      <c r="M33" s="174">
        <v>0</v>
      </c>
      <c r="N33" s="174">
        <v>0</v>
      </c>
      <c r="O33" s="174">
        <v>37</v>
      </c>
      <c r="P33" s="211">
        <v>22.15568862275449</v>
      </c>
      <c r="Q33" s="174">
        <v>33</v>
      </c>
      <c r="R33" s="174">
        <v>81</v>
      </c>
      <c r="S33" s="174">
        <v>41</v>
      </c>
      <c r="T33" s="174">
        <v>122</v>
      </c>
      <c r="U33" s="212">
        <v>0.7305389221556886</v>
      </c>
      <c r="V33" s="174">
        <v>25</v>
      </c>
      <c r="W33" s="174">
        <v>3</v>
      </c>
      <c r="X33" s="174">
        <v>0</v>
      </c>
      <c r="Y33" s="174">
        <v>0</v>
      </c>
      <c r="Z33" s="174">
        <v>0</v>
      </c>
      <c r="AA33" s="174">
        <v>0</v>
      </c>
      <c r="AB33" s="174">
        <v>0</v>
      </c>
      <c r="AC33" s="174">
        <v>3</v>
      </c>
      <c r="AD33" s="174">
        <v>0</v>
      </c>
      <c r="AE33" s="174">
        <v>0</v>
      </c>
      <c r="AF33" s="173">
        <v>167</v>
      </c>
      <c r="AG33" s="175">
        <v>0</v>
      </c>
      <c r="AI33" s="177"/>
    </row>
    <row r="34" spans="2:35" s="176" customFormat="1" ht="8.25" customHeight="1">
      <c r="B34" s="138" t="s">
        <v>109</v>
      </c>
      <c r="C34" s="178">
        <v>108</v>
      </c>
      <c r="D34" s="178">
        <v>105</v>
      </c>
      <c r="E34" s="213">
        <v>97.22222222222221</v>
      </c>
      <c r="F34" s="178">
        <v>0</v>
      </c>
      <c r="G34" s="213">
        <v>0</v>
      </c>
      <c r="H34" s="178">
        <v>62</v>
      </c>
      <c r="I34" s="178">
        <v>18</v>
      </c>
      <c r="J34" s="178">
        <v>22</v>
      </c>
      <c r="K34" s="178">
        <v>0</v>
      </c>
      <c r="L34" s="178">
        <v>3</v>
      </c>
      <c r="M34" s="178">
        <v>0</v>
      </c>
      <c r="N34" s="178">
        <v>0</v>
      </c>
      <c r="O34" s="178">
        <v>43</v>
      </c>
      <c r="P34" s="214">
        <v>40.95238095238095</v>
      </c>
      <c r="Q34" s="178">
        <v>18</v>
      </c>
      <c r="R34" s="178">
        <v>178</v>
      </c>
      <c r="S34" s="178">
        <v>49</v>
      </c>
      <c r="T34" s="178">
        <v>227</v>
      </c>
      <c r="U34" s="215">
        <v>2.1619047619047618</v>
      </c>
      <c r="V34" s="178">
        <v>32</v>
      </c>
      <c r="W34" s="178">
        <v>9</v>
      </c>
      <c r="X34" s="178">
        <v>4</v>
      </c>
      <c r="Y34" s="178">
        <v>5</v>
      </c>
      <c r="Z34" s="178">
        <v>1</v>
      </c>
      <c r="AA34" s="178">
        <v>0</v>
      </c>
      <c r="AB34" s="178">
        <v>4</v>
      </c>
      <c r="AC34" s="178">
        <v>23</v>
      </c>
      <c r="AD34" s="178">
        <v>0</v>
      </c>
      <c r="AE34" s="178">
        <v>0</v>
      </c>
      <c r="AF34" s="179">
        <v>105</v>
      </c>
      <c r="AG34" s="180">
        <v>1</v>
      </c>
      <c r="AI34" s="177"/>
    </row>
    <row r="35" spans="2:35" s="187" customFormat="1" ht="8.25" customHeight="1">
      <c r="B35" s="144" t="s">
        <v>130</v>
      </c>
      <c r="C35" s="200">
        <v>470</v>
      </c>
      <c r="D35" s="200">
        <v>371</v>
      </c>
      <c r="E35" s="216">
        <v>78.93617021276596</v>
      </c>
      <c r="F35" s="200">
        <v>371</v>
      </c>
      <c r="G35" s="216">
        <v>100</v>
      </c>
      <c r="H35" s="200">
        <v>244</v>
      </c>
      <c r="I35" s="200">
        <v>81</v>
      </c>
      <c r="J35" s="200">
        <v>38</v>
      </c>
      <c r="K35" s="200">
        <v>2</v>
      </c>
      <c r="L35" s="200">
        <v>6</v>
      </c>
      <c r="M35" s="200">
        <v>0</v>
      </c>
      <c r="N35" s="200">
        <v>0</v>
      </c>
      <c r="O35" s="200">
        <v>127</v>
      </c>
      <c r="P35" s="217">
        <v>34.23180592991914</v>
      </c>
      <c r="Q35" s="200">
        <v>99</v>
      </c>
      <c r="R35" s="200">
        <v>342</v>
      </c>
      <c r="S35" s="200">
        <v>150</v>
      </c>
      <c r="T35" s="200">
        <v>492</v>
      </c>
      <c r="U35" s="218">
        <v>1.326145552560647</v>
      </c>
      <c r="V35" s="200">
        <v>150</v>
      </c>
      <c r="W35" s="200">
        <v>16</v>
      </c>
      <c r="X35" s="200">
        <v>5</v>
      </c>
      <c r="Y35" s="200">
        <v>1</v>
      </c>
      <c r="Z35" s="200">
        <v>2</v>
      </c>
      <c r="AA35" s="200">
        <v>1</v>
      </c>
      <c r="AB35" s="200">
        <v>5</v>
      </c>
      <c r="AC35" s="200">
        <v>30</v>
      </c>
      <c r="AD35" s="200">
        <v>2</v>
      </c>
      <c r="AE35" s="200">
        <v>0</v>
      </c>
      <c r="AF35" s="200">
        <v>357</v>
      </c>
      <c r="AG35" s="201">
        <v>50</v>
      </c>
      <c r="AI35" s="177"/>
    </row>
    <row r="36" spans="2:35" s="176" customFormat="1" ht="8.25" customHeight="1">
      <c r="B36" s="132" t="s">
        <v>131</v>
      </c>
      <c r="C36" s="174">
        <v>55</v>
      </c>
      <c r="D36" s="174">
        <v>44</v>
      </c>
      <c r="E36" s="210">
        <v>80</v>
      </c>
      <c r="F36" s="174">
        <v>44</v>
      </c>
      <c r="G36" s="210">
        <v>100</v>
      </c>
      <c r="H36" s="174">
        <v>28</v>
      </c>
      <c r="I36" s="174">
        <v>11</v>
      </c>
      <c r="J36" s="174">
        <v>5</v>
      </c>
      <c r="K36" s="174">
        <v>0</v>
      </c>
      <c r="L36" s="174">
        <v>0</v>
      </c>
      <c r="M36" s="174">
        <v>0</v>
      </c>
      <c r="N36" s="174">
        <v>0</v>
      </c>
      <c r="O36" s="174">
        <v>16</v>
      </c>
      <c r="P36" s="211">
        <v>36.36363636363637</v>
      </c>
      <c r="Q36" s="174">
        <v>4</v>
      </c>
      <c r="R36" s="174">
        <v>32</v>
      </c>
      <c r="S36" s="174">
        <v>31</v>
      </c>
      <c r="T36" s="174">
        <v>63</v>
      </c>
      <c r="U36" s="212">
        <v>1.4318181818181819</v>
      </c>
      <c r="V36" s="174">
        <v>7</v>
      </c>
      <c r="W36" s="174">
        <v>0</v>
      </c>
      <c r="X36" s="174">
        <v>0</v>
      </c>
      <c r="Y36" s="174">
        <v>0</v>
      </c>
      <c r="Z36" s="174">
        <v>0</v>
      </c>
      <c r="AA36" s="174">
        <v>0</v>
      </c>
      <c r="AB36" s="174">
        <v>0</v>
      </c>
      <c r="AC36" s="174">
        <v>0</v>
      </c>
      <c r="AD36" s="174">
        <v>0</v>
      </c>
      <c r="AE36" s="174">
        <v>0</v>
      </c>
      <c r="AF36" s="173">
        <v>44</v>
      </c>
      <c r="AG36" s="175">
        <v>17</v>
      </c>
      <c r="AI36" s="177"/>
    </row>
    <row r="37" spans="2:35" s="176" customFormat="1" ht="8.25" customHeight="1">
      <c r="B37" s="132" t="s">
        <v>132</v>
      </c>
      <c r="C37" s="174">
        <v>138</v>
      </c>
      <c r="D37" s="174">
        <v>107</v>
      </c>
      <c r="E37" s="210">
        <v>77.53623188405797</v>
      </c>
      <c r="F37" s="174">
        <v>107</v>
      </c>
      <c r="G37" s="210">
        <v>100</v>
      </c>
      <c r="H37" s="174">
        <v>77</v>
      </c>
      <c r="I37" s="174">
        <v>19</v>
      </c>
      <c r="J37" s="174">
        <v>8</v>
      </c>
      <c r="K37" s="174">
        <v>1</v>
      </c>
      <c r="L37" s="174">
        <v>2</v>
      </c>
      <c r="M37" s="174">
        <v>0</v>
      </c>
      <c r="N37" s="174">
        <v>0</v>
      </c>
      <c r="O37" s="174">
        <v>30</v>
      </c>
      <c r="P37" s="211">
        <v>28.037383177570092</v>
      </c>
      <c r="Q37" s="174">
        <v>26</v>
      </c>
      <c r="R37" s="174">
        <v>87</v>
      </c>
      <c r="S37" s="174">
        <v>40</v>
      </c>
      <c r="T37" s="174">
        <v>127</v>
      </c>
      <c r="U37" s="212">
        <v>1.1869158878504673</v>
      </c>
      <c r="V37" s="174">
        <v>71</v>
      </c>
      <c r="W37" s="174">
        <v>3</v>
      </c>
      <c r="X37" s="174">
        <v>1</v>
      </c>
      <c r="Y37" s="174">
        <v>0</v>
      </c>
      <c r="Z37" s="174">
        <v>0</v>
      </c>
      <c r="AA37" s="174">
        <v>1</v>
      </c>
      <c r="AB37" s="174">
        <v>4</v>
      </c>
      <c r="AC37" s="174">
        <v>9</v>
      </c>
      <c r="AD37" s="174">
        <v>2</v>
      </c>
      <c r="AE37" s="174">
        <v>0</v>
      </c>
      <c r="AF37" s="173">
        <v>105</v>
      </c>
      <c r="AG37" s="175">
        <v>4</v>
      </c>
      <c r="AI37" s="177"/>
    </row>
    <row r="38" spans="2:35" s="176" customFormat="1" ht="8.25" customHeight="1">
      <c r="B38" s="132" t="s">
        <v>133</v>
      </c>
      <c r="C38" s="174">
        <v>22</v>
      </c>
      <c r="D38" s="174">
        <v>17</v>
      </c>
      <c r="E38" s="210">
        <v>77.27272727272727</v>
      </c>
      <c r="F38" s="174">
        <v>17</v>
      </c>
      <c r="G38" s="210">
        <v>100</v>
      </c>
      <c r="H38" s="174">
        <v>14</v>
      </c>
      <c r="I38" s="174">
        <v>2</v>
      </c>
      <c r="J38" s="174">
        <v>1</v>
      </c>
      <c r="K38" s="174">
        <v>0</v>
      </c>
      <c r="L38" s="174">
        <v>0</v>
      </c>
      <c r="M38" s="174">
        <v>0</v>
      </c>
      <c r="N38" s="174">
        <v>0</v>
      </c>
      <c r="O38" s="174">
        <v>3</v>
      </c>
      <c r="P38" s="211">
        <v>17.647058823529413</v>
      </c>
      <c r="Q38" s="174">
        <v>3</v>
      </c>
      <c r="R38" s="174">
        <v>6</v>
      </c>
      <c r="S38" s="174">
        <v>6</v>
      </c>
      <c r="T38" s="174">
        <v>12</v>
      </c>
      <c r="U38" s="212">
        <v>0.7058823529411765</v>
      </c>
      <c r="V38" s="174">
        <v>0</v>
      </c>
      <c r="W38" s="174">
        <v>0</v>
      </c>
      <c r="X38" s="174">
        <v>0</v>
      </c>
      <c r="Y38" s="174">
        <v>0</v>
      </c>
      <c r="Z38" s="174">
        <v>1</v>
      </c>
      <c r="AA38" s="174">
        <v>0</v>
      </c>
      <c r="AB38" s="174">
        <v>0</v>
      </c>
      <c r="AC38" s="174">
        <v>1</v>
      </c>
      <c r="AD38" s="174">
        <v>0</v>
      </c>
      <c r="AE38" s="174">
        <v>0</v>
      </c>
      <c r="AF38" s="173">
        <v>17</v>
      </c>
      <c r="AG38" s="175">
        <v>4</v>
      </c>
      <c r="AI38" s="177"/>
    </row>
    <row r="39" spans="2:35" s="176" customFormat="1" ht="8.25" customHeight="1">
      <c r="B39" s="132" t="s">
        <v>134</v>
      </c>
      <c r="C39" s="174">
        <v>105</v>
      </c>
      <c r="D39" s="174">
        <v>86</v>
      </c>
      <c r="E39" s="210">
        <v>81.9047619047619</v>
      </c>
      <c r="F39" s="174">
        <v>86</v>
      </c>
      <c r="G39" s="210">
        <v>100</v>
      </c>
      <c r="H39" s="174">
        <v>52</v>
      </c>
      <c r="I39" s="174">
        <v>19</v>
      </c>
      <c r="J39" s="174">
        <v>13</v>
      </c>
      <c r="K39" s="174">
        <v>0</v>
      </c>
      <c r="L39" s="174">
        <v>2</v>
      </c>
      <c r="M39" s="174">
        <v>0</v>
      </c>
      <c r="N39" s="174">
        <v>0</v>
      </c>
      <c r="O39" s="174">
        <v>34</v>
      </c>
      <c r="P39" s="211">
        <v>39.53488372093023</v>
      </c>
      <c r="Q39" s="174">
        <v>31</v>
      </c>
      <c r="R39" s="174">
        <v>121</v>
      </c>
      <c r="S39" s="174">
        <v>32</v>
      </c>
      <c r="T39" s="174">
        <v>153</v>
      </c>
      <c r="U39" s="212">
        <v>1.7790697674418605</v>
      </c>
      <c r="V39" s="174">
        <v>7</v>
      </c>
      <c r="W39" s="174">
        <v>4</v>
      </c>
      <c r="X39" s="174">
        <v>0</v>
      </c>
      <c r="Y39" s="174">
        <v>0</v>
      </c>
      <c r="Z39" s="174">
        <v>0</v>
      </c>
      <c r="AA39" s="174">
        <v>0</v>
      </c>
      <c r="AB39" s="174">
        <v>0</v>
      </c>
      <c r="AC39" s="174">
        <v>4</v>
      </c>
      <c r="AD39" s="174">
        <v>0</v>
      </c>
      <c r="AE39" s="174">
        <v>0</v>
      </c>
      <c r="AF39" s="173">
        <v>86</v>
      </c>
      <c r="AG39" s="175">
        <v>0</v>
      </c>
      <c r="AI39" s="177"/>
    </row>
    <row r="40" spans="2:35" s="176" customFormat="1" ht="8.25" customHeight="1">
      <c r="B40" s="132" t="s">
        <v>135</v>
      </c>
      <c r="C40" s="174">
        <v>48</v>
      </c>
      <c r="D40" s="174">
        <v>23</v>
      </c>
      <c r="E40" s="210">
        <v>47.91666666666667</v>
      </c>
      <c r="F40" s="174">
        <v>23</v>
      </c>
      <c r="G40" s="210">
        <v>100</v>
      </c>
      <c r="H40" s="174">
        <v>18</v>
      </c>
      <c r="I40" s="174">
        <v>3</v>
      </c>
      <c r="J40" s="174">
        <v>1</v>
      </c>
      <c r="K40" s="174">
        <v>0</v>
      </c>
      <c r="L40" s="174">
        <v>1</v>
      </c>
      <c r="M40" s="174">
        <v>0</v>
      </c>
      <c r="N40" s="174">
        <v>0</v>
      </c>
      <c r="O40" s="174">
        <v>5</v>
      </c>
      <c r="P40" s="211">
        <v>21.73913043478261</v>
      </c>
      <c r="Q40" s="174">
        <v>5</v>
      </c>
      <c r="R40" s="174">
        <v>8</v>
      </c>
      <c r="S40" s="174">
        <v>6</v>
      </c>
      <c r="T40" s="174">
        <v>14</v>
      </c>
      <c r="U40" s="212">
        <v>0.6086956521739131</v>
      </c>
      <c r="V40" s="174">
        <v>5</v>
      </c>
      <c r="W40" s="174">
        <v>0</v>
      </c>
      <c r="X40" s="174">
        <v>0</v>
      </c>
      <c r="Y40" s="174">
        <v>0</v>
      </c>
      <c r="Z40" s="174">
        <v>0</v>
      </c>
      <c r="AA40" s="174">
        <v>0</v>
      </c>
      <c r="AB40" s="174">
        <v>0</v>
      </c>
      <c r="AC40" s="174">
        <v>0</v>
      </c>
      <c r="AD40" s="174">
        <v>0</v>
      </c>
      <c r="AE40" s="174">
        <v>0</v>
      </c>
      <c r="AF40" s="173">
        <v>23</v>
      </c>
      <c r="AG40" s="175">
        <v>5</v>
      </c>
      <c r="AI40" s="177"/>
    </row>
    <row r="41" spans="2:35" s="176" customFormat="1" ht="8.25" customHeight="1">
      <c r="B41" s="145" t="s">
        <v>136</v>
      </c>
      <c r="C41" s="202">
        <v>102</v>
      </c>
      <c r="D41" s="202">
        <v>94</v>
      </c>
      <c r="E41" s="219">
        <v>92.15686274509804</v>
      </c>
      <c r="F41" s="202">
        <v>94</v>
      </c>
      <c r="G41" s="219">
        <v>100</v>
      </c>
      <c r="H41" s="202">
        <v>55</v>
      </c>
      <c r="I41" s="202">
        <v>27</v>
      </c>
      <c r="J41" s="202">
        <v>10</v>
      </c>
      <c r="K41" s="202">
        <v>1</v>
      </c>
      <c r="L41" s="202">
        <v>1</v>
      </c>
      <c r="M41" s="202">
        <v>0</v>
      </c>
      <c r="N41" s="202">
        <v>0</v>
      </c>
      <c r="O41" s="202">
        <v>39</v>
      </c>
      <c r="P41" s="220">
        <v>41.48936170212766</v>
      </c>
      <c r="Q41" s="202">
        <v>30</v>
      </c>
      <c r="R41" s="202">
        <v>88</v>
      </c>
      <c r="S41" s="202">
        <v>35</v>
      </c>
      <c r="T41" s="202">
        <v>123</v>
      </c>
      <c r="U41" s="221">
        <v>1.3085106382978724</v>
      </c>
      <c r="V41" s="202">
        <v>60</v>
      </c>
      <c r="W41" s="202">
        <v>9</v>
      </c>
      <c r="X41" s="202">
        <v>4</v>
      </c>
      <c r="Y41" s="202">
        <v>1</v>
      </c>
      <c r="Z41" s="202">
        <v>1</v>
      </c>
      <c r="AA41" s="202">
        <v>0</v>
      </c>
      <c r="AB41" s="202">
        <v>1</v>
      </c>
      <c r="AC41" s="202">
        <v>16</v>
      </c>
      <c r="AD41" s="202">
        <v>0</v>
      </c>
      <c r="AE41" s="202">
        <v>0</v>
      </c>
      <c r="AF41" s="203">
        <v>82</v>
      </c>
      <c r="AG41" s="204">
        <v>20</v>
      </c>
      <c r="AI41" s="177"/>
    </row>
    <row r="42" spans="2:35" s="176" customFormat="1" ht="8.25" customHeight="1">
      <c r="B42" s="135" t="s">
        <v>125</v>
      </c>
      <c r="C42" s="174">
        <v>442</v>
      </c>
      <c r="D42" s="174">
        <v>360</v>
      </c>
      <c r="E42" s="210">
        <v>81.44796380090497</v>
      </c>
      <c r="F42" s="174">
        <v>357</v>
      </c>
      <c r="G42" s="210">
        <v>99.16666666666667</v>
      </c>
      <c r="H42" s="174">
        <v>251</v>
      </c>
      <c r="I42" s="174">
        <v>61</v>
      </c>
      <c r="J42" s="174">
        <v>41</v>
      </c>
      <c r="K42" s="174">
        <v>0</v>
      </c>
      <c r="L42" s="174">
        <v>6</v>
      </c>
      <c r="M42" s="174">
        <v>1</v>
      </c>
      <c r="N42" s="174">
        <v>0</v>
      </c>
      <c r="O42" s="174">
        <v>109</v>
      </c>
      <c r="P42" s="211">
        <v>30.277777777777775</v>
      </c>
      <c r="Q42" s="174">
        <v>89</v>
      </c>
      <c r="R42" s="174">
        <v>342</v>
      </c>
      <c r="S42" s="174">
        <v>138</v>
      </c>
      <c r="T42" s="174">
        <v>480</v>
      </c>
      <c r="U42" s="212">
        <v>1.3333333333333333</v>
      </c>
      <c r="V42" s="174">
        <v>86</v>
      </c>
      <c r="W42" s="174">
        <v>18</v>
      </c>
      <c r="X42" s="174">
        <v>4</v>
      </c>
      <c r="Y42" s="174">
        <v>11</v>
      </c>
      <c r="Z42" s="174">
        <v>2</v>
      </c>
      <c r="AA42" s="174">
        <v>1</v>
      </c>
      <c r="AB42" s="174">
        <v>2</v>
      </c>
      <c r="AC42" s="174">
        <v>38</v>
      </c>
      <c r="AD42" s="174">
        <v>2</v>
      </c>
      <c r="AE42" s="174">
        <v>0</v>
      </c>
      <c r="AF42" s="174">
        <v>295</v>
      </c>
      <c r="AG42" s="190">
        <v>17</v>
      </c>
      <c r="AI42" s="177"/>
    </row>
    <row r="43" spans="2:35" s="176" customFormat="1" ht="8.25" customHeight="1">
      <c r="B43" s="132" t="s">
        <v>126</v>
      </c>
      <c r="C43" s="174">
        <v>154</v>
      </c>
      <c r="D43" s="174">
        <v>120</v>
      </c>
      <c r="E43" s="210">
        <v>77.92207792207793</v>
      </c>
      <c r="F43" s="174">
        <v>120</v>
      </c>
      <c r="G43" s="210">
        <v>100</v>
      </c>
      <c r="H43" s="174">
        <v>93</v>
      </c>
      <c r="I43" s="174">
        <v>10</v>
      </c>
      <c r="J43" s="174">
        <v>16</v>
      </c>
      <c r="K43" s="174">
        <v>0</v>
      </c>
      <c r="L43" s="174">
        <v>1</v>
      </c>
      <c r="M43" s="174">
        <v>0</v>
      </c>
      <c r="N43" s="174">
        <v>0</v>
      </c>
      <c r="O43" s="174">
        <v>27</v>
      </c>
      <c r="P43" s="211">
        <v>22.5</v>
      </c>
      <c r="Q43" s="174">
        <v>27</v>
      </c>
      <c r="R43" s="174">
        <v>122</v>
      </c>
      <c r="S43" s="174">
        <v>12</v>
      </c>
      <c r="T43" s="174">
        <v>134</v>
      </c>
      <c r="U43" s="212">
        <v>1.1166666666666667</v>
      </c>
      <c r="V43" s="174">
        <v>7</v>
      </c>
      <c r="W43" s="174">
        <v>5</v>
      </c>
      <c r="X43" s="174">
        <v>2</v>
      </c>
      <c r="Y43" s="174">
        <v>2</v>
      </c>
      <c r="Z43" s="174">
        <v>1</v>
      </c>
      <c r="AA43" s="174">
        <v>0</v>
      </c>
      <c r="AB43" s="174">
        <v>0</v>
      </c>
      <c r="AC43" s="174">
        <v>10</v>
      </c>
      <c r="AD43" s="174">
        <v>1</v>
      </c>
      <c r="AE43" s="174">
        <v>0</v>
      </c>
      <c r="AF43" s="173">
        <v>119</v>
      </c>
      <c r="AG43" s="189"/>
      <c r="AI43" s="177"/>
    </row>
    <row r="44" spans="2:35" s="176" customFormat="1" ht="8.25" customHeight="1">
      <c r="B44" s="132" t="s">
        <v>127</v>
      </c>
      <c r="C44" s="174">
        <v>72</v>
      </c>
      <c r="D44" s="174">
        <v>61</v>
      </c>
      <c r="E44" s="210">
        <v>84.72222222222221</v>
      </c>
      <c r="F44" s="174">
        <v>61</v>
      </c>
      <c r="G44" s="210">
        <v>100</v>
      </c>
      <c r="H44" s="174">
        <v>38</v>
      </c>
      <c r="I44" s="174">
        <v>8</v>
      </c>
      <c r="J44" s="174">
        <v>13</v>
      </c>
      <c r="K44" s="174">
        <v>0</v>
      </c>
      <c r="L44" s="174">
        <v>2</v>
      </c>
      <c r="M44" s="174">
        <v>0</v>
      </c>
      <c r="N44" s="174">
        <v>0</v>
      </c>
      <c r="O44" s="174">
        <v>23</v>
      </c>
      <c r="P44" s="211">
        <v>37.704918032786885</v>
      </c>
      <c r="Q44" s="174">
        <v>14</v>
      </c>
      <c r="R44" s="174">
        <v>58</v>
      </c>
      <c r="S44" s="174">
        <v>65</v>
      </c>
      <c r="T44" s="174">
        <v>123</v>
      </c>
      <c r="U44" s="212">
        <v>2.0163934426229506</v>
      </c>
      <c r="V44" s="174">
        <v>38</v>
      </c>
      <c r="W44" s="174">
        <v>5</v>
      </c>
      <c r="X44" s="174">
        <v>0</v>
      </c>
      <c r="Y44" s="174">
        <v>1</v>
      </c>
      <c r="Z44" s="174">
        <v>0</v>
      </c>
      <c r="AA44" s="174">
        <v>0</v>
      </c>
      <c r="AB44" s="174">
        <v>1</v>
      </c>
      <c r="AC44" s="174">
        <v>7</v>
      </c>
      <c r="AD44" s="191"/>
      <c r="AE44" s="191"/>
      <c r="AF44" s="192"/>
      <c r="AG44" s="189"/>
      <c r="AI44" s="177"/>
    </row>
    <row r="45" spans="2:35" s="176" customFormat="1" ht="8.25" customHeight="1">
      <c r="B45" s="132" t="s">
        <v>128</v>
      </c>
      <c r="C45" s="174">
        <v>114</v>
      </c>
      <c r="D45" s="174">
        <v>91</v>
      </c>
      <c r="E45" s="210">
        <v>79.82456140350878</v>
      </c>
      <c r="F45" s="174">
        <v>91</v>
      </c>
      <c r="G45" s="210">
        <v>100</v>
      </c>
      <c r="H45" s="174">
        <v>62</v>
      </c>
      <c r="I45" s="174">
        <v>23</v>
      </c>
      <c r="J45" s="174">
        <v>5</v>
      </c>
      <c r="K45" s="174">
        <v>0</v>
      </c>
      <c r="L45" s="174">
        <v>0</v>
      </c>
      <c r="M45" s="174">
        <v>1</v>
      </c>
      <c r="N45" s="174">
        <v>0</v>
      </c>
      <c r="O45" s="174">
        <v>29</v>
      </c>
      <c r="P45" s="211">
        <v>31.868131868131865</v>
      </c>
      <c r="Q45" s="174">
        <v>20</v>
      </c>
      <c r="R45" s="174">
        <v>91</v>
      </c>
      <c r="S45" s="174">
        <v>20</v>
      </c>
      <c r="T45" s="174">
        <v>111</v>
      </c>
      <c r="U45" s="212">
        <v>1.2197802197802199</v>
      </c>
      <c r="V45" s="174">
        <v>15</v>
      </c>
      <c r="W45" s="174">
        <v>5</v>
      </c>
      <c r="X45" s="174">
        <v>1</v>
      </c>
      <c r="Y45" s="174">
        <v>2</v>
      </c>
      <c r="Z45" s="174">
        <v>1</v>
      </c>
      <c r="AA45" s="174">
        <v>1</v>
      </c>
      <c r="AB45" s="174">
        <v>0</v>
      </c>
      <c r="AC45" s="174">
        <v>10</v>
      </c>
      <c r="AD45" s="174">
        <v>0</v>
      </c>
      <c r="AE45" s="174">
        <v>0</v>
      </c>
      <c r="AF45" s="173">
        <v>89</v>
      </c>
      <c r="AG45" s="175">
        <v>0</v>
      </c>
      <c r="AI45" s="177"/>
    </row>
    <row r="46" spans="2:35" s="176" customFormat="1" ht="8.25" customHeight="1">
      <c r="B46" s="132" t="s">
        <v>129</v>
      </c>
      <c r="C46" s="174">
        <v>102</v>
      </c>
      <c r="D46" s="174">
        <v>88</v>
      </c>
      <c r="E46" s="210">
        <v>86.27450980392157</v>
      </c>
      <c r="F46" s="174">
        <v>85</v>
      </c>
      <c r="G46" s="210">
        <v>96.5909090909091</v>
      </c>
      <c r="H46" s="174">
        <v>58</v>
      </c>
      <c r="I46" s="174">
        <v>20</v>
      </c>
      <c r="J46" s="174">
        <v>7</v>
      </c>
      <c r="K46" s="174">
        <v>0</v>
      </c>
      <c r="L46" s="174">
        <v>3</v>
      </c>
      <c r="M46" s="174">
        <v>0</v>
      </c>
      <c r="N46" s="174">
        <v>0</v>
      </c>
      <c r="O46" s="174">
        <v>30</v>
      </c>
      <c r="P46" s="211">
        <v>34.090909090909086</v>
      </c>
      <c r="Q46" s="174">
        <v>28</v>
      </c>
      <c r="R46" s="174">
        <v>71</v>
      </c>
      <c r="S46" s="174">
        <v>41</v>
      </c>
      <c r="T46" s="174">
        <v>112</v>
      </c>
      <c r="U46" s="212">
        <v>1.2727272727272727</v>
      </c>
      <c r="V46" s="174">
        <v>26</v>
      </c>
      <c r="W46" s="174">
        <v>3</v>
      </c>
      <c r="X46" s="174">
        <v>1</v>
      </c>
      <c r="Y46" s="174">
        <v>6</v>
      </c>
      <c r="Z46" s="174">
        <v>0</v>
      </c>
      <c r="AA46" s="174">
        <v>0</v>
      </c>
      <c r="AB46" s="174">
        <v>1</v>
      </c>
      <c r="AC46" s="174">
        <v>11</v>
      </c>
      <c r="AD46" s="174">
        <v>1</v>
      </c>
      <c r="AE46" s="174">
        <v>0</v>
      </c>
      <c r="AF46" s="173">
        <v>87</v>
      </c>
      <c r="AG46" s="175">
        <v>17</v>
      </c>
      <c r="AI46" s="177"/>
    </row>
    <row r="47" spans="2:35" s="176" customFormat="1" ht="8.25" customHeight="1">
      <c r="B47" s="133" t="s">
        <v>51</v>
      </c>
      <c r="C47" s="174">
        <v>96</v>
      </c>
      <c r="D47" s="174">
        <v>91</v>
      </c>
      <c r="E47" s="210">
        <v>94.79166666666666</v>
      </c>
      <c r="F47" s="174">
        <v>91</v>
      </c>
      <c r="G47" s="210">
        <v>100</v>
      </c>
      <c r="H47" s="174">
        <v>63</v>
      </c>
      <c r="I47" s="174">
        <v>17</v>
      </c>
      <c r="J47" s="174">
        <v>11</v>
      </c>
      <c r="K47" s="174">
        <v>0</v>
      </c>
      <c r="L47" s="174">
        <v>0</v>
      </c>
      <c r="M47" s="174">
        <v>0</v>
      </c>
      <c r="N47" s="174">
        <v>0</v>
      </c>
      <c r="O47" s="174">
        <v>28</v>
      </c>
      <c r="P47" s="211">
        <v>30.76923076923077</v>
      </c>
      <c r="Q47" s="174">
        <v>27</v>
      </c>
      <c r="R47" s="174">
        <v>80</v>
      </c>
      <c r="S47" s="174">
        <v>16</v>
      </c>
      <c r="T47" s="174">
        <v>96</v>
      </c>
      <c r="U47" s="212">
        <v>1.054945054945055</v>
      </c>
      <c r="V47" s="174">
        <v>12</v>
      </c>
      <c r="W47" s="174">
        <v>1</v>
      </c>
      <c r="X47" s="174">
        <v>1</v>
      </c>
      <c r="Y47" s="174">
        <v>1</v>
      </c>
      <c r="Z47" s="174">
        <v>0</v>
      </c>
      <c r="AA47" s="174">
        <v>1</v>
      </c>
      <c r="AB47" s="174">
        <v>0</v>
      </c>
      <c r="AC47" s="174">
        <v>4</v>
      </c>
      <c r="AD47" s="174">
        <v>0</v>
      </c>
      <c r="AE47" s="174">
        <v>0</v>
      </c>
      <c r="AF47" s="173">
        <v>91</v>
      </c>
      <c r="AG47" s="175">
        <v>0</v>
      </c>
      <c r="AI47" s="177"/>
    </row>
    <row r="48" spans="2:35" s="187" customFormat="1" ht="8.25" customHeight="1">
      <c r="B48" s="134" t="s">
        <v>53</v>
      </c>
      <c r="C48" s="184">
        <v>200</v>
      </c>
      <c r="D48" s="184">
        <v>188</v>
      </c>
      <c r="E48" s="210">
        <v>94</v>
      </c>
      <c r="F48" s="184">
        <v>187</v>
      </c>
      <c r="G48" s="210">
        <v>99.46808510638297</v>
      </c>
      <c r="H48" s="184">
        <v>121</v>
      </c>
      <c r="I48" s="184">
        <v>39</v>
      </c>
      <c r="J48" s="184">
        <v>25</v>
      </c>
      <c r="K48" s="184">
        <v>0</v>
      </c>
      <c r="L48" s="184">
        <v>3</v>
      </c>
      <c r="M48" s="184">
        <v>0</v>
      </c>
      <c r="N48" s="184">
        <v>0</v>
      </c>
      <c r="O48" s="184">
        <v>67</v>
      </c>
      <c r="P48" s="211">
        <v>35.638297872340424</v>
      </c>
      <c r="Q48" s="184">
        <v>67</v>
      </c>
      <c r="R48" s="184">
        <v>171</v>
      </c>
      <c r="S48" s="184">
        <v>50</v>
      </c>
      <c r="T48" s="184">
        <v>221</v>
      </c>
      <c r="U48" s="212">
        <v>1.175531914893617</v>
      </c>
      <c r="V48" s="184">
        <v>75</v>
      </c>
      <c r="W48" s="184">
        <v>13</v>
      </c>
      <c r="X48" s="184">
        <v>3</v>
      </c>
      <c r="Y48" s="184">
        <v>4</v>
      </c>
      <c r="Z48" s="184">
        <v>3</v>
      </c>
      <c r="AA48" s="184">
        <v>0</v>
      </c>
      <c r="AB48" s="184">
        <v>1</v>
      </c>
      <c r="AC48" s="184">
        <v>24</v>
      </c>
      <c r="AD48" s="184">
        <v>0</v>
      </c>
      <c r="AE48" s="184">
        <v>0</v>
      </c>
      <c r="AF48" s="185">
        <v>188</v>
      </c>
      <c r="AG48" s="186">
        <v>0</v>
      </c>
      <c r="AI48" s="188"/>
    </row>
    <row r="49" spans="2:35" s="187" customFormat="1" ht="8.25" customHeight="1">
      <c r="B49" s="142" t="s">
        <v>54</v>
      </c>
      <c r="C49" s="193">
        <v>130</v>
      </c>
      <c r="D49" s="193">
        <v>129</v>
      </c>
      <c r="E49" s="213">
        <v>99.23076923076923</v>
      </c>
      <c r="F49" s="193">
        <v>129</v>
      </c>
      <c r="G49" s="213">
        <v>100</v>
      </c>
      <c r="H49" s="193">
        <v>92</v>
      </c>
      <c r="I49" s="193">
        <v>26</v>
      </c>
      <c r="J49" s="193">
        <v>8</v>
      </c>
      <c r="K49" s="193">
        <v>1</v>
      </c>
      <c r="L49" s="193">
        <v>2</v>
      </c>
      <c r="M49" s="193">
        <v>0</v>
      </c>
      <c r="N49" s="193">
        <v>0</v>
      </c>
      <c r="O49" s="193">
        <v>37</v>
      </c>
      <c r="P49" s="214">
        <v>28.68217054263566</v>
      </c>
      <c r="Q49" s="193">
        <v>37</v>
      </c>
      <c r="R49" s="193">
        <v>112</v>
      </c>
      <c r="S49" s="193">
        <v>0</v>
      </c>
      <c r="T49" s="193">
        <v>112</v>
      </c>
      <c r="U49" s="215">
        <v>0.8682170542635659</v>
      </c>
      <c r="V49" s="193">
        <v>49</v>
      </c>
      <c r="W49" s="193">
        <v>4</v>
      </c>
      <c r="X49" s="193">
        <v>4</v>
      </c>
      <c r="Y49" s="193">
        <v>2</v>
      </c>
      <c r="Z49" s="193">
        <v>1</v>
      </c>
      <c r="AA49" s="193">
        <v>0</v>
      </c>
      <c r="AB49" s="193">
        <v>0</v>
      </c>
      <c r="AC49" s="193">
        <v>11</v>
      </c>
      <c r="AD49" s="193">
        <v>0</v>
      </c>
      <c r="AE49" s="193">
        <v>0</v>
      </c>
      <c r="AF49" s="194">
        <v>129</v>
      </c>
      <c r="AG49" s="195">
        <v>0</v>
      </c>
      <c r="AI49" s="188"/>
    </row>
    <row r="50" spans="2:35" s="176" customFormat="1" ht="8.25" customHeight="1">
      <c r="B50" s="133" t="s">
        <v>118</v>
      </c>
      <c r="C50" s="174">
        <v>256</v>
      </c>
      <c r="D50" s="174">
        <v>213</v>
      </c>
      <c r="E50" s="210">
        <v>83.203125</v>
      </c>
      <c r="F50" s="174">
        <v>211</v>
      </c>
      <c r="G50" s="210">
        <v>99.06103286384976</v>
      </c>
      <c r="H50" s="174">
        <v>139</v>
      </c>
      <c r="I50" s="174">
        <v>44</v>
      </c>
      <c r="J50" s="174">
        <v>29</v>
      </c>
      <c r="K50" s="174">
        <v>1</v>
      </c>
      <c r="L50" s="174">
        <v>0</v>
      </c>
      <c r="M50" s="174">
        <v>0</v>
      </c>
      <c r="N50" s="174">
        <v>0</v>
      </c>
      <c r="O50" s="174">
        <v>74</v>
      </c>
      <c r="P50" s="211">
        <v>34.74178403755869</v>
      </c>
      <c r="Q50" s="174">
        <v>64</v>
      </c>
      <c r="R50" s="174">
        <v>207</v>
      </c>
      <c r="S50" s="174">
        <v>37</v>
      </c>
      <c r="T50" s="174">
        <v>244</v>
      </c>
      <c r="U50" s="212">
        <v>1.1455399061032865</v>
      </c>
      <c r="V50" s="174">
        <v>50</v>
      </c>
      <c r="W50" s="174">
        <v>9</v>
      </c>
      <c r="X50" s="174">
        <v>1</v>
      </c>
      <c r="Y50" s="174">
        <v>8</v>
      </c>
      <c r="Z50" s="174">
        <v>6</v>
      </c>
      <c r="AA50" s="174">
        <v>1</v>
      </c>
      <c r="AB50" s="174">
        <v>4</v>
      </c>
      <c r="AC50" s="174">
        <v>29</v>
      </c>
      <c r="AD50" s="174">
        <v>1</v>
      </c>
      <c r="AE50" s="174">
        <v>0</v>
      </c>
      <c r="AF50" s="174">
        <v>212</v>
      </c>
      <c r="AG50" s="190">
        <v>1</v>
      </c>
      <c r="AI50" s="177"/>
    </row>
    <row r="51" spans="2:35" s="176" customFormat="1" ht="8.25" customHeight="1">
      <c r="B51" s="132" t="s">
        <v>119</v>
      </c>
      <c r="C51" s="174">
        <v>79</v>
      </c>
      <c r="D51" s="174">
        <v>70</v>
      </c>
      <c r="E51" s="210">
        <v>88.60759493670885</v>
      </c>
      <c r="F51" s="174">
        <v>70</v>
      </c>
      <c r="G51" s="210">
        <v>100</v>
      </c>
      <c r="H51" s="174">
        <v>47</v>
      </c>
      <c r="I51" s="174">
        <v>11</v>
      </c>
      <c r="J51" s="174">
        <v>12</v>
      </c>
      <c r="K51" s="174">
        <v>0</v>
      </c>
      <c r="L51" s="174">
        <v>0</v>
      </c>
      <c r="M51" s="174">
        <v>0</v>
      </c>
      <c r="N51" s="174">
        <v>0</v>
      </c>
      <c r="O51" s="174">
        <v>23</v>
      </c>
      <c r="P51" s="211">
        <v>32.857142857142854</v>
      </c>
      <c r="Q51" s="174">
        <v>21</v>
      </c>
      <c r="R51" s="174">
        <v>58</v>
      </c>
      <c r="S51" s="174">
        <v>6</v>
      </c>
      <c r="T51" s="174">
        <v>64</v>
      </c>
      <c r="U51" s="212">
        <v>0.9142857142857143</v>
      </c>
      <c r="V51" s="174">
        <v>6</v>
      </c>
      <c r="W51" s="174">
        <v>1</v>
      </c>
      <c r="X51" s="174">
        <v>0</v>
      </c>
      <c r="Y51" s="174">
        <v>8</v>
      </c>
      <c r="Z51" s="174">
        <v>0</v>
      </c>
      <c r="AA51" s="174">
        <v>0</v>
      </c>
      <c r="AB51" s="174">
        <v>1</v>
      </c>
      <c r="AC51" s="174">
        <v>10</v>
      </c>
      <c r="AD51" s="174">
        <v>0</v>
      </c>
      <c r="AE51" s="174">
        <v>0</v>
      </c>
      <c r="AF51" s="173">
        <v>70</v>
      </c>
      <c r="AG51" s="175">
        <v>1</v>
      </c>
      <c r="AI51" s="177"/>
    </row>
    <row r="52" spans="2:35" s="176" customFormat="1" ht="8.25" customHeight="1">
      <c r="B52" s="132" t="s">
        <v>120</v>
      </c>
      <c r="C52" s="174">
        <v>177</v>
      </c>
      <c r="D52" s="174">
        <v>143</v>
      </c>
      <c r="E52" s="210">
        <v>80.7909604519774</v>
      </c>
      <c r="F52" s="174">
        <v>141</v>
      </c>
      <c r="G52" s="210">
        <v>98.6013986013986</v>
      </c>
      <c r="H52" s="174">
        <v>92</v>
      </c>
      <c r="I52" s="174">
        <v>33</v>
      </c>
      <c r="J52" s="174">
        <v>17</v>
      </c>
      <c r="K52" s="174">
        <v>1</v>
      </c>
      <c r="L52" s="174">
        <v>0</v>
      </c>
      <c r="M52" s="174">
        <v>0</v>
      </c>
      <c r="N52" s="174">
        <v>0</v>
      </c>
      <c r="O52" s="174">
        <v>51</v>
      </c>
      <c r="P52" s="211">
        <v>35.66433566433567</v>
      </c>
      <c r="Q52" s="174">
        <v>43</v>
      </c>
      <c r="R52" s="174">
        <v>149</v>
      </c>
      <c r="S52" s="174">
        <v>31</v>
      </c>
      <c r="T52" s="174">
        <v>180</v>
      </c>
      <c r="U52" s="212">
        <v>1.2587412587412588</v>
      </c>
      <c r="V52" s="174">
        <v>44</v>
      </c>
      <c r="W52" s="174">
        <v>8</v>
      </c>
      <c r="X52" s="174">
        <v>1</v>
      </c>
      <c r="Y52" s="174">
        <v>0</v>
      </c>
      <c r="Z52" s="174">
        <v>6</v>
      </c>
      <c r="AA52" s="174">
        <v>1</v>
      </c>
      <c r="AB52" s="174">
        <v>3</v>
      </c>
      <c r="AC52" s="174">
        <v>19</v>
      </c>
      <c r="AD52" s="174">
        <v>1</v>
      </c>
      <c r="AE52" s="174">
        <v>0</v>
      </c>
      <c r="AF52" s="173">
        <v>142</v>
      </c>
      <c r="AG52" s="175">
        <v>0</v>
      </c>
      <c r="AI52" s="177"/>
    </row>
    <row r="53" spans="2:35" s="187" customFormat="1" ht="8.25" customHeight="1">
      <c r="B53" s="134" t="s">
        <v>63</v>
      </c>
      <c r="C53" s="184">
        <v>70</v>
      </c>
      <c r="D53" s="184">
        <v>58</v>
      </c>
      <c r="E53" s="210">
        <v>82.85714285714286</v>
      </c>
      <c r="F53" s="184">
        <v>58</v>
      </c>
      <c r="G53" s="210">
        <v>100</v>
      </c>
      <c r="H53" s="184">
        <v>36</v>
      </c>
      <c r="I53" s="184">
        <v>12</v>
      </c>
      <c r="J53" s="184">
        <v>9</v>
      </c>
      <c r="K53" s="184">
        <v>1</v>
      </c>
      <c r="L53" s="184">
        <v>0</v>
      </c>
      <c r="M53" s="184">
        <v>0</v>
      </c>
      <c r="N53" s="184">
        <v>0</v>
      </c>
      <c r="O53" s="184">
        <v>22</v>
      </c>
      <c r="P53" s="211">
        <v>37.93103448275862</v>
      </c>
      <c r="Q53" s="184">
        <v>20</v>
      </c>
      <c r="R53" s="184">
        <v>92</v>
      </c>
      <c r="S53" s="184">
        <v>2</v>
      </c>
      <c r="T53" s="184">
        <v>94</v>
      </c>
      <c r="U53" s="212">
        <v>1.6206896551724137</v>
      </c>
      <c r="V53" s="184">
        <v>21</v>
      </c>
      <c r="W53" s="184">
        <v>2</v>
      </c>
      <c r="X53" s="184">
        <v>0</v>
      </c>
      <c r="Y53" s="184">
        <v>3</v>
      </c>
      <c r="Z53" s="184">
        <v>0</v>
      </c>
      <c r="AA53" s="184">
        <v>0</v>
      </c>
      <c r="AB53" s="184">
        <v>0</v>
      </c>
      <c r="AC53" s="184">
        <v>5</v>
      </c>
      <c r="AD53" s="184">
        <v>0</v>
      </c>
      <c r="AE53" s="184">
        <v>0</v>
      </c>
      <c r="AF53" s="185">
        <v>58</v>
      </c>
      <c r="AG53" s="186">
        <v>0</v>
      </c>
      <c r="AI53" s="188"/>
    </row>
    <row r="54" spans="2:35" s="187" customFormat="1" ht="8.25" customHeight="1">
      <c r="B54" s="134" t="s">
        <v>64</v>
      </c>
      <c r="C54" s="184">
        <v>90</v>
      </c>
      <c r="D54" s="184">
        <v>71</v>
      </c>
      <c r="E54" s="210">
        <v>78.88888888888889</v>
      </c>
      <c r="F54" s="184">
        <v>71</v>
      </c>
      <c r="G54" s="210">
        <v>100</v>
      </c>
      <c r="H54" s="184">
        <v>39</v>
      </c>
      <c r="I54" s="184">
        <v>23</v>
      </c>
      <c r="J54" s="184">
        <v>9</v>
      </c>
      <c r="K54" s="184">
        <v>0</v>
      </c>
      <c r="L54" s="184">
        <v>0</v>
      </c>
      <c r="M54" s="184">
        <v>0</v>
      </c>
      <c r="N54" s="184">
        <v>0</v>
      </c>
      <c r="O54" s="184">
        <v>32</v>
      </c>
      <c r="P54" s="211">
        <v>45.07042253521127</v>
      </c>
      <c r="Q54" s="184">
        <v>28</v>
      </c>
      <c r="R54" s="184">
        <v>74</v>
      </c>
      <c r="S54" s="184">
        <v>41</v>
      </c>
      <c r="T54" s="184">
        <v>115</v>
      </c>
      <c r="U54" s="212">
        <v>1.619718309859155</v>
      </c>
      <c r="V54" s="184">
        <v>11</v>
      </c>
      <c r="W54" s="184">
        <v>0</v>
      </c>
      <c r="X54" s="184">
        <v>2</v>
      </c>
      <c r="Y54" s="184">
        <v>0</v>
      </c>
      <c r="Z54" s="184">
        <v>0</v>
      </c>
      <c r="AA54" s="184">
        <v>0</v>
      </c>
      <c r="AB54" s="184">
        <v>0</v>
      </c>
      <c r="AC54" s="184">
        <v>2</v>
      </c>
      <c r="AD54" s="184">
        <v>0</v>
      </c>
      <c r="AE54" s="184">
        <v>0</v>
      </c>
      <c r="AF54" s="185">
        <v>71</v>
      </c>
      <c r="AG54" s="186">
        <v>0</v>
      </c>
      <c r="AI54" s="188"/>
    </row>
    <row r="55" spans="2:35" s="176" customFormat="1" ht="8.25" customHeight="1">
      <c r="B55" s="143" t="s">
        <v>65</v>
      </c>
      <c r="C55" s="178">
        <v>71</v>
      </c>
      <c r="D55" s="178">
        <v>64</v>
      </c>
      <c r="E55" s="213">
        <v>90.14084507042254</v>
      </c>
      <c r="F55" s="178">
        <v>64</v>
      </c>
      <c r="G55" s="213">
        <v>100</v>
      </c>
      <c r="H55" s="178">
        <v>47</v>
      </c>
      <c r="I55" s="178">
        <v>2</v>
      </c>
      <c r="J55" s="178">
        <v>0</v>
      </c>
      <c r="K55" s="178">
        <v>15</v>
      </c>
      <c r="L55" s="178">
        <v>0</v>
      </c>
      <c r="M55" s="178">
        <v>0</v>
      </c>
      <c r="N55" s="178">
        <v>0</v>
      </c>
      <c r="O55" s="178">
        <v>17</v>
      </c>
      <c r="P55" s="214">
        <v>26.5625</v>
      </c>
      <c r="Q55" s="178">
        <v>17</v>
      </c>
      <c r="R55" s="178">
        <v>33</v>
      </c>
      <c r="S55" s="178">
        <v>41</v>
      </c>
      <c r="T55" s="178">
        <v>74</v>
      </c>
      <c r="U55" s="215">
        <v>1.15625</v>
      </c>
      <c r="V55" s="178">
        <v>43</v>
      </c>
      <c r="W55" s="178">
        <v>0</v>
      </c>
      <c r="X55" s="178">
        <v>0</v>
      </c>
      <c r="Y55" s="178">
        <v>0</v>
      </c>
      <c r="Z55" s="178">
        <v>0</v>
      </c>
      <c r="AA55" s="178">
        <v>0</v>
      </c>
      <c r="AB55" s="178">
        <v>0</v>
      </c>
      <c r="AC55" s="178">
        <v>0</v>
      </c>
      <c r="AD55" s="178">
        <v>0</v>
      </c>
      <c r="AE55" s="178">
        <v>0</v>
      </c>
      <c r="AF55" s="179">
        <v>64</v>
      </c>
      <c r="AG55" s="180">
        <v>0</v>
      </c>
      <c r="AI55" s="177"/>
    </row>
    <row r="56" spans="2:35" s="176" customFormat="1" ht="8.25" customHeight="1">
      <c r="B56" s="133" t="s">
        <v>72</v>
      </c>
      <c r="C56" s="174">
        <v>54</v>
      </c>
      <c r="D56" s="174">
        <v>45</v>
      </c>
      <c r="E56" s="210">
        <v>83.33333333333334</v>
      </c>
      <c r="F56" s="174">
        <v>45</v>
      </c>
      <c r="G56" s="210">
        <v>100</v>
      </c>
      <c r="H56" s="174">
        <v>31</v>
      </c>
      <c r="I56" s="174">
        <v>6</v>
      </c>
      <c r="J56" s="174">
        <v>8</v>
      </c>
      <c r="K56" s="174">
        <v>0</v>
      </c>
      <c r="L56" s="174">
        <v>0</v>
      </c>
      <c r="M56" s="174">
        <v>0</v>
      </c>
      <c r="N56" s="174">
        <v>0</v>
      </c>
      <c r="O56" s="174">
        <v>14</v>
      </c>
      <c r="P56" s="211">
        <v>31.11111111111111</v>
      </c>
      <c r="Q56" s="174">
        <v>14</v>
      </c>
      <c r="R56" s="174">
        <v>86</v>
      </c>
      <c r="S56" s="174">
        <v>1</v>
      </c>
      <c r="T56" s="174">
        <v>87</v>
      </c>
      <c r="U56" s="212">
        <v>1.9333333333333333</v>
      </c>
      <c r="V56" s="174">
        <v>5</v>
      </c>
      <c r="W56" s="174">
        <v>3</v>
      </c>
      <c r="X56" s="174">
        <v>0</v>
      </c>
      <c r="Y56" s="174">
        <v>6</v>
      </c>
      <c r="Z56" s="174">
        <v>0</v>
      </c>
      <c r="AA56" s="174">
        <v>0</v>
      </c>
      <c r="AB56" s="174">
        <v>2</v>
      </c>
      <c r="AC56" s="174">
        <v>11</v>
      </c>
      <c r="AD56" s="174">
        <v>0</v>
      </c>
      <c r="AE56" s="174">
        <v>0</v>
      </c>
      <c r="AF56" s="173">
        <v>45</v>
      </c>
      <c r="AG56" s="175">
        <v>0</v>
      </c>
      <c r="AI56" s="177"/>
    </row>
    <row r="57" spans="2:35" s="176" customFormat="1" ht="8.25" customHeight="1">
      <c r="B57" s="133" t="s">
        <v>73</v>
      </c>
      <c r="C57" s="174">
        <v>83</v>
      </c>
      <c r="D57" s="174">
        <v>72</v>
      </c>
      <c r="E57" s="210">
        <v>86.74698795180723</v>
      </c>
      <c r="F57" s="174">
        <v>72</v>
      </c>
      <c r="G57" s="210">
        <v>100</v>
      </c>
      <c r="H57" s="174">
        <v>49</v>
      </c>
      <c r="I57" s="174">
        <v>18</v>
      </c>
      <c r="J57" s="174">
        <v>4</v>
      </c>
      <c r="K57" s="174">
        <v>0</v>
      </c>
      <c r="L57" s="174">
        <v>1</v>
      </c>
      <c r="M57" s="174">
        <v>0</v>
      </c>
      <c r="N57" s="174">
        <v>0</v>
      </c>
      <c r="O57" s="174">
        <v>23</v>
      </c>
      <c r="P57" s="211">
        <v>31.944444444444443</v>
      </c>
      <c r="Q57" s="174">
        <v>13</v>
      </c>
      <c r="R57" s="174">
        <v>32</v>
      </c>
      <c r="S57" s="174">
        <v>46</v>
      </c>
      <c r="T57" s="174">
        <v>78</v>
      </c>
      <c r="U57" s="212">
        <v>1.0833333333333333</v>
      </c>
      <c r="V57" s="174">
        <v>41</v>
      </c>
      <c r="W57" s="174">
        <v>3</v>
      </c>
      <c r="X57" s="174">
        <v>2</v>
      </c>
      <c r="Y57" s="174">
        <v>0</v>
      </c>
      <c r="Z57" s="174">
        <v>0</v>
      </c>
      <c r="AA57" s="174">
        <v>0</v>
      </c>
      <c r="AB57" s="174">
        <v>0</v>
      </c>
      <c r="AC57" s="174">
        <v>5</v>
      </c>
      <c r="AD57" s="174">
        <v>0</v>
      </c>
      <c r="AE57" s="174">
        <v>0</v>
      </c>
      <c r="AF57" s="173">
        <v>72</v>
      </c>
      <c r="AG57" s="175">
        <v>0</v>
      </c>
      <c r="AI57" s="177"/>
    </row>
    <row r="58" spans="2:35" s="176" customFormat="1" ht="8.25" customHeight="1">
      <c r="B58" s="133" t="s">
        <v>75</v>
      </c>
      <c r="C58" s="174">
        <v>91</v>
      </c>
      <c r="D58" s="174">
        <v>84</v>
      </c>
      <c r="E58" s="210">
        <v>92.3076923076923</v>
      </c>
      <c r="F58" s="174">
        <v>84</v>
      </c>
      <c r="G58" s="210">
        <v>100</v>
      </c>
      <c r="H58" s="174">
        <v>49</v>
      </c>
      <c r="I58" s="174">
        <v>22</v>
      </c>
      <c r="J58" s="174">
        <v>6</v>
      </c>
      <c r="K58" s="174">
        <v>0</v>
      </c>
      <c r="L58" s="174">
        <v>7</v>
      </c>
      <c r="M58" s="174">
        <v>0</v>
      </c>
      <c r="N58" s="174">
        <v>0</v>
      </c>
      <c r="O58" s="174">
        <v>35</v>
      </c>
      <c r="P58" s="211">
        <v>41.66666666666667</v>
      </c>
      <c r="Q58" s="174">
        <v>32</v>
      </c>
      <c r="R58" s="174">
        <v>145</v>
      </c>
      <c r="S58" s="174">
        <v>52</v>
      </c>
      <c r="T58" s="174">
        <v>197</v>
      </c>
      <c r="U58" s="212">
        <v>2.3452380952380953</v>
      </c>
      <c r="V58" s="174">
        <v>19</v>
      </c>
      <c r="W58" s="174">
        <v>3</v>
      </c>
      <c r="X58" s="174">
        <v>5</v>
      </c>
      <c r="Y58" s="174">
        <v>4</v>
      </c>
      <c r="Z58" s="174">
        <v>0</v>
      </c>
      <c r="AA58" s="174">
        <v>0</v>
      </c>
      <c r="AB58" s="174">
        <v>4</v>
      </c>
      <c r="AC58" s="174">
        <v>16</v>
      </c>
      <c r="AD58" s="174">
        <v>1</v>
      </c>
      <c r="AE58" s="174">
        <v>0</v>
      </c>
      <c r="AF58" s="173">
        <v>83</v>
      </c>
      <c r="AG58" s="175">
        <v>0</v>
      </c>
      <c r="AI58" s="177"/>
    </row>
    <row r="59" spans="2:35" s="176" customFormat="1" ht="8.25" customHeight="1">
      <c r="B59" s="133" t="s">
        <v>141</v>
      </c>
      <c r="C59" s="174">
        <v>85</v>
      </c>
      <c r="D59" s="174">
        <v>82</v>
      </c>
      <c r="E59" s="210">
        <v>96.47058823529412</v>
      </c>
      <c r="F59" s="174">
        <v>81</v>
      </c>
      <c r="G59" s="210">
        <v>98.78048780487805</v>
      </c>
      <c r="H59" s="174">
        <v>37</v>
      </c>
      <c r="I59" s="174">
        <v>33</v>
      </c>
      <c r="J59" s="174">
        <v>12</v>
      </c>
      <c r="K59" s="174">
        <v>0</v>
      </c>
      <c r="L59" s="174">
        <v>0</v>
      </c>
      <c r="M59" s="174">
        <v>0</v>
      </c>
      <c r="N59" s="174">
        <v>0</v>
      </c>
      <c r="O59" s="174">
        <v>45</v>
      </c>
      <c r="P59" s="211">
        <v>54.87804878048781</v>
      </c>
      <c r="Q59" s="174">
        <v>29</v>
      </c>
      <c r="R59" s="174">
        <v>99</v>
      </c>
      <c r="S59" s="174">
        <v>76</v>
      </c>
      <c r="T59" s="174">
        <v>175</v>
      </c>
      <c r="U59" s="212">
        <v>2.1341463414634148</v>
      </c>
      <c r="V59" s="174">
        <v>9</v>
      </c>
      <c r="W59" s="174">
        <v>1</v>
      </c>
      <c r="X59" s="174">
        <v>0</v>
      </c>
      <c r="Y59" s="174">
        <v>1</v>
      </c>
      <c r="Z59" s="174">
        <v>0</v>
      </c>
      <c r="AA59" s="174">
        <v>0</v>
      </c>
      <c r="AB59" s="174">
        <v>0</v>
      </c>
      <c r="AC59" s="174">
        <v>2</v>
      </c>
      <c r="AD59" s="174">
        <v>0</v>
      </c>
      <c r="AE59" s="174">
        <v>0</v>
      </c>
      <c r="AF59" s="173">
        <v>82</v>
      </c>
      <c r="AG59" s="175">
        <v>7</v>
      </c>
      <c r="AI59" s="177"/>
    </row>
    <row r="60" spans="2:35" s="176" customFormat="1" ht="8.25" customHeight="1">
      <c r="B60" s="133" t="s">
        <v>76</v>
      </c>
      <c r="C60" s="174">
        <v>27</v>
      </c>
      <c r="D60" s="174">
        <v>26</v>
      </c>
      <c r="E60" s="210">
        <v>96.29629629629629</v>
      </c>
      <c r="F60" s="174">
        <v>26</v>
      </c>
      <c r="G60" s="210">
        <v>100</v>
      </c>
      <c r="H60" s="174">
        <v>9</v>
      </c>
      <c r="I60" s="174">
        <v>12</v>
      </c>
      <c r="J60" s="174">
        <v>5</v>
      </c>
      <c r="K60" s="174">
        <v>0</v>
      </c>
      <c r="L60" s="174">
        <v>0</v>
      </c>
      <c r="M60" s="174">
        <v>0</v>
      </c>
      <c r="N60" s="174">
        <v>0</v>
      </c>
      <c r="O60" s="174">
        <v>17</v>
      </c>
      <c r="P60" s="211">
        <v>65.38461538461539</v>
      </c>
      <c r="Q60" s="174">
        <v>13</v>
      </c>
      <c r="R60" s="174">
        <v>30</v>
      </c>
      <c r="S60" s="174">
        <v>10</v>
      </c>
      <c r="T60" s="174">
        <v>40</v>
      </c>
      <c r="U60" s="212">
        <v>1.5384615384615385</v>
      </c>
      <c r="V60" s="174">
        <v>16</v>
      </c>
      <c r="W60" s="174">
        <v>0</v>
      </c>
      <c r="X60" s="174">
        <v>0</v>
      </c>
      <c r="Y60" s="174">
        <v>0</v>
      </c>
      <c r="Z60" s="174">
        <v>0</v>
      </c>
      <c r="AA60" s="174">
        <v>0</v>
      </c>
      <c r="AB60" s="174">
        <v>1</v>
      </c>
      <c r="AC60" s="174">
        <v>1</v>
      </c>
      <c r="AD60" s="174">
        <v>0</v>
      </c>
      <c r="AE60" s="174">
        <v>0</v>
      </c>
      <c r="AF60" s="173">
        <v>26</v>
      </c>
      <c r="AG60" s="175">
        <v>0</v>
      </c>
      <c r="AI60" s="177"/>
    </row>
    <row r="61" spans="2:35" s="187" customFormat="1" ht="8.25" customHeight="1">
      <c r="B61" s="142" t="s">
        <v>77</v>
      </c>
      <c r="C61" s="193">
        <v>49</v>
      </c>
      <c r="D61" s="193">
        <v>48</v>
      </c>
      <c r="E61" s="213">
        <v>97.95918367346938</v>
      </c>
      <c r="F61" s="193">
        <v>48</v>
      </c>
      <c r="G61" s="213">
        <v>100</v>
      </c>
      <c r="H61" s="193">
        <v>27</v>
      </c>
      <c r="I61" s="193">
        <v>15</v>
      </c>
      <c r="J61" s="193">
        <v>5</v>
      </c>
      <c r="K61" s="193">
        <v>0</v>
      </c>
      <c r="L61" s="193">
        <v>1</v>
      </c>
      <c r="M61" s="193">
        <v>0</v>
      </c>
      <c r="N61" s="193">
        <v>0</v>
      </c>
      <c r="O61" s="193">
        <v>21</v>
      </c>
      <c r="P61" s="214">
        <v>43.75</v>
      </c>
      <c r="Q61" s="193">
        <v>13</v>
      </c>
      <c r="R61" s="193">
        <v>70</v>
      </c>
      <c r="S61" s="193">
        <v>14</v>
      </c>
      <c r="T61" s="193">
        <v>84</v>
      </c>
      <c r="U61" s="215">
        <v>1.75</v>
      </c>
      <c r="V61" s="193">
        <v>10</v>
      </c>
      <c r="W61" s="193">
        <v>7</v>
      </c>
      <c r="X61" s="193">
        <v>1</v>
      </c>
      <c r="Y61" s="193">
        <v>3</v>
      </c>
      <c r="Z61" s="193">
        <v>0</v>
      </c>
      <c r="AA61" s="193">
        <v>0</v>
      </c>
      <c r="AB61" s="193">
        <v>1</v>
      </c>
      <c r="AC61" s="193">
        <v>12</v>
      </c>
      <c r="AD61" s="193">
        <v>0</v>
      </c>
      <c r="AE61" s="193">
        <v>0</v>
      </c>
      <c r="AF61" s="194">
        <v>48</v>
      </c>
      <c r="AG61" s="195">
        <v>13</v>
      </c>
      <c r="AI61" s="177"/>
    </row>
    <row r="62" spans="2:35" s="54" customFormat="1" ht="11.25">
      <c r="B62" s="50" t="s">
        <v>137</v>
      </c>
      <c r="C62" s="124">
        <v>14541</v>
      </c>
      <c r="D62" s="124">
        <v>12689</v>
      </c>
      <c r="E62" s="146">
        <v>87.26359947733994</v>
      </c>
      <c r="F62" s="124">
        <v>10404</v>
      </c>
      <c r="G62" s="146">
        <v>81.9922767751596</v>
      </c>
      <c r="H62" s="124">
        <v>8612</v>
      </c>
      <c r="I62" s="124">
        <v>2483</v>
      </c>
      <c r="J62" s="124">
        <v>1311</v>
      </c>
      <c r="K62" s="124">
        <v>52</v>
      </c>
      <c r="L62" s="124">
        <v>225</v>
      </c>
      <c r="M62" s="124">
        <v>1</v>
      </c>
      <c r="N62" s="124">
        <v>5</v>
      </c>
      <c r="O62" s="124">
        <v>4077</v>
      </c>
      <c r="P62" s="147">
        <v>32.130191504452675</v>
      </c>
      <c r="Q62" s="124">
        <v>3579</v>
      </c>
      <c r="R62" s="124">
        <v>13326</v>
      </c>
      <c r="S62" s="124">
        <v>3499</v>
      </c>
      <c r="T62" s="124">
        <v>16825</v>
      </c>
      <c r="U62" s="148">
        <v>1.3259516116321224</v>
      </c>
      <c r="V62" s="124">
        <v>6265</v>
      </c>
      <c r="W62" s="124">
        <v>529</v>
      </c>
      <c r="X62" s="124">
        <v>352</v>
      </c>
      <c r="Y62" s="124">
        <v>342</v>
      </c>
      <c r="Z62" s="124">
        <v>111</v>
      </c>
      <c r="AA62" s="124">
        <v>11</v>
      </c>
      <c r="AB62" s="124">
        <v>210</v>
      </c>
      <c r="AC62" s="124">
        <v>1555</v>
      </c>
      <c r="AD62" s="124">
        <v>21</v>
      </c>
      <c r="AE62" s="124">
        <v>0</v>
      </c>
      <c r="AF62" s="124">
        <v>12470</v>
      </c>
      <c r="AG62" s="149">
        <v>1146</v>
      </c>
      <c r="AI62" s="125"/>
    </row>
    <row r="64" spans="6:7" ht="14.25">
      <c r="F64" s="75"/>
      <c r="G64" s="75"/>
    </row>
  </sheetData>
  <mergeCells count="7">
    <mergeCell ref="F1:F2"/>
    <mergeCell ref="G1:G2"/>
    <mergeCell ref="AD1:AF1"/>
    <mergeCell ref="B1:B2"/>
    <mergeCell ref="C1:C2"/>
    <mergeCell ref="D1:D2"/>
    <mergeCell ref="E1:E2"/>
  </mergeCells>
  <printOptions/>
  <pageMargins left="0.7874015748031497" right="0.3937007874015748" top="0.7874015748031497" bottom="0.1968503937007874" header="0.5118110236220472" footer="0.5118110236220472"/>
  <pageSetup orientation="landscape" paperSize="9" r:id="rId1"/>
  <headerFooter alignWithMargins="0">
    <oddHeader>&amp;L平成16年度　３歳６か月児歯科健康診査集計結果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AI80"/>
  <sheetViews>
    <sheetView tabSelected="1" workbookViewId="0" topLeftCell="A17">
      <selection activeCell="D63" sqref="D63"/>
    </sheetView>
  </sheetViews>
  <sheetFormatPr defaultColWidth="8.796875" defaultRowHeight="15"/>
  <cols>
    <col min="1" max="1" width="1.390625" style="1" customWidth="1"/>
    <col min="2" max="2" width="8.09765625" style="1" customWidth="1"/>
    <col min="3" max="3" width="4.8984375" style="1" customWidth="1"/>
    <col min="4" max="4" width="4.69921875" style="1" customWidth="1"/>
    <col min="5" max="5" width="3.8984375" style="1" customWidth="1"/>
    <col min="6" max="6" width="4.5" style="1" customWidth="1"/>
    <col min="7" max="7" width="4" style="1" customWidth="1"/>
    <col min="8" max="8" width="4.3984375" style="1" customWidth="1"/>
    <col min="9" max="10" width="4.5" style="1" customWidth="1"/>
    <col min="11" max="11" width="2.3984375" style="1" customWidth="1"/>
    <col min="12" max="12" width="3.09765625" style="1" customWidth="1"/>
    <col min="13" max="13" width="2.3984375" style="1" customWidth="1"/>
    <col min="14" max="14" width="2.19921875" style="1" customWidth="1"/>
    <col min="15" max="15" width="4.3984375" style="1" customWidth="1"/>
    <col min="16" max="16" width="3.69921875" style="80" customWidth="1"/>
    <col min="17" max="17" width="4.59765625" style="1" customWidth="1"/>
    <col min="18" max="19" width="4.5" style="1" customWidth="1"/>
    <col min="20" max="20" width="4.59765625" style="1" customWidth="1"/>
    <col min="21" max="21" width="4" style="1" customWidth="1"/>
    <col min="22" max="22" width="4.59765625" style="1" customWidth="1"/>
    <col min="23" max="28" width="3.3984375" style="1" customWidth="1"/>
    <col min="29" max="29" width="3.5" style="1" customWidth="1"/>
    <col min="30" max="31" width="2.19921875" style="1" customWidth="1"/>
    <col min="32" max="32" width="4.59765625" style="1" customWidth="1"/>
    <col min="33" max="33" width="2.8984375" style="1" customWidth="1"/>
    <col min="34" max="34" width="2.19921875" style="1" customWidth="1"/>
    <col min="35" max="35" width="5" style="1" customWidth="1"/>
    <col min="36" max="16384" width="3" style="1" customWidth="1"/>
  </cols>
  <sheetData>
    <row r="1" spans="2:33" ht="23.25" customHeight="1">
      <c r="B1" s="229" t="s">
        <v>4</v>
      </c>
      <c r="C1" s="224" t="s">
        <v>5</v>
      </c>
      <c r="D1" s="224" t="s">
        <v>6</v>
      </c>
      <c r="E1" s="224" t="s">
        <v>7</v>
      </c>
      <c r="F1" s="224" t="s">
        <v>8</v>
      </c>
      <c r="G1" s="224" t="s">
        <v>138</v>
      </c>
      <c r="H1" s="126" t="s">
        <v>0</v>
      </c>
      <c r="I1" s="127"/>
      <c r="J1" s="126"/>
      <c r="K1" s="126"/>
      <c r="L1" s="126"/>
      <c r="M1" s="126"/>
      <c r="N1" s="126"/>
      <c r="O1" s="126"/>
      <c r="P1" s="128"/>
      <c r="Q1" s="128"/>
      <c r="R1" s="126" t="s">
        <v>1</v>
      </c>
      <c r="S1" s="126"/>
      <c r="T1" s="126"/>
      <c r="U1" s="129"/>
      <c r="V1" s="130"/>
      <c r="W1" s="126" t="s">
        <v>2</v>
      </c>
      <c r="X1" s="126"/>
      <c r="Y1" s="126"/>
      <c r="Z1" s="126"/>
      <c r="AA1" s="126"/>
      <c r="AB1" s="126"/>
      <c r="AC1" s="126"/>
      <c r="AD1" s="226" t="s">
        <v>3</v>
      </c>
      <c r="AE1" s="227"/>
      <c r="AF1" s="228"/>
      <c r="AG1" s="131"/>
    </row>
    <row r="2" spans="2:33" s="15" customFormat="1" ht="48" customHeight="1">
      <c r="B2" s="230"/>
      <c r="C2" s="225"/>
      <c r="D2" s="225"/>
      <c r="E2" s="225"/>
      <c r="F2" s="225"/>
      <c r="G2" s="225"/>
      <c r="H2" s="18" t="s">
        <v>9</v>
      </c>
      <c r="I2" s="18" t="s">
        <v>10</v>
      </c>
      <c r="J2" s="18" t="s">
        <v>11</v>
      </c>
      <c r="K2" s="18" t="s">
        <v>12</v>
      </c>
      <c r="L2" s="18" t="s">
        <v>13</v>
      </c>
      <c r="M2" s="18" t="s">
        <v>14</v>
      </c>
      <c r="N2" s="18" t="s">
        <v>15</v>
      </c>
      <c r="O2" s="18" t="s">
        <v>16</v>
      </c>
      <c r="P2" s="19" t="s">
        <v>17</v>
      </c>
      <c r="Q2" s="19" t="s">
        <v>18</v>
      </c>
      <c r="R2" s="18" t="s">
        <v>19</v>
      </c>
      <c r="S2" s="18" t="s">
        <v>20</v>
      </c>
      <c r="T2" s="18" t="s">
        <v>21</v>
      </c>
      <c r="U2" s="20" t="s">
        <v>22</v>
      </c>
      <c r="V2" s="18" t="s">
        <v>23</v>
      </c>
      <c r="W2" s="18" t="s">
        <v>24</v>
      </c>
      <c r="X2" s="18" t="s">
        <v>25</v>
      </c>
      <c r="Y2" s="18" t="s">
        <v>26</v>
      </c>
      <c r="Z2" s="18" t="s">
        <v>27</v>
      </c>
      <c r="AA2" s="18" t="s">
        <v>28</v>
      </c>
      <c r="AB2" s="18" t="s">
        <v>29</v>
      </c>
      <c r="AC2" s="22" t="s">
        <v>30</v>
      </c>
      <c r="AD2" s="18" t="s">
        <v>31</v>
      </c>
      <c r="AE2" s="18" t="s">
        <v>32</v>
      </c>
      <c r="AF2" s="18" t="s">
        <v>33</v>
      </c>
      <c r="AG2" s="172" t="s">
        <v>34</v>
      </c>
    </row>
    <row r="3" spans="2:33" s="209" customFormat="1" ht="8.25" customHeight="1">
      <c r="B3" s="137" t="s">
        <v>95</v>
      </c>
      <c r="C3" s="205">
        <f>C4+C5</f>
        <v>3173</v>
      </c>
      <c r="D3" s="205">
        <f>D4+D5</f>
        <v>2610</v>
      </c>
      <c r="E3" s="205">
        <f>D3/C3*100</f>
        <v>82.256539552474</v>
      </c>
      <c r="F3" s="205">
        <f>F4+F5</f>
        <v>2434</v>
      </c>
      <c r="G3" s="205">
        <f>F3/D3*100</f>
        <v>93.25670498084291</v>
      </c>
      <c r="H3" s="205">
        <f aca="true" t="shared" si="0" ref="H3:O3">H4+H5</f>
        <v>1769</v>
      </c>
      <c r="I3" s="205">
        <f t="shared" si="0"/>
        <v>494</v>
      </c>
      <c r="J3" s="205">
        <f t="shared" si="0"/>
        <v>283</v>
      </c>
      <c r="K3" s="205">
        <f t="shared" si="0"/>
        <v>3</v>
      </c>
      <c r="L3" s="205">
        <f t="shared" si="0"/>
        <v>61</v>
      </c>
      <c r="M3" s="205">
        <f t="shared" si="0"/>
        <v>0</v>
      </c>
      <c r="N3" s="205">
        <f t="shared" si="0"/>
        <v>0</v>
      </c>
      <c r="O3" s="205">
        <f t="shared" si="0"/>
        <v>841</v>
      </c>
      <c r="P3" s="206">
        <f>O3/D3*100</f>
        <v>32.22222222222222</v>
      </c>
      <c r="Q3" s="205">
        <f>Q4+Q5</f>
        <v>780</v>
      </c>
      <c r="R3" s="205">
        <f>R4+R5</f>
        <v>2982</v>
      </c>
      <c r="S3" s="205">
        <f>S4+S5</f>
        <v>591</v>
      </c>
      <c r="T3" s="205">
        <f>T4+T5</f>
        <v>3573</v>
      </c>
      <c r="U3" s="207">
        <f>T3/D3</f>
        <v>1.3689655172413793</v>
      </c>
      <c r="V3" s="205">
        <f aca="true" t="shared" si="1" ref="V3:AG3">V4+V5</f>
        <v>3455</v>
      </c>
      <c r="W3" s="205">
        <f t="shared" si="1"/>
        <v>137</v>
      </c>
      <c r="X3" s="205">
        <f t="shared" si="1"/>
        <v>212</v>
      </c>
      <c r="Y3" s="205">
        <f t="shared" si="1"/>
        <v>70</v>
      </c>
      <c r="Z3" s="205">
        <f t="shared" si="1"/>
        <v>29</v>
      </c>
      <c r="AA3" s="205">
        <f t="shared" si="1"/>
        <v>2</v>
      </c>
      <c r="AB3" s="205">
        <f t="shared" si="1"/>
        <v>39</v>
      </c>
      <c r="AC3" s="205">
        <f t="shared" si="1"/>
        <v>489</v>
      </c>
      <c r="AD3" s="205">
        <f t="shared" si="1"/>
        <v>5</v>
      </c>
      <c r="AE3" s="205">
        <f t="shared" si="1"/>
        <v>0</v>
      </c>
      <c r="AF3" s="205">
        <f t="shared" si="1"/>
        <v>2605</v>
      </c>
      <c r="AG3" s="208">
        <f t="shared" si="1"/>
        <v>718</v>
      </c>
    </row>
    <row r="4" spans="2:35" s="176" customFormat="1" ht="8.25" customHeight="1">
      <c r="B4" s="132" t="s">
        <v>96</v>
      </c>
      <c r="C4" s="173">
        <v>2976</v>
      </c>
      <c r="D4" s="174">
        <v>2434</v>
      </c>
      <c r="E4" s="210">
        <f aca="true" t="shared" si="2" ref="E4:E62">D4/C4*100</f>
        <v>81.78763440860214</v>
      </c>
      <c r="F4" s="174">
        <v>2434</v>
      </c>
      <c r="G4" s="210">
        <f aca="true" t="shared" si="3" ref="G4:G62">F4/D4*100</f>
        <v>100</v>
      </c>
      <c r="H4" s="174">
        <v>1650</v>
      </c>
      <c r="I4" s="174">
        <v>449</v>
      </c>
      <c r="J4" s="174">
        <v>272</v>
      </c>
      <c r="K4" s="174">
        <v>3</v>
      </c>
      <c r="L4" s="174">
        <v>60</v>
      </c>
      <c r="M4" s="174">
        <v>0</v>
      </c>
      <c r="N4" s="174">
        <v>0</v>
      </c>
      <c r="O4" s="174">
        <f aca="true" t="shared" si="4" ref="O4:O41">SUM(I4:N4)</f>
        <v>784</v>
      </c>
      <c r="P4" s="211">
        <f aca="true" t="shared" si="5" ref="P4:P62">O4/D4*100</f>
        <v>32.21035332785539</v>
      </c>
      <c r="Q4" s="174">
        <v>732</v>
      </c>
      <c r="R4" s="174">
        <v>2837</v>
      </c>
      <c r="S4" s="174">
        <v>547</v>
      </c>
      <c r="T4" s="174">
        <f aca="true" t="shared" si="6" ref="T4:T41">R4+S4</f>
        <v>3384</v>
      </c>
      <c r="U4" s="212">
        <f aca="true" t="shared" si="7" ref="U4:U62">T4/D4</f>
        <v>1.390304026294166</v>
      </c>
      <c r="V4" s="174">
        <v>3406</v>
      </c>
      <c r="W4" s="174">
        <v>129</v>
      </c>
      <c r="X4" s="174">
        <v>209</v>
      </c>
      <c r="Y4" s="174">
        <v>64</v>
      </c>
      <c r="Z4" s="174">
        <v>26</v>
      </c>
      <c r="AA4" s="174">
        <v>2</v>
      </c>
      <c r="AB4" s="174">
        <v>36</v>
      </c>
      <c r="AC4" s="174">
        <f aca="true" t="shared" si="8" ref="AC4:AC41">SUM(W4:AB4)</f>
        <v>466</v>
      </c>
      <c r="AD4" s="174">
        <v>0</v>
      </c>
      <c r="AE4" s="174">
        <v>0</v>
      </c>
      <c r="AF4" s="173">
        <v>2434</v>
      </c>
      <c r="AG4" s="175">
        <v>718</v>
      </c>
      <c r="AI4" s="177"/>
    </row>
    <row r="5" spans="2:35" s="176" customFormat="1" ht="8.25" customHeight="1">
      <c r="B5" s="138" t="s">
        <v>97</v>
      </c>
      <c r="C5" s="178">
        <v>197</v>
      </c>
      <c r="D5" s="178">
        <v>176</v>
      </c>
      <c r="E5" s="213">
        <f t="shared" si="2"/>
        <v>89.34010152284264</v>
      </c>
      <c r="F5" s="178">
        <v>0</v>
      </c>
      <c r="G5" s="213">
        <f t="shared" si="3"/>
        <v>0</v>
      </c>
      <c r="H5" s="178">
        <v>119</v>
      </c>
      <c r="I5" s="178">
        <v>45</v>
      </c>
      <c r="J5" s="178">
        <v>11</v>
      </c>
      <c r="K5" s="178">
        <v>0</v>
      </c>
      <c r="L5" s="178">
        <v>1</v>
      </c>
      <c r="M5" s="178">
        <v>0</v>
      </c>
      <c r="N5" s="178">
        <v>0</v>
      </c>
      <c r="O5" s="178">
        <f t="shared" si="4"/>
        <v>57</v>
      </c>
      <c r="P5" s="214">
        <f t="shared" si="5"/>
        <v>32.38636363636363</v>
      </c>
      <c r="Q5" s="178">
        <v>48</v>
      </c>
      <c r="R5" s="178">
        <v>145</v>
      </c>
      <c r="S5" s="178">
        <v>44</v>
      </c>
      <c r="T5" s="178">
        <f t="shared" si="6"/>
        <v>189</v>
      </c>
      <c r="U5" s="215">
        <f t="shared" si="7"/>
        <v>1.0738636363636365</v>
      </c>
      <c r="V5" s="178">
        <v>49</v>
      </c>
      <c r="W5" s="178">
        <v>8</v>
      </c>
      <c r="X5" s="178">
        <v>3</v>
      </c>
      <c r="Y5" s="178">
        <v>6</v>
      </c>
      <c r="Z5" s="178">
        <v>3</v>
      </c>
      <c r="AA5" s="178">
        <v>0</v>
      </c>
      <c r="AB5" s="178">
        <v>3</v>
      </c>
      <c r="AC5" s="178">
        <f t="shared" si="8"/>
        <v>23</v>
      </c>
      <c r="AD5" s="178">
        <v>5</v>
      </c>
      <c r="AE5" s="178">
        <v>0</v>
      </c>
      <c r="AF5" s="179">
        <v>171</v>
      </c>
      <c r="AG5" s="180">
        <v>0</v>
      </c>
      <c r="AI5" s="177"/>
    </row>
    <row r="6" spans="2:35" s="176" customFormat="1" ht="8.25" customHeight="1">
      <c r="B6" s="234" t="s">
        <v>37</v>
      </c>
      <c r="C6" s="235">
        <v>1272</v>
      </c>
      <c r="D6" s="235">
        <v>1062</v>
      </c>
      <c r="E6" s="236">
        <f t="shared" si="2"/>
        <v>83.49056603773585</v>
      </c>
      <c r="F6" s="235">
        <v>1062</v>
      </c>
      <c r="G6" s="236">
        <f t="shared" si="3"/>
        <v>100</v>
      </c>
      <c r="H6" s="235">
        <v>739</v>
      </c>
      <c r="I6" s="235">
        <v>188</v>
      </c>
      <c r="J6" s="235">
        <v>105</v>
      </c>
      <c r="K6" s="235">
        <v>0</v>
      </c>
      <c r="L6" s="235">
        <v>30</v>
      </c>
      <c r="M6" s="235">
        <v>0</v>
      </c>
      <c r="N6" s="235">
        <v>0</v>
      </c>
      <c r="O6" s="235">
        <f t="shared" si="4"/>
        <v>323</v>
      </c>
      <c r="P6" s="237">
        <f t="shared" si="5"/>
        <v>30.41431261770245</v>
      </c>
      <c r="Q6" s="235">
        <v>290</v>
      </c>
      <c r="R6" s="235">
        <v>1048</v>
      </c>
      <c r="S6" s="235">
        <v>363</v>
      </c>
      <c r="T6" s="235">
        <f t="shared" si="6"/>
        <v>1411</v>
      </c>
      <c r="U6" s="238">
        <f t="shared" si="7"/>
        <v>1.3286252354048964</v>
      </c>
      <c r="V6" s="235">
        <v>357</v>
      </c>
      <c r="W6" s="235">
        <v>49</v>
      </c>
      <c r="X6" s="235">
        <v>21</v>
      </c>
      <c r="Y6" s="235">
        <v>28</v>
      </c>
      <c r="Z6" s="235">
        <v>8</v>
      </c>
      <c r="AA6" s="235">
        <v>0</v>
      </c>
      <c r="AB6" s="235">
        <v>15</v>
      </c>
      <c r="AC6" s="235">
        <f t="shared" si="8"/>
        <v>121</v>
      </c>
      <c r="AD6" s="235">
        <v>0</v>
      </c>
      <c r="AE6" s="235">
        <v>0</v>
      </c>
      <c r="AF6" s="239">
        <v>1062</v>
      </c>
      <c r="AG6" s="240">
        <v>5</v>
      </c>
      <c r="AI6" s="177"/>
    </row>
    <row r="7" spans="2:35" s="187" customFormat="1" ht="8.25" customHeight="1">
      <c r="B7" s="241" t="s">
        <v>38</v>
      </c>
      <c r="C7" s="242">
        <v>854</v>
      </c>
      <c r="D7" s="242">
        <v>766</v>
      </c>
      <c r="E7" s="236">
        <f t="shared" si="2"/>
        <v>89.69555035128806</v>
      </c>
      <c r="F7" s="242">
        <v>713</v>
      </c>
      <c r="G7" s="236">
        <f t="shared" si="3"/>
        <v>93.08093994778068</v>
      </c>
      <c r="H7" s="242">
        <v>551</v>
      </c>
      <c r="I7" s="242">
        <v>135</v>
      </c>
      <c r="J7" s="242">
        <v>65</v>
      </c>
      <c r="K7" s="242">
        <v>4</v>
      </c>
      <c r="L7" s="242">
        <v>11</v>
      </c>
      <c r="M7" s="242">
        <v>0</v>
      </c>
      <c r="N7" s="242">
        <v>0</v>
      </c>
      <c r="O7" s="242">
        <f t="shared" si="4"/>
        <v>215</v>
      </c>
      <c r="P7" s="237">
        <f t="shared" si="5"/>
        <v>28.067885117493475</v>
      </c>
      <c r="Q7" s="242">
        <v>189</v>
      </c>
      <c r="R7" s="242">
        <v>826</v>
      </c>
      <c r="S7" s="242">
        <v>132</v>
      </c>
      <c r="T7" s="242">
        <f t="shared" si="6"/>
        <v>958</v>
      </c>
      <c r="U7" s="238">
        <f t="shared" si="7"/>
        <v>1.2506527415143602</v>
      </c>
      <c r="V7" s="242">
        <v>123</v>
      </c>
      <c r="W7" s="242">
        <v>29</v>
      </c>
      <c r="X7" s="242">
        <v>1</v>
      </c>
      <c r="Y7" s="242">
        <v>44</v>
      </c>
      <c r="Z7" s="242">
        <v>8</v>
      </c>
      <c r="AA7" s="242">
        <v>1</v>
      </c>
      <c r="AB7" s="242">
        <v>13</v>
      </c>
      <c r="AC7" s="242">
        <f t="shared" si="8"/>
        <v>96</v>
      </c>
      <c r="AD7" s="242">
        <v>0</v>
      </c>
      <c r="AE7" s="242">
        <v>0</v>
      </c>
      <c r="AF7" s="243">
        <v>766</v>
      </c>
      <c r="AG7" s="244">
        <v>127</v>
      </c>
      <c r="AI7" s="188"/>
    </row>
    <row r="8" spans="2:35" s="176" customFormat="1" ht="8.25" customHeight="1">
      <c r="B8" s="234" t="s">
        <v>39</v>
      </c>
      <c r="C8" s="235">
        <v>875</v>
      </c>
      <c r="D8" s="235">
        <v>773</v>
      </c>
      <c r="E8" s="236">
        <f t="shared" si="2"/>
        <v>88.34285714285714</v>
      </c>
      <c r="F8" s="235">
        <v>0</v>
      </c>
      <c r="G8" s="236">
        <f t="shared" si="3"/>
        <v>0</v>
      </c>
      <c r="H8" s="235">
        <v>529</v>
      </c>
      <c r="I8" s="235">
        <v>154</v>
      </c>
      <c r="J8" s="235">
        <v>76</v>
      </c>
      <c r="K8" s="235">
        <v>0</v>
      </c>
      <c r="L8" s="235">
        <v>14</v>
      </c>
      <c r="M8" s="235">
        <v>0</v>
      </c>
      <c r="N8" s="235">
        <v>0</v>
      </c>
      <c r="O8" s="235">
        <f t="shared" si="4"/>
        <v>244</v>
      </c>
      <c r="P8" s="237">
        <f t="shared" si="5"/>
        <v>31.565329883570502</v>
      </c>
      <c r="Q8" s="235">
        <v>196</v>
      </c>
      <c r="R8" s="235">
        <v>850</v>
      </c>
      <c r="S8" s="235">
        <v>177</v>
      </c>
      <c r="T8" s="235">
        <f t="shared" si="6"/>
        <v>1027</v>
      </c>
      <c r="U8" s="238">
        <f t="shared" si="7"/>
        <v>1.3285899094437257</v>
      </c>
      <c r="V8" s="235">
        <v>378</v>
      </c>
      <c r="W8" s="235">
        <v>26</v>
      </c>
      <c r="X8" s="235">
        <v>5</v>
      </c>
      <c r="Y8" s="235">
        <v>14</v>
      </c>
      <c r="Z8" s="235">
        <v>4</v>
      </c>
      <c r="AA8" s="235">
        <v>0</v>
      </c>
      <c r="AB8" s="235">
        <v>58</v>
      </c>
      <c r="AC8" s="235">
        <f t="shared" si="8"/>
        <v>107</v>
      </c>
      <c r="AD8" s="235">
        <v>0</v>
      </c>
      <c r="AE8" s="235">
        <v>0</v>
      </c>
      <c r="AF8" s="239">
        <v>773</v>
      </c>
      <c r="AG8" s="240">
        <v>0</v>
      </c>
      <c r="AI8" s="177"/>
    </row>
    <row r="9" spans="2:35" s="176" customFormat="1" ht="8.25" customHeight="1">
      <c r="B9" s="231" t="s">
        <v>98</v>
      </c>
      <c r="C9" s="232">
        <f>C10+C11</f>
        <v>549</v>
      </c>
      <c r="D9" s="232">
        <f aca="true" t="shared" si="9" ref="D9:AG9">D10+D11</f>
        <v>505</v>
      </c>
      <c r="E9" s="216">
        <f t="shared" si="2"/>
        <v>91.98542805100182</v>
      </c>
      <c r="F9" s="232">
        <f t="shared" si="9"/>
        <v>0</v>
      </c>
      <c r="G9" s="216">
        <f t="shared" si="3"/>
        <v>0</v>
      </c>
      <c r="H9" s="232">
        <f t="shared" si="9"/>
        <v>348</v>
      </c>
      <c r="I9" s="232">
        <f t="shared" si="9"/>
        <v>87</v>
      </c>
      <c r="J9" s="232">
        <f t="shared" si="9"/>
        <v>61</v>
      </c>
      <c r="K9" s="232">
        <f t="shared" si="9"/>
        <v>6</v>
      </c>
      <c r="L9" s="232">
        <f t="shared" si="9"/>
        <v>3</v>
      </c>
      <c r="M9" s="232">
        <f t="shared" si="9"/>
        <v>0</v>
      </c>
      <c r="N9" s="232">
        <f t="shared" si="9"/>
        <v>0</v>
      </c>
      <c r="O9" s="232">
        <f t="shared" si="9"/>
        <v>157</v>
      </c>
      <c r="P9" s="217">
        <f t="shared" si="5"/>
        <v>31.08910891089109</v>
      </c>
      <c r="Q9" s="232">
        <f t="shared" si="9"/>
        <v>127</v>
      </c>
      <c r="R9" s="232">
        <f t="shared" si="9"/>
        <v>471</v>
      </c>
      <c r="S9" s="232">
        <f t="shared" si="9"/>
        <v>219</v>
      </c>
      <c r="T9" s="232">
        <f t="shared" si="9"/>
        <v>690</v>
      </c>
      <c r="U9" s="218">
        <f t="shared" si="7"/>
        <v>1.3663366336633664</v>
      </c>
      <c r="V9" s="232">
        <f t="shared" si="9"/>
        <v>35</v>
      </c>
      <c r="W9" s="232">
        <f t="shared" si="9"/>
        <v>27</v>
      </c>
      <c r="X9" s="232">
        <f t="shared" si="9"/>
        <v>15</v>
      </c>
      <c r="Y9" s="232">
        <f t="shared" si="9"/>
        <v>8</v>
      </c>
      <c r="Z9" s="232">
        <f t="shared" si="9"/>
        <v>7</v>
      </c>
      <c r="AA9" s="232">
        <f t="shared" si="9"/>
        <v>0</v>
      </c>
      <c r="AB9" s="232">
        <f t="shared" si="9"/>
        <v>6</v>
      </c>
      <c r="AC9" s="232">
        <f t="shared" si="9"/>
        <v>63</v>
      </c>
      <c r="AD9" s="232">
        <f t="shared" si="9"/>
        <v>4</v>
      </c>
      <c r="AE9" s="232">
        <f t="shared" si="9"/>
        <v>0</v>
      </c>
      <c r="AF9" s="232">
        <f t="shared" si="9"/>
        <v>501</v>
      </c>
      <c r="AG9" s="233">
        <f t="shared" si="9"/>
        <v>0</v>
      </c>
      <c r="AI9" s="177"/>
    </row>
    <row r="10" spans="2:35" s="176" customFormat="1" ht="8.25" customHeight="1">
      <c r="B10" s="132" t="s">
        <v>99</v>
      </c>
      <c r="C10" s="174">
        <v>122</v>
      </c>
      <c r="D10" s="174">
        <v>117</v>
      </c>
      <c r="E10" s="210">
        <f t="shared" si="2"/>
        <v>95.90163934426229</v>
      </c>
      <c r="F10" s="174">
        <v>0</v>
      </c>
      <c r="G10" s="210">
        <f t="shared" si="3"/>
        <v>0</v>
      </c>
      <c r="H10" s="174">
        <v>72</v>
      </c>
      <c r="I10" s="174">
        <v>29</v>
      </c>
      <c r="J10" s="174">
        <v>16</v>
      </c>
      <c r="K10" s="174">
        <v>0</v>
      </c>
      <c r="L10" s="174">
        <v>0</v>
      </c>
      <c r="M10" s="174">
        <v>0</v>
      </c>
      <c r="N10" s="174">
        <v>0</v>
      </c>
      <c r="O10" s="174">
        <f t="shared" si="4"/>
        <v>45</v>
      </c>
      <c r="P10" s="211">
        <f t="shared" si="5"/>
        <v>38.46153846153847</v>
      </c>
      <c r="Q10" s="174">
        <v>40</v>
      </c>
      <c r="R10" s="174">
        <v>135</v>
      </c>
      <c r="S10" s="174">
        <v>41</v>
      </c>
      <c r="T10" s="174">
        <f t="shared" si="6"/>
        <v>176</v>
      </c>
      <c r="U10" s="212">
        <f t="shared" si="7"/>
        <v>1.5042735042735043</v>
      </c>
      <c r="V10" s="174">
        <v>9</v>
      </c>
      <c r="W10" s="174">
        <v>8</v>
      </c>
      <c r="X10" s="174">
        <v>1</v>
      </c>
      <c r="Y10" s="174">
        <v>0</v>
      </c>
      <c r="Z10" s="174">
        <v>3</v>
      </c>
      <c r="AA10" s="174">
        <v>0</v>
      </c>
      <c r="AB10" s="174">
        <v>0</v>
      </c>
      <c r="AC10" s="174">
        <f t="shared" si="8"/>
        <v>12</v>
      </c>
      <c r="AD10" s="174">
        <v>0</v>
      </c>
      <c r="AE10" s="174">
        <v>0</v>
      </c>
      <c r="AF10" s="173">
        <v>117</v>
      </c>
      <c r="AG10" s="189"/>
      <c r="AI10" s="177"/>
    </row>
    <row r="11" spans="2:35" s="176" customFormat="1" ht="8.25" customHeight="1">
      <c r="B11" s="145" t="s">
        <v>100</v>
      </c>
      <c r="C11" s="202">
        <v>427</v>
      </c>
      <c r="D11" s="202">
        <v>388</v>
      </c>
      <c r="E11" s="219">
        <f t="shared" si="2"/>
        <v>90.86651053864169</v>
      </c>
      <c r="F11" s="202">
        <v>0</v>
      </c>
      <c r="G11" s="219">
        <f t="shared" si="3"/>
        <v>0</v>
      </c>
      <c r="H11" s="202">
        <v>276</v>
      </c>
      <c r="I11" s="202">
        <v>58</v>
      </c>
      <c r="J11" s="202">
        <v>45</v>
      </c>
      <c r="K11" s="202">
        <v>6</v>
      </c>
      <c r="L11" s="202">
        <v>3</v>
      </c>
      <c r="M11" s="202">
        <v>0</v>
      </c>
      <c r="N11" s="202">
        <v>0</v>
      </c>
      <c r="O11" s="202">
        <f t="shared" si="4"/>
        <v>112</v>
      </c>
      <c r="P11" s="220">
        <f t="shared" si="5"/>
        <v>28.865979381443296</v>
      </c>
      <c r="Q11" s="202">
        <v>87</v>
      </c>
      <c r="R11" s="202">
        <v>336</v>
      </c>
      <c r="S11" s="202">
        <v>178</v>
      </c>
      <c r="T11" s="202">
        <f t="shared" si="6"/>
        <v>514</v>
      </c>
      <c r="U11" s="221">
        <f t="shared" si="7"/>
        <v>1.324742268041237</v>
      </c>
      <c r="V11" s="202">
        <v>26</v>
      </c>
      <c r="W11" s="202">
        <v>19</v>
      </c>
      <c r="X11" s="202">
        <v>14</v>
      </c>
      <c r="Y11" s="202">
        <v>8</v>
      </c>
      <c r="Z11" s="202">
        <v>4</v>
      </c>
      <c r="AA11" s="202">
        <v>0</v>
      </c>
      <c r="AB11" s="202">
        <v>6</v>
      </c>
      <c r="AC11" s="202">
        <f t="shared" si="8"/>
        <v>51</v>
      </c>
      <c r="AD11" s="202">
        <v>4</v>
      </c>
      <c r="AE11" s="202">
        <v>0</v>
      </c>
      <c r="AF11" s="203">
        <v>384</v>
      </c>
      <c r="AG11" s="222"/>
      <c r="AI11" s="177"/>
    </row>
    <row r="12" spans="2:35" s="176" customFormat="1" ht="8.25" customHeight="1">
      <c r="B12" s="223" t="s">
        <v>101</v>
      </c>
      <c r="C12" s="181">
        <f>C13+C14</f>
        <v>613</v>
      </c>
      <c r="D12" s="181">
        <f aca="true" t="shared" si="10" ref="D12:AG12">D13+D14</f>
        <v>552</v>
      </c>
      <c r="E12" s="205">
        <f t="shared" si="2"/>
        <v>90.0489396411093</v>
      </c>
      <c r="F12" s="181">
        <f t="shared" si="10"/>
        <v>111</v>
      </c>
      <c r="G12" s="205">
        <f t="shared" si="3"/>
        <v>20.108695652173914</v>
      </c>
      <c r="H12" s="181">
        <f t="shared" si="10"/>
        <v>351</v>
      </c>
      <c r="I12" s="181">
        <f t="shared" si="10"/>
        <v>125</v>
      </c>
      <c r="J12" s="181">
        <f t="shared" si="10"/>
        <v>63</v>
      </c>
      <c r="K12" s="181">
        <f t="shared" si="10"/>
        <v>3</v>
      </c>
      <c r="L12" s="181">
        <f t="shared" si="10"/>
        <v>10</v>
      </c>
      <c r="M12" s="181">
        <f t="shared" si="10"/>
        <v>0</v>
      </c>
      <c r="N12" s="181">
        <f t="shared" si="10"/>
        <v>0</v>
      </c>
      <c r="O12" s="181">
        <f t="shared" si="10"/>
        <v>201</v>
      </c>
      <c r="P12" s="206">
        <f t="shared" si="5"/>
        <v>36.41304347826087</v>
      </c>
      <c r="Q12" s="181">
        <f t="shared" si="10"/>
        <v>177</v>
      </c>
      <c r="R12" s="181">
        <f t="shared" si="10"/>
        <v>674</v>
      </c>
      <c r="S12" s="181">
        <f t="shared" si="10"/>
        <v>187</v>
      </c>
      <c r="T12" s="181">
        <f t="shared" si="10"/>
        <v>861</v>
      </c>
      <c r="U12" s="207">
        <f t="shared" si="7"/>
        <v>1.559782608695652</v>
      </c>
      <c r="V12" s="181">
        <f t="shared" si="10"/>
        <v>122</v>
      </c>
      <c r="W12" s="181">
        <f t="shared" si="10"/>
        <v>15</v>
      </c>
      <c r="X12" s="181">
        <f t="shared" si="10"/>
        <v>13</v>
      </c>
      <c r="Y12" s="181">
        <f t="shared" si="10"/>
        <v>8</v>
      </c>
      <c r="Z12" s="181">
        <f t="shared" si="10"/>
        <v>4</v>
      </c>
      <c r="AA12" s="181">
        <f t="shared" si="10"/>
        <v>0</v>
      </c>
      <c r="AB12" s="181">
        <f t="shared" si="10"/>
        <v>4</v>
      </c>
      <c r="AC12" s="181">
        <f t="shared" si="10"/>
        <v>44</v>
      </c>
      <c r="AD12" s="181">
        <f t="shared" si="10"/>
        <v>0</v>
      </c>
      <c r="AE12" s="181">
        <f t="shared" si="10"/>
        <v>0</v>
      </c>
      <c r="AF12" s="181">
        <f t="shared" si="10"/>
        <v>440</v>
      </c>
      <c r="AG12" s="199">
        <f t="shared" si="10"/>
        <v>0</v>
      </c>
      <c r="AI12" s="177"/>
    </row>
    <row r="13" spans="2:35" s="176" customFormat="1" ht="8.25" customHeight="1">
      <c r="B13" s="132" t="s">
        <v>102</v>
      </c>
      <c r="C13" s="174">
        <v>124</v>
      </c>
      <c r="D13" s="174">
        <v>111</v>
      </c>
      <c r="E13" s="210">
        <f t="shared" si="2"/>
        <v>89.51612903225806</v>
      </c>
      <c r="F13" s="174">
        <v>111</v>
      </c>
      <c r="G13" s="210">
        <f t="shared" si="3"/>
        <v>100</v>
      </c>
      <c r="H13" s="174">
        <v>65</v>
      </c>
      <c r="I13" s="174">
        <v>25</v>
      </c>
      <c r="J13" s="174">
        <v>18</v>
      </c>
      <c r="K13" s="174">
        <v>0</v>
      </c>
      <c r="L13" s="174">
        <v>3</v>
      </c>
      <c r="M13" s="174">
        <v>0</v>
      </c>
      <c r="N13" s="174">
        <v>0</v>
      </c>
      <c r="O13" s="174">
        <f t="shared" si="4"/>
        <v>46</v>
      </c>
      <c r="P13" s="211">
        <f t="shared" si="5"/>
        <v>41.44144144144144</v>
      </c>
      <c r="Q13" s="174">
        <v>42</v>
      </c>
      <c r="R13" s="174">
        <v>130</v>
      </c>
      <c r="S13" s="174">
        <v>67</v>
      </c>
      <c r="T13" s="174">
        <f t="shared" si="6"/>
        <v>197</v>
      </c>
      <c r="U13" s="212">
        <f t="shared" si="7"/>
        <v>1.7747747747747749</v>
      </c>
      <c r="V13" s="174">
        <v>7</v>
      </c>
      <c r="W13" s="174">
        <v>2</v>
      </c>
      <c r="X13" s="174">
        <v>0</v>
      </c>
      <c r="Y13" s="174">
        <v>1</v>
      </c>
      <c r="Z13" s="174">
        <v>1</v>
      </c>
      <c r="AA13" s="174">
        <v>0</v>
      </c>
      <c r="AB13" s="174">
        <v>0</v>
      </c>
      <c r="AC13" s="174">
        <f t="shared" si="8"/>
        <v>4</v>
      </c>
      <c r="AD13" s="191"/>
      <c r="AE13" s="191"/>
      <c r="AF13" s="192"/>
      <c r="AG13" s="189"/>
      <c r="AI13" s="177"/>
    </row>
    <row r="14" spans="2:35" s="187" customFormat="1" ht="8.25" customHeight="1">
      <c r="B14" s="245" t="s">
        <v>103</v>
      </c>
      <c r="C14" s="246">
        <v>489</v>
      </c>
      <c r="D14" s="246">
        <v>441</v>
      </c>
      <c r="E14" s="219">
        <f t="shared" si="2"/>
        <v>90.1840490797546</v>
      </c>
      <c r="F14" s="246">
        <v>0</v>
      </c>
      <c r="G14" s="219">
        <f t="shared" si="3"/>
        <v>0</v>
      </c>
      <c r="H14" s="246">
        <v>286</v>
      </c>
      <c r="I14" s="246">
        <v>100</v>
      </c>
      <c r="J14" s="246">
        <v>45</v>
      </c>
      <c r="K14" s="246">
        <v>3</v>
      </c>
      <c r="L14" s="246">
        <v>7</v>
      </c>
      <c r="M14" s="246">
        <v>0</v>
      </c>
      <c r="N14" s="246">
        <v>0</v>
      </c>
      <c r="O14" s="246">
        <f t="shared" si="4"/>
        <v>155</v>
      </c>
      <c r="P14" s="220">
        <f t="shared" si="5"/>
        <v>35.147392290249435</v>
      </c>
      <c r="Q14" s="246">
        <v>135</v>
      </c>
      <c r="R14" s="246">
        <v>544</v>
      </c>
      <c r="S14" s="246">
        <v>120</v>
      </c>
      <c r="T14" s="246">
        <f t="shared" si="6"/>
        <v>664</v>
      </c>
      <c r="U14" s="221">
        <f t="shared" si="7"/>
        <v>1.5056689342403629</v>
      </c>
      <c r="V14" s="246">
        <v>115</v>
      </c>
      <c r="W14" s="246">
        <v>13</v>
      </c>
      <c r="X14" s="246">
        <v>13</v>
      </c>
      <c r="Y14" s="246">
        <v>7</v>
      </c>
      <c r="Z14" s="246">
        <v>3</v>
      </c>
      <c r="AA14" s="246">
        <v>0</v>
      </c>
      <c r="AB14" s="246">
        <v>4</v>
      </c>
      <c r="AC14" s="246">
        <f t="shared" si="8"/>
        <v>40</v>
      </c>
      <c r="AD14" s="246">
        <v>0</v>
      </c>
      <c r="AE14" s="246">
        <v>0</v>
      </c>
      <c r="AF14" s="247">
        <v>440</v>
      </c>
      <c r="AG14" s="248">
        <v>0</v>
      </c>
      <c r="AI14" s="188"/>
    </row>
    <row r="15" spans="2:35" s="187" customFormat="1" ht="8.25" customHeight="1">
      <c r="B15" s="141" t="s">
        <v>104</v>
      </c>
      <c r="C15" s="196">
        <f>C16+C17+C18+C19+C20</f>
        <v>900</v>
      </c>
      <c r="D15" s="196">
        <f aca="true" t="shared" si="11" ref="D15:AG15">D16+D17+D18+D19+D20</f>
        <v>777</v>
      </c>
      <c r="E15" s="205">
        <f t="shared" si="2"/>
        <v>86.33333333333333</v>
      </c>
      <c r="F15" s="196">
        <f t="shared" si="11"/>
        <v>510</v>
      </c>
      <c r="G15" s="205">
        <f t="shared" si="3"/>
        <v>65.63706563706563</v>
      </c>
      <c r="H15" s="196">
        <f t="shared" si="11"/>
        <v>547</v>
      </c>
      <c r="I15" s="196">
        <f t="shared" si="11"/>
        <v>139</v>
      </c>
      <c r="J15" s="196">
        <f t="shared" si="11"/>
        <v>71</v>
      </c>
      <c r="K15" s="196">
        <f t="shared" si="11"/>
        <v>7</v>
      </c>
      <c r="L15" s="196">
        <f t="shared" si="11"/>
        <v>13</v>
      </c>
      <c r="M15" s="196">
        <f t="shared" si="11"/>
        <v>0</v>
      </c>
      <c r="N15" s="196">
        <f t="shared" si="11"/>
        <v>0</v>
      </c>
      <c r="O15" s="196">
        <f t="shared" si="11"/>
        <v>230</v>
      </c>
      <c r="P15" s="206">
        <f t="shared" si="5"/>
        <v>29.601029601029598</v>
      </c>
      <c r="Q15" s="196">
        <f t="shared" si="11"/>
        <v>177</v>
      </c>
      <c r="R15" s="196">
        <f t="shared" si="11"/>
        <v>687</v>
      </c>
      <c r="S15" s="196">
        <f t="shared" si="11"/>
        <v>258</v>
      </c>
      <c r="T15" s="196">
        <f t="shared" si="11"/>
        <v>945</v>
      </c>
      <c r="U15" s="207">
        <f t="shared" si="7"/>
        <v>1.2162162162162162</v>
      </c>
      <c r="V15" s="196">
        <f t="shared" si="11"/>
        <v>166</v>
      </c>
      <c r="W15" s="196">
        <f t="shared" si="11"/>
        <v>31</v>
      </c>
      <c r="X15" s="196">
        <f t="shared" si="11"/>
        <v>11</v>
      </c>
      <c r="Y15" s="196">
        <f t="shared" si="11"/>
        <v>24</v>
      </c>
      <c r="Z15" s="196">
        <f t="shared" si="11"/>
        <v>6</v>
      </c>
      <c r="AA15" s="196">
        <f t="shared" si="11"/>
        <v>1</v>
      </c>
      <c r="AB15" s="196">
        <f t="shared" si="11"/>
        <v>12</v>
      </c>
      <c r="AC15" s="196">
        <f t="shared" si="11"/>
        <v>85</v>
      </c>
      <c r="AD15" s="196">
        <f t="shared" si="11"/>
        <v>1</v>
      </c>
      <c r="AE15" s="196">
        <f t="shared" si="11"/>
        <v>0</v>
      </c>
      <c r="AF15" s="196">
        <f t="shared" si="11"/>
        <v>776</v>
      </c>
      <c r="AG15" s="197">
        <f t="shared" si="11"/>
        <v>1</v>
      </c>
      <c r="AI15" s="188"/>
    </row>
    <row r="16" spans="2:35" s="176" customFormat="1" ht="8.25" customHeight="1">
      <c r="B16" s="132" t="s">
        <v>105</v>
      </c>
      <c r="C16" s="174">
        <v>451</v>
      </c>
      <c r="D16" s="174">
        <v>359</v>
      </c>
      <c r="E16" s="210">
        <f t="shared" si="2"/>
        <v>79.6008869179601</v>
      </c>
      <c r="F16" s="174">
        <v>350</v>
      </c>
      <c r="G16" s="210">
        <f t="shared" si="3"/>
        <v>97.49303621169916</v>
      </c>
      <c r="H16" s="174">
        <v>257</v>
      </c>
      <c r="I16" s="174">
        <v>69</v>
      </c>
      <c r="J16" s="174">
        <v>20</v>
      </c>
      <c r="K16" s="174">
        <v>5</v>
      </c>
      <c r="L16" s="174">
        <v>8</v>
      </c>
      <c r="M16" s="174">
        <v>0</v>
      </c>
      <c r="N16" s="174">
        <v>0</v>
      </c>
      <c r="O16" s="174">
        <f t="shared" si="4"/>
        <v>102</v>
      </c>
      <c r="P16" s="211">
        <f t="shared" si="5"/>
        <v>28.412256267409468</v>
      </c>
      <c r="Q16" s="174">
        <v>95</v>
      </c>
      <c r="R16" s="174">
        <v>286</v>
      </c>
      <c r="S16" s="174">
        <v>68</v>
      </c>
      <c r="T16" s="174">
        <f t="shared" si="6"/>
        <v>354</v>
      </c>
      <c r="U16" s="212">
        <f t="shared" si="7"/>
        <v>0.9860724233983287</v>
      </c>
      <c r="V16" s="174">
        <v>67</v>
      </c>
      <c r="W16" s="174">
        <v>15</v>
      </c>
      <c r="X16" s="174">
        <v>5</v>
      </c>
      <c r="Y16" s="174">
        <v>13</v>
      </c>
      <c r="Z16" s="174">
        <v>5</v>
      </c>
      <c r="AA16" s="174">
        <v>0</v>
      </c>
      <c r="AB16" s="174">
        <v>7</v>
      </c>
      <c r="AC16" s="174">
        <f t="shared" si="8"/>
        <v>45</v>
      </c>
      <c r="AD16" s="174">
        <v>0</v>
      </c>
      <c r="AE16" s="174">
        <v>0</v>
      </c>
      <c r="AF16" s="173">
        <v>359</v>
      </c>
      <c r="AG16" s="175">
        <v>0</v>
      </c>
      <c r="AI16" s="177"/>
    </row>
    <row r="17" spans="2:35" s="198" customFormat="1" ht="8.25" customHeight="1">
      <c r="B17" s="136" t="s">
        <v>106</v>
      </c>
      <c r="C17" s="184">
        <v>77</v>
      </c>
      <c r="D17" s="184">
        <v>71</v>
      </c>
      <c r="E17" s="210">
        <f t="shared" si="2"/>
        <v>92.20779220779221</v>
      </c>
      <c r="F17" s="184">
        <v>0</v>
      </c>
      <c r="G17" s="210">
        <f t="shared" si="3"/>
        <v>0</v>
      </c>
      <c r="H17" s="184">
        <v>44</v>
      </c>
      <c r="I17" s="184">
        <v>17</v>
      </c>
      <c r="J17" s="184">
        <v>9</v>
      </c>
      <c r="K17" s="184">
        <v>1</v>
      </c>
      <c r="L17" s="184">
        <v>0</v>
      </c>
      <c r="M17" s="184">
        <v>0</v>
      </c>
      <c r="N17" s="184">
        <v>0</v>
      </c>
      <c r="O17" s="184">
        <f t="shared" si="4"/>
        <v>27</v>
      </c>
      <c r="P17" s="211">
        <f t="shared" si="5"/>
        <v>38.028169014084504</v>
      </c>
      <c r="Q17" s="184">
        <v>18</v>
      </c>
      <c r="R17" s="184">
        <v>78</v>
      </c>
      <c r="S17" s="184">
        <v>56</v>
      </c>
      <c r="T17" s="184">
        <f t="shared" si="6"/>
        <v>134</v>
      </c>
      <c r="U17" s="212">
        <f t="shared" si="7"/>
        <v>1.8873239436619718</v>
      </c>
      <c r="V17" s="184">
        <v>26</v>
      </c>
      <c r="W17" s="184">
        <v>2</v>
      </c>
      <c r="X17" s="184">
        <v>0</v>
      </c>
      <c r="Y17" s="184">
        <v>1</v>
      </c>
      <c r="Z17" s="184">
        <v>0</v>
      </c>
      <c r="AA17" s="184">
        <v>0</v>
      </c>
      <c r="AB17" s="184">
        <v>1</v>
      </c>
      <c r="AC17" s="184">
        <f t="shared" si="8"/>
        <v>4</v>
      </c>
      <c r="AD17" s="184">
        <v>0</v>
      </c>
      <c r="AE17" s="184">
        <v>0</v>
      </c>
      <c r="AF17" s="185">
        <v>71</v>
      </c>
      <c r="AG17" s="186">
        <v>0</v>
      </c>
      <c r="AI17" s="177"/>
    </row>
    <row r="18" spans="2:35" s="176" customFormat="1" ht="8.25" customHeight="1">
      <c r="B18" s="132" t="s">
        <v>107</v>
      </c>
      <c r="C18" s="174">
        <v>81</v>
      </c>
      <c r="D18" s="174">
        <v>75</v>
      </c>
      <c r="E18" s="210">
        <f t="shared" si="2"/>
        <v>92.5925925925926</v>
      </c>
      <c r="F18" s="174">
        <v>0</v>
      </c>
      <c r="G18" s="210">
        <f t="shared" si="3"/>
        <v>0</v>
      </c>
      <c r="H18" s="174">
        <v>54</v>
      </c>
      <c r="I18" s="174">
        <v>11</v>
      </c>
      <c r="J18" s="174">
        <v>8</v>
      </c>
      <c r="K18" s="174">
        <v>0</v>
      </c>
      <c r="L18" s="174">
        <v>2</v>
      </c>
      <c r="M18" s="174">
        <v>0</v>
      </c>
      <c r="N18" s="174">
        <v>0</v>
      </c>
      <c r="O18" s="174">
        <f t="shared" si="4"/>
        <v>21</v>
      </c>
      <c r="P18" s="211">
        <f t="shared" si="5"/>
        <v>28.000000000000004</v>
      </c>
      <c r="Q18" s="174">
        <v>13</v>
      </c>
      <c r="R18" s="174">
        <v>64</v>
      </c>
      <c r="S18" s="174">
        <v>44</v>
      </c>
      <c r="T18" s="174">
        <f t="shared" si="6"/>
        <v>108</v>
      </c>
      <c r="U18" s="212">
        <f t="shared" si="7"/>
        <v>1.44</v>
      </c>
      <c r="V18" s="174">
        <v>16</v>
      </c>
      <c r="W18" s="174">
        <v>2</v>
      </c>
      <c r="X18" s="174">
        <v>2</v>
      </c>
      <c r="Y18" s="174">
        <v>5</v>
      </c>
      <c r="Z18" s="174">
        <v>0</v>
      </c>
      <c r="AA18" s="174">
        <v>1</v>
      </c>
      <c r="AB18" s="174">
        <v>0</v>
      </c>
      <c r="AC18" s="174">
        <f t="shared" si="8"/>
        <v>10</v>
      </c>
      <c r="AD18" s="174">
        <v>1</v>
      </c>
      <c r="AE18" s="174">
        <v>0</v>
      </c>
      <c r="AF18" s="173">
        <v>74</v>
      </c>
      <c r="AG18" s="175">
        <v>0</v>
      </c>
      <c r="AI18" s="177"/>
    </row>
    <row r="19" spans="2:35" s="176" customFormat="1" ht="8.25" customHeight="1">
      <c r="B19" s="132" t="s">
        <v>108</v>
      </c>
      <c r="C19" s="174">
        <v>183</v>
      </c>
      <c r="D19" s="174">
        <v>167</v>
      </c>
      <c r="E19" s="210">
        <f t="shared" si="2"/>
        <v>91.2568306010929</v>
      </c>
      <c r="F19" s="174">
        <v>160</v>
      </c>
      <c r="G19" s="210">
        <f t="shared" si="3"/>
        <v>95.80838323353294</v>
      </c>
      <c r="H19" s="174">
        <v>130</v>
      </c>
      <c r="I19" s="174">
        <v>24</v>
      </c>
      <c r="J19" s="174">
        <v>12</v>
      </c>
      <c r="K19" s="174">
        <v>1</v>
      </c>
      <c r="L19" s="174">
        <v>0</v>
      </c>
      <c r="M19" s="174">
        <v>0</v>
      </c>
      <c r="N19" s="174">
        <v>0</v>
      </c>
      <c r="O19" s="174">
        <f t="shared" si="4"/>
        <v>37</v>
      </c>
      <c r="P19" s="211">
        <f t="shared" si="5"/>
        <v>22.15568862275449</v>
      </c>
      <c r="Q19" s="174">
        <v>33</v>
      </c>
      <c r="R19" s="174">
        <v>81</v>
      </c>
      <c r="S19" s="174">
        <v>41</v>
      </c>
      <c r="T19" s="174">
        <f t="shared" si="6"/>
        <v>122</v>
      </c>
      <c r="U19" s="212">
        <f t="shared" si="7"/>
        <v>0.7305389221556886</v>
      </c>
      <c r="V19" s="174">
        <v>25</v>
      </c>
      <c r="W19" s="174">
        <v>3</v>
      </c>
      <c r="X19" s="174">
        <v>0</v>
      </c>
      <c r="Y19" s="174">
        <v>0</v>
      </c>
      <c r="Z19" s="174">
        <v>0</v>
      </c>
      <c r="AA19" s="174">
        <v>0</v>
      </c>
      <c r="AB19" s="174">
        <v>0</v>
      </c>
      <c r="AC19" s="174">
        <f t="shared" si="8"/>
        <v>3</v>
      </c>
      <c r="AD19" s="174">
        <v>0</v>
      </c>
      <c r="AE19" s="174">
        <v>0</v>
      </c>
      <c r="AF19" s="173">
        <v>167</v>
      </c>
      <c r="AG19" s="175">
        <v>0</v>
      </c>
      <c r="AI19" s="177"/>
    </row>
    <row r="20" spans="2:35" s="176" customFormat="1" ht="8.25" customHeight="1">
      <c r="B20" s="138" t="s">
        <v>109</v>
      </c>
      <c r="C20" s="178">
        <v>108</v>
      </c>
      <c r="D20" s="178">
        <v>105</v>
      </c>
      <c r="E20" s="213">
        <f t="shared" si="2"/>
        <v>97.22222222222221</v>
      </c>
      <c r="F20" s="178">
        <v>0</v>
      </c>
      <c r="G20" s="213">
        <f t="shared" si="3"/>
        <v>0</v>
      </c>
      <c r="H20" s="178">
        <v>62</v>
      </c>
      <c r="I20" s="178">
        <v>18</v>
      </c>
      <c r="J20" s="178">
        <v>22</v>
      </c>
      <c r="K20" s="178">
        <v>0</v>
      </c>
      <c r="L20" s="178">
        <v>3</v>
      </c>
      <c r="M20" s="178">
        <v>0</v>
      </c>
      <c r="N20" s="178">
        <v>0</v>
      </c>
      <c r="O20" s="178">
        <f t="shared" si="4"/>
        <v>43</v>
      </c>
      <c r="P20" s="214">
        <f t="shared" si="5"/>
        <v>40.95238095238095</v>
      </c>
      <c r="Q20" s="178">
        <v>18</v>
      </c>
      <c r="R20" s="178">
        <v>178</v>
      </c>
      <c r="S20" s="178">
        <v>49</v>
      </c>
      <c r="T20" s="178">
        <f t="shared" si="6"/>
        <v>227</v>
      </c>
      <c r="U20" s="215">
        <f t="shared" si="7"/>
        <v>2.1619047619047618</v>
      </c>
      <c r="V20" s="178">
        <v>32</v>
      </c>
      <c r="W20" s="178">
        <v>9</v>
      </c>
      <c r="X20" s="178">
        <v>4</v>
      </c>
      <c r="Y20" s="178">
        <v>5</v>
      </c>
      <c r="Z20" s="178">
        <v>1</v>
      </c>
      <c r="AA20" s="178">
        <v>0</v>
      </c>
      <c r="AB20" s="178">
        <v>4</v>
      </c>
      <c r="AC20" s="178">
        <f t="shared" si="8"/>
        <v>23</v>
      </c>
      <c r="AD20" s="178">
        <v>0</v>
      </c>
      <c r="AE20" s="178">
        <v>0</v>
      </c>
      <c r="AF20" s="179">
        <v>105</v>
      </c>
      <c r="AG20" s="180">
        <v>1</v>
      </c>
      <c r="AI20" s="177"/>
    </row>
    <row r="21" spans="2:35" s="176" customFormat="1" ht="8.25" customHeight="1">
      <c r="B21" s="234" t="s">
        <v>49</v>
      </c>
      <c r="C21" s="235">
        <v>701</v>
      </c>
      <c r="D21" s="235">
        <v>687</v>
      </c>
      <c r="E21" s="236">
        <f t="shared" si="2"/>
        <v>98.00285306704708</v>
      </c>
      <c r="F21" s="235">
        <v>677</v>
      </c>
      <c r="G21" s="236">
        <f t="shared" si="3"/>
        <v>98.54439592430859</v>
      </c>
      <c r="H21" s="235">
        <v>518</v>
      </c>
      <c r="I21" s="235">
        <v>102</v>
      </c>
      <c r="J21" s="235">
        <v>60</v>
      </c>
      <c r="K21" s="235">
        <v>0</v>
      </c>
      <c r="L21" s="235">
        <v>7</v>
      </c>
      <c r="M21" s="235">
        <v>0</v>
      </c>
      <c r="N21" s="235">
        <v>0</v>
      </c>
      <c r="O21" s="235">
        <f t="shared" si="4"/>
        <v>169</v>
      </c>
      <c r="P21" s="237">
        <f t="shared" si="5"/>
        <v>24.599708879184863</v>
      </c>
      <c r="Q21" s="235">
        <v>156</v>
      </c>
      <c r="R21" s="235">
        <v>621</v>
      </c>
      <c r="S21" s="235">
        <v>69</v>
      </c>
      <c r="T21" s="235">
        <f t="shared" si="6"/>
        <v>690</v>
      </c>
      <c r="U21" s="238">
        <f t="shared" si="7"/>
        <v>1.0043668122270741</v>
      </c>
      <c r="V21" s="235">
        <v>219</v>
      </c>
      <c r="W21" s="235">
        <v>26</v>
      </c>
      <c r="X21" s="235">
        <v>4</v>
      </c>
      <c r="Y21" s="235">
        <v>18</v>
      </c>
      <c r="Z21" s="235">
        <v>9</v>
      </c>
      <c r="AA21" s="235">
        <v>0</v>
      </c>
      <c r="AB21" s="235">
        <v>17</v>
      </c>
      <c r="AC21" s="235">
        <f t="shared" si="8"/>
        <v>74</v>
      </c>
      <c r="AD21" s="235">
        <v>0</v>
      </c>
      <c r="AE21" s="235">
        <v>0</v>
      </c>
      <c r="AF21" s="239">
        <v>687</v>
      </c>
      <c r="AG21" s="240">
        <v>20</v>
      </c>
      <c r="AI21" s="177"/>
    </row>
    <row r="22" spans="2:35" s="176" customFormat="1" ht="8.25" customHeight="1">
      <c r="B22" s="231" t="s">
        <v>110</v>
      </c>
      <c r="C22" s="249">
        <f>SUM(C23:C29)</f>
        <v>1208</v>
      </c>
      <c r="D22" s="249">
        <f aca="true" t="shared" si="12" ref="D22:AG22">SUM(D23:D29)</f>
        <v>1087</v>
      </c>
      <c r="E22" s="216">
        <f t="shared" si="2"/>
        <v>89.98344370860927</v>
      </c>
      <c r="F22" s="249">
        <f t="shared" si="12"/>
        <v>1080</v>
      </c>
      <c r="G22" s="216">
        <f t="shared" si="3"/>
        <v>99.35602575896965</v>
      </c>
      <c r="H22" s="249">
        <f t="shared" si="12"/>
        <v>748</v>
      </c>
      <c r="I22" s="249">
        <f t="shared" si="12"/>
        <v>220</v>
      </c>
      <c r="J22" s="249">
        <f t="shared" si="12"/>
        <v>100</v>
      </c>
      <c r="K22" s="249">
        <f t="shared" si="12"/>
        <v>7</v>
      </c>
      <c r="L22" s="249">
        <f t="shared" si="12"/>
        <v>12</v>
      </c>
      <c r="M22" s="249">
        <f t="shared" si="12"/>
        <v>0</v>
      </c>
      <c r="N22" s="249">
        <f t="shared" si="12"/>
        <v>0</v>
      </c>
      <c r="O22" s="249">
        <f t="shared" si="12"/>
        <v>339</v>
      </c>
      <c r="P22" s="217">
        <f t="shared" si="5"/>
        <v>31.186752529898804</v>
      </c>
      <c r="Q22" s="249">
        <f t="shared" si="12"/>
        <v>281</v>
      </c>
      <c r="R22" s="249">
        <f t="shared" si="12"/>
        <v>1151</v>
      </c>
      <c r="S22" s="249">
        <f t="shared" si="12"/>
        <v>304</v>
      </c>
      <c r="T22" s="249">
        <f t="shared" si="12"/>
        <v>1455</v>
      </c>
      <c r="U22" s="218">
        <f t="shared" si="7"/>
        <v>1.3385464581416744</v>
      </c>
      <c r="V22" s="249">
        <f t="shared" si="12"/>
        <v>361</v>
      </c>
      <c r="W22" s="249">
        <f t="shared" si="12"/>
        <v>42</v>
      </c>
      <c r="X22" s="249">
        <f t="shared" si="12"/>
        <v>33</v>
      </c>
      <c r="Y22" s="249">
        <f t="shared" si="12"/>
        <v>34</v>
      </c>
      <c r="Z22" s="249">
        <f t="shared" si="12"/>
        <v>8</v>
      </c>
      <c r="AA22" s="249">
        <f t="shared" si="12"/>
        <v>1</v>
      </c>
      <c r="AB22" s="249">
        <f t="shared" si="12"/>
        <v>6</v>
      </c>
      <c r="AC22" s="249">
        <f t="shared" si="12"/>
        <v>124</v>
      </c>
      <c r="AD22" s="249">
        <f t="shared" si="12"/>
        <v>3</v>
      </c>
      <c r="AE22" s="249">
        <f t="shared" si="12"/>
        <v>0</v>
      </c>
      <c r="AF22" s="249">
        <f t="shared" si="12"/>
        <v>1075</v>
      </c>
      <c r="AG22" s="250">
        <f t="shared" si="12"/>
        <v>187</v>
      </c>
      <c r="AI22" s="177"/>
    </row>
    <row r="23" spans="2:35" s="176" customFormat="1" ht="8.25" customHeight="1">
      <c r="B23" s="132" t="s">
        <v>111</v>
      </c>
      <c r="C23" s="174">
        <v>492</v>
      </c>
      <c r="D23" s="174">
        <v>435</v>
      </c>
      <c r="E23" s="210">
        <f t="shared" si="2"/>
        <v>88.41463414634147</v>
      </c>
      <c r="F23" s="174">
        <v>428</v>
      </c>
      <c r="G23" s="210">
        <f t="shared" si="3"/>
        <v>98.39080459770115</v>
      </c>
      <c r="H23" s="174">
        <v>308</v>
      </c>
      <c r="I23" s="174">
        <v>88</v>
      </c>
      <c r="J23" s="174">
        <v>34</v>
      </c>
      <c r="K23" s="174">
        <v>1</v>
      </c>
      <c r="L23" s="174">
        <v>4</v>
      </c>
      <c r="M23" s="174">
        <v>0</v>
      </c>
      <c r="N23" s="174">
        <v>0</v>
      </c>
      <c r="O23" s="174">
        <f t="shared" si="4"/>
        <v>127</v>
      </c>
      <c r="P23" s="211">
        <f t="shared" si="5"/>
        <v>29.195402298850574</v>
      </c>
      <c r="Q23" s="174">
        <v>107</v>
      </c>
      <c r="R23" s="174">
        <v>395</v>
      </c>
      <c r="S23" s="174">
        <v>72</v>
      </c>
      <c r="T23" s="174">
        <f t="shared" si="6"/>
        <v>467</v>
      </c>
      <c r="U23" s="212">
        <f t="shared" si="7"/>
        <v>1.0735632183908046</v>
      </c>
      <c r="V23" s="174">
        <v>194</v>
      </c>
      <c r="W23" s="174">
        <v>16</v>
      </c>
      <c r="X23" s="174">
        <v>13</v>
      </c>
      <c r="Y23" s="174">
        <v>10</v>
      </c>
      <c r="Z23" s="174">
        <v>1</v>
      </c>
      <c r="AA23" s="174">
        <v>1</v>
      </c>
      <c r="AB23" s="174">
        <v>0</v>
      </c>
      <c r="AC23" s="174">
        <f t="shared" si="8"/>
        <v>41</v>
      </c>
      <c r="AD23" s="174">
        <v>3</v>
      </c>
      <c r="AE23" s="174">
        <v>0</v>
      </c>
      <c r="AF23" s="173">
        <v>432</v>
      </c>
      <c r="AG23" s="175">
        <v>129</v>
      </c>
      <c r="AI23" s="177"/>
    </row>
    <row r="24" spans="2:35" s="176" customFormat="1" ht="8.25" customHeight="1">
      <c r="B24" s="132" t="s">
        <v>112</v>
      </c>
      <c r="C24" s="174">
        <v>149</v>
      </c>
      <c r="D24" s="174">
        <v>143</v>
      </c>
      <c r="E24" s="210">
        <f t="shared" si="2"/>
        <v>95.9731543624161</v>
      </c>
      <c r="F24" s="174">
        <v>143</v>
      </c>
      <c r="G24" s="210">
        <f t="shared" si="3"/>
        <v>100</v>
      </c>
      <c r="H24" s="174">
        <v>95</v>
      </c>
      <c r="I24" s="174">
        <v>40</v>
      </c>
      <c r="J24" s="174">
        <v>6</v>
      </c>
      <c r="K24" s="174">
        <v>0</v>
      </c>
      <c r="L24" s="174">
        <v>2</v>
      </c>
      <c r="M24" s="174">
        <v>0</v>
      </c>
      <c r="N24" s="174">
        <v>0</v>
      </c>
      <c r="O24" s="174">
        <f aca="true" t="shared" si="13" ref="O24:O29">SUM(I24:N24)</f>
        <v>48</v>
      </c>
      <c r="P24" s="211">
        <f t="shared" si="5"/>
        <v>33.56643356643357</v>
      </c>
      <c r="Q24" s="174">
        <v>37</v>
      </c>
      <c r="R24" s="174">
        <v>99</v>
      </c>
      <c r="S24" s="174">
        <v>45</v>
      </c>
      <c r="T24" s="174">
        <f aca="true" t="shared" si="14" ref="T24:T29">R24+S24</f>
        <v>144</v>
      </c>
      <c r="U24" s="212">
        <f t="shared" si="7"/>
        <v>1.006993006993007</v>
      </c>
      <c r="V24" s="174">
        <v>33</v>
      </c>
      <c r="W24" s="174">
        <v>8</v>
      </c>
      <c r="X24" s="174">
        <v>0</v>
      </c>
      <c r="Y24" s="174">
        <v>9</v>
      </c>
      <c r="Z24" s="174">
        <v>0</v>
      </c>
      <c r="AA24" s="174">
        <v>0</v>
      </c>
      <c r="AB24" s="174">
        <v>0</v>
      </c>
      <c r="AC24" s="174">
        <f aca="true" t="shared" si="15" ref="AC24:AC29">SUM(W24:AB24)</f>
        <v>17</v>
      </c>
      <c r="AD24" s="174">
        <v>0</v>
      </c>
      <c r="AE24" s="174">
        <v>0</v>
      </c>
      <c r="AF24" s="173">
        <v>143</v>
      </c>
      <c r="AG24" s="175">
        <v>1</v>
      </c>
      <c r="AI24" s="177"/>
    </row>
    <row r="25" spans="2:35" s="176" customFormat="1" ht="8.25" customHeight="1">
      <c r="B25" s="132" t="s">
        <v>113</v>
      </c>
      <c r="C25" s="174">
        <v>57</v>
      </c>
      <c r="D25" s="174">
        <v>56</v>
      </c>
      <c r="E25" s="210">
        <f t="shared" si="2"/>
        <v>98.24561403508771</v>
      </c>
      <c r="F25" s="174">
        <v>56</v>
      </c>
      <c r="G25" s="210">
        <f t="shared" si="3"/>
        <v>100</v>
      </c>
      <c r="H25" s="174">
        <v>38</v>
      </c>
      <c r="I25" s="174">
        <v>6</v>
      </c>
      <c r="J25" s="174">
        <v>9</v>
      </c>
      <c r="K25" s="174">
        <v>0</v>
      </c>
      <c r="L25" s="174">
        <v>3</v>
      </c>
      <c r="M25" s="174">
        <v>0</v>
      </c>
      <c r="N25" s="174">
        <v>0</v>
      </c>
      <c r="O25" s="174">
        <f t="shared" si="13"/>
        <v>18</v>
      </c>
      <c r="P25" s="211">
        <f t="shared" si="5"/>
        <v>32.142857142857146</v>
      </c>
      <c r="Q25" s="174">
        <v>18</v>
      </c>
      <c r="R25" s="174">
        <v>103</v>
      </c>
      <c r="S25" s="174">
        <v>2</v>
      </c>
      <c r="T25" s="174">
        <f t="shared" si="14"/>
        <v>105</v>
      </c>
      <c r="U25" s="212">
        <f t="shared" si="7"/>
        <v>1.875</v>
      </c>
      <c r="V25" s="174">
        <v>8</v>
      </c>
      <c r="W25" s="174">
        <v>3</v>
      </c>
      <c r="X25" s="174">
        <v>0</v>
      </c>
      <c r="Y25" s="174">
        <v>3</v>
      </c>
      <c r="Z25" s="174">
        <v>0</v>
      </c>
      <c r="AA25" s="174">
        <v>0</v>
      </c>
      <c r="AB25" s="174">
        <v>0</v>
      </c>
      <c r="AC25" s="174">
        <f t="shared" si="15"/>
        <v>6</v>
      </c>
      <c r="AD25" s="174">
        <v>0</v>
      </c>
      <c r="AE25" s="174">
        <v>0</v>
      </c>
      <c r="AF25" s="173">
        <v>47</v>
      </c>
      <c r="AG25" s="175">
        <v>12</v>
      </c>
      <c r="AI25" s="177"/>
    </row>
    <row r="26" spans="2:35" s="176" customFormat="1" ht="8.25" customHeight="1">
      <c r="B26" s="132" t="s">
        <v>114</v>
      </c>
      <c r="C26" s="174">
        <v>140</v>
      </c>
      <c r="D26" s="174">
        <v>128</v>
      </c>
      <c r="E26" s="210">
        <f t="shared" si="2"/>
        <v>91.42857142857143</v>
      </c>
      <c r="F26" s="174">
        <v>128</v>
      </c>
      <c r="G26" s="210">
        <f t="shared" si="3"/>
        <v>100</v>
      </c>
      <c r="H26" s="174">
        <v>85</v>
      </c>
      <c r="I26" s="174">
        <v>27</v>
      </c>
      <c r="J26" s="174">
        <v>12</v>
      </c>
      <c r="K26" s="174">
        <v>4</v>
      </c>
      <c r="L26" s="174">
        <v>0</v>
      </c>
      <c r="M26" s="174">
        <v>0</v>
      </c>
      <c r="N26" s="174">
        <v>0</v>
      </c>
      <c r="O26" s="174">
        <f t="shared" si="13"/>
        <v>43</v>
      </c>
      <c r="P26" s="211">
        <f t="shared" si="5"/>
        <v>33.59375</v>
      </c>
      <c r="Q26" s="174">
        <v>26</v>
      </c>
      <c r="R26" s="174">
        <v>135</v>
      </c>
      <c r="S26" s="174">
        <v>18</v>
      </c>
      <c r="T26" s="174">
        <f t="shared" si="14"/>
        <v>153</v>
      </c>
      <c r="U26" s="212">
        <f t="shared" si="7"/>
        <v>1.1953125</v>
      </c>
      <c r="V26" s="174">
        <v>22</v>
      </c>
      <c r="W26" s="174">
        <v>3</v>
      </c>
      <c r="X26" s="174">
        <v>1</v>
      </c>
      <c r="Y26" s="174">
        <v>1</v>
      </c>
      <c r="Z26" s="174">
        <v>0</v>
      </c>
      <c r="AA26" s="174">
        <v>0</v>
      </c>
      <c r="AB26" s="174">
        <v>1</v>
      </c>
      <c r="AC26" s="174">
        <f t="shared" si="15"/>
        <v>6</v>
      </c>
      <c r="AD26" s="174">
        <v>0</v>
      </c>
      <c r="AE26" s="174">
        <v>0</v>
      </c>
      <c r="AF26" s="173">
        <v>128</v>
      </c>
      <c r="AG26" s="175">
        <v>1</v>
      </c>
      <c r="AI26" s="177"/>
    </row>
    <row r="27" spans="2:35" s="176" customFormat="1" ht="8.25" customHeight="1">
      <c r="B27" s="132" t="s">
        <v>115</v>
      </c>
      <c r="C27" s="174">
        <v>224</v>
      </c>
      <c r="D27" s="174">
        <v>196</v>
      </c>
      <c r="E27" s="210">
        <f t="shared" si="2"/>
        <v>87.5</v>
      </c>
      <c r="F27" s="174">
        <v>196</v>
      </c>
      <c r="G27" s="210">
        <f t="shared" si="3"/>
        <v>100</v>
      </c>
      <c r="H27" s="174">
        <v>147</v>
      </c>
      <c r="I27" s="174">
        <v>31</v>
      </c>
      <c r="J27" s="174">
        <v>16</v>
      </c>
      <c r="K27" s="174">
        <v>0</v>
      </c>
      <c r="L27" s="174">
        <v>2</v>
      </c>
      <c r="M27" s="174">
        <v>0</v>
      </c>
      <c r="N27" s="174">
        <v>0</v>
      </c>
      <c r="O27" s="174">
        <f t="shared" si="13"/>
        <v>49</v>
      </c>
      <c r="P27" s="211">
        <f t="shared" si="5"/>
        <v>25</v>
      </c>
      <c r="Q27" s="174">
        <v>42</v>
      </c>
      <c r="R27" s="174">
        <v>161</v>
      </c>
      <c r="S27" s="174">
        <v>136</v>
      </c>
      <c r="T27" s="174">
        <f t="shared" si="14"/>
        <v>297</v>
      </c>
      <c r="U27" s="212">
        <f t="shared" si="7"/>
        <v>1.5153061224489797</v>
      </c>
      <c r="V27" s="174">
        <v>33</v>
      </c>
      <c r="W27" s="174">
        <v>3</v>
      </c>
      <c r="X27" s="174">
        <v>2</v>
      </c>
      <c r="Y27" s="174">
        <v>4</v>
      </c>
      <c r="Z27" s="174">
        <v>1</v>
      </c>
      <c r="AA27" s="174">
        <v>0</v>
      </c>
      <c r="AB27" s="174">
        <v>3</v>
      </c>
      <c r="AC27" s="174">
        <f t="shared" si="15"/>
        <v>13</v>
      </c>
      <c r="AD27" s="174">
        <v>0</v>
      </c>
      <c r="AE27" s="174">
        <v>0</v>
      </c>
      <c r="AF27" s="173">
        <v>196</v>
      </c>
      <c r="AG27" s="175">
        <v>0</v>
      </c>
      <c r="AI27" s="177"/>
    </row>
    <row r="28" spans="2:35" s="176" customFormat="1" ht="8.25" customHeight="1">
      <c r="B28" s="132" t="s">
        <v>116</v>
      </c>
      <c r="C28" s="174">
        <v>43</v>
      </c>
      <c r="D28" s="174">
        <v>30</v>
      </c>
      <c r="E28" s="210">
        <f t="shared" si="2"/>
        <v>69.76744186046511</v>
      </c>
      <c r="F28" s="174">
        <v>30</v>
      </c>
      <c r="G28" s="210">
        <f t="shared" si="3"/>
        <v>100</v>
      </c>
      <c r="H28" s="174">
        <v>19</v>
      </c>
      <c r="I28" s="174">
        <v>8</v>
      </c>
      <c r="J28" s="174">
        <v>3</v>
      </c>
      <c r="K28" s="174">
        <v>0</v>
      </c>
      <c r="L28" s="174">
        <v>0</v>
      </c>
      <c r="M28" s="174">
        <v>0</v>
      </c>
      <c r="N28" s="174">
        <v>0</v>
      </c>
      <c r="O28" s="174">
        <f t="shared" si="13"/>
        <v>11</v>
      </c>
      <c r="P28" s="211">
        <f t="shared" si="5"/>
        <v>36.666666666666664</v>
      </c>
      <c r="Q28" s="174">
        <v>8</v>
      </c>
      <c r="R28" s="174">
        <v>30</v>
      </c>
      <c r="S28" s="174">
        <v>12</v>
      </c>
      <c r="T28" s="174">
        <f t="shared" si="14"/>
        <v>42</v>
      </c>
      <c r="U28" s="212">
        <f t="shared" si="7"/>
        <v>1.4</v>
      </c>
      <c r="V28" s="174">
        <v>1</v>
      </c>
      <c r="W28" s="174">
        <v>1</v>
      </c>
      <c r="X28" s="174">
        <v>1</v>
      </c>
      <c r="Y28" s="174">
        <v>0</v>
      </c>
      <c r="Z28" s="174">
        <v>0</v>
      </c>
      <c r="AA28" s="174">
        <v>0</v>
      </c>
      <c r="AB28" s="174">
        <v>2</v>
      </c>
      <c r="AC28" s="174">
        <f t="shared" si="15"/>
        <v>4</v>
      </c>
      <c r="AD28" s="174">
        <v>0</v>
      </c>
      <c r="AE28" s="174">
        <v>0</v>
      </c>
      <c r="AF28" s="173">
        <v>30</v>
      </c>
      <c r="AG28" s="175">
        <v>1</v>
      </c>
      <c r="AI28" s="177"/>
    </row>
    <row r="29" spans="2:35" s="176" customFormat="1" ht="8.25" customHeight="1">
      <c r="B29" s="145" t="s">
        <v>117</v>
      </c>
      <c r="C29" s="202">
        <v>103</v>
      </c>
      <c r="D29" s="202">
        <v>99</v>
      </c>
      <c r="E29" s="219">
        <f t="shared" si="2"/>
        <v>96.11650485436894</v>
      </c>
      <c r="F29" s="202">
        <v>99</v>
      </c>
      <c r="G29" s="219">
        <f t="shared" si="3"/>
        <v>100</v>
      </c>
      <c r="H29" s="202">
        <v>56</v>
      </c>
      <c r="I29" s="202">
        <v>20</v>
      </c>
      <c r="J29" s="202">
        <v>20</v>
      </c>
      <c r="K29" s="202">
        <v>2</v>
      </c>
      <c r="L29" s="202">
        <v>1</v>
      </c>
      <c r="M29" s="202">
        <v>0</v>
      </c>
      <c r="N29" s="202">
        <v>0</v>
      </c>
      <c r="O29" s="202">
        <f t="shared" si="13"/>
        <v>43</v>
      </c>
      <c r="P29" s="220">
        <f t="shared" si="5"/>
        <v>43.43434343434344</v>
      </c>
      <c r="Q29" s="202">
        <v>43</v>
      </c>
      <c r="R29" s="202">
        <v>228</v>
      </c>
      <c r="S29" s="202">
        <v>19</v>
      </c>
      <c r="T29" s="202">
        <f t="shared" si="14"/>
        <v>247</v>
      </c>
      <c r="U29" s="221">
        <f t="shared" si="7"/>
        <v>2.494949494949495</v>
      </c>
      <c r="V29" s="202">
        <v>70</v>
      </c>
      <c r="W29" s="202">
        <v>8</v>
      </c>
      <c r="X29" s="202">
        <v>16</v>
      </c>
      <c r="Y29" s="202">
        <v>7</v>
      </c>
      <c r="Z29" s="202">
        <v>6</v>
      </c>
      <c r="AA29" s="202">
        <v>0</v>
      </c>
      <c r="AB29" s="202">
        <v>0</v>
      </c>
      <c r="AC29" s="202">
        <f t="shared" si="15"/>
        <v>37</v>
      </c>
      <c r="AD29" s="202">
        <v>0</v>
      </c>
      <c r="AE29" s="202">
        <v>0</v>
      </c>
      <c r="AF29" s="203">
        <v>99</v>
      </c>
      <c r="AG29" s="204">
        <v>43</v>
      </c>
      <c r="AI29" s="177"/>
    </row>
    <row r="30" spans="2:35" s="176" customFormat="1" ht="8.25" customHeight="1">
      <c r="B30" s="234" t="s">
        <v>51</v>
      </c>
      <c r="C30" s="235">
        <v>96</v>
      </c>
      <c r="D30" s="235">
        <v>91</v>
      </c>
      <c r="E30" s="236">
        <f t="shared" si="2"/>
        <v>94.79166666666666</v>
      </c>
      <c r="F30" s="235">
        <v>91</v>
      </c>
      <c r="G30" s="236">
        <f t="shared" si="3"/>
        <v>100</v>
      </c>
      <c r="H30" s="235">
        <v>63</v>
      </c>
      <c r="I30" s="235">
        <v>17</v>
      </c>
      <c r="J30" s="235">
        <v>11</v>
      </c>
      <c r="K30" s="235">
        <v>0</v>
      </c>
      <c r="L30" s="235">
        <v>0</v>
      </c>
      <c r="M30" s="235">
        <v>0</v>
      </c>
      <c r="N30" s="235">
        <v>0</v>
      </c>
      <c r="O30" s="235">
        <f t="shared" si="4"/>
        <v>28</v>
      </c>
      <c r="P30" s="237">
        <f t="shared" si="5"/>
        <v>30.76923076923077</v>
      </c>
      <c r="Q30" s="235">
        <v>27</v>
      </c>
      <c r="R30" s="235">
        <v>80</v>
      </c>
      <c r="S30" s="235">
        <v>16</v>
      </c>
      <c r="T30" s="235">
        <f t="shared" si="6"/>
        <v>96</v>
      </c>
      <c r="U30" s="238">
        <f t="shared" si="7"/>
        <v>1.054945054945055</v>
      </c>
      <c r="V30" s="235">
        <v>12</v>
      </c>
      <c r="W30" s="235">
        <v>1</v>
      </c>
      <c r="X30" s="235">
        <v>1</v>
      </c>
      <c r="Y30" s="235">
        <v>1</v>
      </c>
      <c r="Z30" s="235">
        <v>0</v>
      </c>
      <c r="AA30" s="235">
        <v>1</v>
      </c>
      <c r="AB30" s="235">
        <v>0</v>
      </c>
      <c r="AC30" s="235">
        <f t="shared" si="8"/>
        <v>4</v>
      </c>
      <c r="AD30" s="235">
        <v>0</v>
      </c>
      <c r="AE30" s="235">
        <v>0</v>
      </c>
      <c r="AF30" s="239">
        <v>91</v>
      </c>
      <c r="AG30" s="240">
        <v>0</v>
      </c>
      <c r="AI30" s="177"/>
    </row>
    <row r="31" spans="2:35" s="187" customFormat="1" ht="8.25" customHeight="1">
      <c r="B31" s="241" t="s">
        <v>53</v>
      </c>
      <c r="C31" s="242">
        <v>200</v>
      </c>
      <c r="D31" s="242">
        <v>188</v>
      </c>
      <c r="E31" s="236">
        <f t="shared" si="2"/>
        <v>94</v>
      </c>
      <c r="F31" s="242">
        <v>187</v>
      </c>
      <c r="G31" s="236">
        <f t="shared" si="3"/>
        <v>99.46808510638297</v>
      </c>
      <c r="H31" s="242">
        <v>121</v>
      </c>
      <c r="I31" s="242">
        <v>39</v>
      </c>
      <c r="J31" s="242">
        <v>25</v>
      </c>
      <c r="K31" s="242">
        <v>0</v>
      </c>
      <c r="L31" s="242">
        <v>3</v>
      </c>
      <c r="M31" s="242">
        <v>0</v>
      </c>
      <c r="N31" s="242">
        <v>0</v>
      </c>
      <c r="O31" s="242">
        <f t="shared" si="4"/>
        <v>67</v>
      </c>
      <c r="P31" s="237">
        <f t="shared" si="5"/>
        <v>35.638297872340424</v>
      </c>
      <c r="Q31" s="242">
        <v>67</v>
      </c>
      <c r="R31" s="242">
        <v>171</v>
      </c>
      <c r="S31" s="242">
        <v>50</v>
      </c>
      <c r="T31" s="242">
        <f t="shared" si="6"/>
        <v>221</v>
      </c>
      <c r="U31" s="238">
        <f t="shared" si="7"/>
        <v>1.175531914893617</v>
      </c>
      <c r="V31" s="242">
        <v>75</v>
      </c>
      <c r="W31" s="242">
        <v>13</v>
      </c>
      <c r="X31" s="242">
        <v>3</v>
      </c>
      <c r="Y31" s="242">
        <v>4</v>
      </c>
      <c r="Z31" s="242">
        <v>3</v>
      </c>
      <c r="AA31" s="242">
        <v>0</v>
      </c>
      <c r="AB31" s="242">
        <v>1</v>
      </c>
      <c r="AC31" s="242">
        <f t="shared" si="8"/>
        <v>24</v>
      </c>
      <c r="AD31" s="242">
        <v>0</v>
      </c>
      <c r="AE31" s="242">
        <v>0</v>
      </c>
      <c r="AF31" s="243">
        <v>188</v>
      </c>
      <c r="AG31" s="244">
        <v>0</v>
      </c>
      <c r="AI31" s="188"/>
    </row>
    <row r="32" spans="2:35" s="187" customFormat="1" ht="8.25" customHeight="1">
      <c r="B32" s="241" t="s">
        <v>54</v>
      </c>
      <c r="C32" s="242">
        <v>130</v>
      </c>
      <c r="D32" s="242">
        <v>129</v>
      </c>
      <c r="E32" s="236">
        <f t="shared" si="2"/>
        <v>99.23076923076923</v>
      </c>
      <c r="F32" s="242">
        <v>129</v>
      </c>
      <c r="G32" s="236">
        <f t="shared" si="3"/>
        <v>100</v>
      </c>
      <c r="H32" s="242">
        <v>92</v>
      </c>
      <c r="I32" s="242">
        <v>26</v>
      </c>
      <c r="J32" s="242">
        <v>8</v>
      </c>
      <c r="K32" s="242">
        <v>1</v>
      </c>
      <c r="L32" s="242">
        <v>2</v>
      </c>
      <c r="M32" s="242">
        <v>0</v>
      </c>
      <c r="N32" s="242">
        <v>0</v>
      </c>
      <c r="O32" s="242">
        <f t="shared" si="4"/>
        <v>37</v>
      </c>
      <c r="P32" s="237">
        <f t="shared" si="5"/>
        <v>28.68217054263566</v>
      </c>
      <c r="Q32" s="242">
        <v>37</v>
      </c>
      <c r="R32" s="242">
        <v>112</v>
      </c>
      <c r="S32" s="242">
        <v>0</v>
      </c>
      <c r="T32" s="242">
        <f t="shared" si="6"/>
        <v>112</v>
      </c>
      <c r="U32" s="238">
        <f t="shared" si="7"/>
        <v>0.8682170542635659</v>
      </c>
      <c r="V32" s="242">
        <v>49</v>
      </c>
      <c r="W32" s="242">
        <v>4</v>
      </c>
      <c r="X32" s="242">
        <v>4</v>
      </c>
      <c r="Y32" s="242">
        <v>2</v>
      </c>
      <c r="Z32" s="242">
        <v>1</v>
      </c>
      <c r="AA32" s="242">
        <v>0</v>
      </c>
      <c r="AB32" s="242">
        <v>0</v>
      </c>
      <c r="AC32" s="242">
        <f t="shared" si="8"/>
        <v>11</v>
      </c>
      <c r="AD32" s="242">
        <v>0</v>
      </c>
      <c r="AE32" s="242">
        <v>0</v>
      </c>
      <c r="AF32" s="243">
        <v>129</v>
      </c>
      <c r="AG32" s="244">
        <v>0</v>
      </c>
      <c r="AI32" s="188"/>
    </row>
    <row r="33" spans="2:35" s="176" customFormat="1" ht="8.25" customHeight="1">
      <c r="B33" s="234" t="s">
        <v>58</v>
      </c>
      <c r="C33" s="235">
        <v>1184</v>
      </c>
      <c r="D33" s="235">
        <v>1098</v>
      </c>
      <c r="E33" s="236">
        <f t="shared" si="2"/>
        <v>92.73648648648648</v>
      </c>
      <c r="F33" s="235">
        <v>1075</v>
      </c>
      <c r="G33" s="236">
        <f t="shared" si="3"/>
        <v>97.90528233151184</v>
      </c>
      <c r="H33" s="235">
        <v>767</v>
      </c>
      <c r="I33" s="235">
        <v>197</v>
      </c>
      <c r="J33" s="235">
        <v>114</v>
      </c>
      <c r="K33" s="235">
        <v>2</v>
      </c>
      <c r="L33" s="235">
        <v>17</v>
      </c>
      <c r="M33" s="235">
        <v>0</v>
      </c>
      <c r="N33" s="235">
        <v>1</v>
      </c>
      <c r="O33" s="235">
        <f t="shared" si="4"/>
        <v>331</v>
      </c>
      <c r="P33" s="237">
        <f t="shared" si="5"/>
        <v>30.145719489981786</v>
      </c>
      <c r="Q33" s="235">
        <v>316</v>
      </c>
      <c r="R33" s="235">
        <v>1022</v>
      </c>
      <c r="S33" s="235">
        <v>272</v>
      </c>
      <c r="T33" s="235">
        <f t="shared" si="6"/>
        <v>1294</v>
      </c>
      <c r="U33" s="238">
        <f t="shared" si="7"/>
        <v>1.1785063752276868</v>
      </c>
      <c r="V33" s="235">
        <v>206</v>
      </c>
      <c r="W33" s="235">
        <v>31</v>
      </c>
      <c r="X33" s="235">
        <v>3</v>
      </c>
      <c r="Y33" s="235">
        <v>21</v>
      </c>
      <c r="Z33" s="235">
        <v>11</v>
      </c>
      <c r="AA33" s="235">
        <v>2</v>
      </c>
      <c r="AB33" s="235">
        <v>8</v>
      </c>
      <c r="AC33" s="235">
        <f t="shared" si="8"/>
        <v>76</v>
      </c>
      <c r="AD33" s="235">
        <v>1</v>
      </c>
      <c r="AE33" s="235">
        <v>0</v>
      </c>
      <c r="AF33" s="239">
        <v>1095</v>
      </c>
      <c r="AG33" s="240">
        <v>0</v>
      </c>
      <c r="AI33" s="177"/>
    </row>
    <row r="34" spans="2:35" s="176" customFormat="1" ht="8.25" customHeight="1">
      <c r="B34" s="231" t="s">
        <v>118</v>
      </c>
      <c r="C34" s="249">
        <f>C35+C36</f>
        <v>256</v>
      </c>
      <c r="D34" s="249">
        <f aca="true" t="shared" si="16" ref="D34:AG34">D35+D36</f>
        <v>213</v>
      </c>
      <c r="E34" s="216">
        <f t="shared" si="2"/>
        <v>83.203125</v>
      </c>
      <c r="F34" s="249">
        <f t="shared" si="16"/>
        <v>211</v>
      </c>
      <c r="G34" s="216">
        <f t="shared" si="3"/>
        <v>99.06103286384976</v>
      </c>
      <c r="H34" s="249">
        <f t="shared" si="16"/>
        <v>139</v>
      </c>
      <c r="I34" s="249">
        <f t="shared" si="16"/>
        <v>44</v>
      </c>
      <c r="J34" s="249">
        <f t="shared" si="16"/>
        <v>29</v>
      </c>
      <c r="K34" s="249">
        <f t="shared" si="16"/>
        <v>1</v>
      </c>
      <c r="L34" s="249">
        <f t="shared" si="16"/>
        <v>0</v>
      </c>
      <c r="M34" s="249">
        <f t="shared" si="16"/>
        <v>0</v>
      </c>
      <c r="N34" s="249">
        <f t="shared" si="16"/>
        <v>0</v>
      </c>
      <c r="O34" s="249">
        <f t="shared" si="16"/>
        <v>74</v>
      </c>
      <c r="P34" s="217">
        <f t="shared" si="5"/>
        <v>34.74178403755869</v>
      </c>
      <c r="Q34" s="249">
        <f t="shared" si="16"/>
        <v>64</v>
      </c>
      <c r="R34" s="249">
        <f t="shared" si="16"/>
        <v>207</v>
      </c>
      <c r="S34" s="249">
        <f t="shared" si="16"/>
        <v>37</v>
      </c>
      <c r="T34" s="249">
        <f t="shared" si="16"/>
        <v>244</v>
      </c>
      <c r="U34" s="218">
        <f t="shared" si="7"/>
        <v>1.1455399061032865</v>
      </c>
      <c r="V34" s="249">
        <f t="shared" si="16"/>
        <v>50</v>
      </c>
      <c r="W34" s="249">
        <f t="shared" si="16"/>
        <v>9</v>
      </c>
      <c r="X34" s="249">
        <f t="shared" si="16"/>
        <v>1</v>
      </c>
      <c r="Y34" s="249">
        <f t="shared" si="16"/>
        <v>8</v>
      </c>
      <c r="Z34" s="249">
        <f t="shared" si="16"/>
        <v>6</v>
      </c>
      <c r="AA34" s="249">
        <f t="shared" si="16"/>
        <v>1</v>
      </c>
      <c r="AB34" s="249">
        <f t="shared" si="16"/>
        <v>4</v>
      </c>
      <c r="AC34" s="249">
        <f t="shared" si="16"/>
        <v>29</v>
      </c>
      <c r="AD34" s="249">
        <f t="shared" si="16"/>
        <v>1</v>
      </c>
      <c r="AE34" s="249">
        <f t="shared" si="16"/>
        <v>0</v>
      </c>
      <c r="AF34" s="249">
        <f t="shared" si="16"/>
        <v>212</v>
      </c>
      <c r="AG34" s="250">
        <f t="shared" si="16"/>
        <v>1</v>
      </c>
      <c r="AI34" s="177"/>
    </row>
    <row r="35" spans="2:35" s="176" customFormat="1" ht="8.25" customHeight="1">
      <c r="B35" s="132" t="s">
        <v>119</v>
      </c>
      <c r="C35" s="174">
        <v>79</v>
      </c>
      <c r="D35" s="174">
        <v>70</v>
      </c>
      <c r="E35" s="210">
        <f t="shared" si="2"/>
        <v>88.60759493670885</v>
      </c>
      <c r="F35" s="174">
        <v>70</v>
      </c>
      <c r="G35" s="210">
        <f t="shared" si="3"/>
        <v>100</v>
      </c>
      <c r="H35" s="174">
        <v>47</v>
      </c>
      <c r="I35" s="174">
        <v>11</v>
      </c>
      <c r="J35" s="174">
        <v>12</v>
      </c>
      <c r="K35" s="174">
        <v>0</v>
      </c>
      <c r="L35" s="174">
        <v>0</v>
      </c>
      <c r="M35" s="174">
        <v>0</v>
      </c>
      <c r="N35" s="174">
        <v>0</v>
      </c>
      <c r="O35" s="174">
        <f t="shared" si="4"/>
        <v>23</v>
      </c>
      <c r="P35" s="211">
        <f t="shared" si="5"/>
        <v>32.857142857142854</v>
      </c>
      <c r="Q35" s="174">
        <v>21</v>
      </c>
      <c r="R35" s="174">
        <v>58</v>
      </c>
      <c r="S35" s="174">
        <v>6</v>
      </c>
      <c r="T35" s="174">
        <f t="shared" si="6"/>
        <v>64</v>
      </c>
      <c r="U35" s="212">
        <f t="shared" si="7"/>
        <v>0.9142857142857143</v>
      </c>
      <c r="V35" s="174">
        <v>6</v>
      </c>
      <c r="W35" s="174">
        <v>1</v>
      </c>
      <c r="X35" s="174">
        <v>0</v>
      </c>
      <c r="Y35" s="174">
        <v>8</v>
      </c>
      <c r="Z35" s="174">
        <v>0</v>
      </c>
      <c r="AA35" s="174">
        <v>0</v>
      </c>
      <c r="AB35" s="174">
        <v>1</v>
      </c>
      <c r="AC35" s="174">
        <f t="shared" si="8"/>
        <v>10</v>
      </c>
      <c r="AD35" s="174">
        <v>0</v>
      </c>
      <c r="AE35" s="174">
        <v>0</v>
      </c>
      <c r="AF35" s="173">
        <v>70</v>
      </c>
      <c r="AG35" s="175">
        <v>1</v>
      </c>
      <c r="AI35" s="177"/>
    </row>
    <row r="36" spans="2:35" s="176" customFormat="1" ht="8.25" customHeight="1">
      <c r="B36" s="145" t="s">
        <v>120</v>
      </c>
      <c r="C36" s="202">
        <v>177</v>
      </c>
      <c r="D36" s="202">
        <v>143</v>
      </c>
      <c r="E36" s="219">
        <f t="shared" si="2"/>
        <v>80.7909604519774</v>
      </c>
      <c r="F36" s="202">
        <v>141</v>
      </c>
      <c r="G36" s="219">
        <f t="shared" si="3"/>
        <v>98.6013986013986</v>
      </c>
      <c r="H36" s="202">
        <v>92</v>
      </c>
      <c r="I36" s="202">
        <v>33</v>
      </c>
      <c r="J36" s="202">
        <v>17</v>
      </c>
      <c r="K36" s="202">
        <v>1</v>
      </c>
      <c r="L36" s="202">
        <v>0</v>
      </c>
      <c r="M36" s="202">
        <v>0</v>
      </c>
      <c r="N36" s="202">
        <v>0</v>
      </c>
      <c r="O36" s="202">
        <f t="shared" si="4"/>
        <v>51</v>
      </c>
      <c r="P36" s="220">
        <f t="shared" si="5"/>
        <v>35.66433566433567</v>
      </c>
      <c r="Q36" s="202">
        <v>43</v>
      </c>
      <c r="R36" s="202">
        <v>149</v>
      </c>
      <c r="S36" s="202">
        <v>31</v>
      </c>
      <c r="T36" s="202">
        <f t="shared" si="6"/>
        <v>180</v>
      </c>
      <c r="U36" s="221">
        <f t="shared" si="7"/>
        <v>1.2587412587412588</v>
      </c>
      <c r="V36" s="202">
        <v>44</v>
      </c>
      <c r="W36" s="202">
        <v>8</v>
      </c>
      <c r="X36" s="202">
        <v>1</v>
      </c>
      <c r="Y36" s="202">
        <v>0</v>
      </c>
      <c r="Z36" s="202">
        <v>6</v>
      </c>
      <c r="AA36" s="202">
        <v>1</v>
      </c>
      <c r="AB36" s="202">
        <v>3</v>
      </c>
      <c r="AC36" s="202">
        <f t="shared" si="8"/>
        <v>19</v>
      </c>
      <c r="AD36" s="202">
        <v>1</v>
      </c>
      <c r="AE36" s="202">
        <v>0</v>
      </c>
      <c r="AF36" s="203">
        <v>142</v>
      </c>
      <c r="AG36" s="204">
        <v>0</v>
      </c>
      <c r="AI36" s="177"/>
    </row>
    <row r="37" spans="2:35" s="187" customFormat="1" ht="8.25" customHeight="1">
      <c r="B37" s="241" t="s">
        <v>63</v>
      </c>
      <c r="C37" s="242">
        <v>70</v>
      </c>
      <c r="D37" s="242">
        <v>58</v>
      </c>
      <c r="E37" s="236">
        <f t="shared" si="2"/>
        <v>82.85714285714286</v>
      </c>
      <c r="F37" s="242">
        <v>58</v>
      </c>
      <c r="G37" s="236">
        <f t="shared" si="3"/>
        <v>100</v>
      </c>
      <c r="H37" s="242">
        <v>36</v>
      </c>
      <c r="I37" s="242">
        <v>12</v>
      </c>
      <c r="J37" s="242">
        <v>9</v>
      </c>
      <c r="K37" s="242">
        <v>1</v>
      </c>
      <c r="L37" s="242">
        <v>0</v>
      </c>
      <c r="M37" s="242">
        <v>0</v>
      </c>
      <c r="N37" s="242">
        <v>0</v>
      </c>
      <c r="O37" s="242">
        <f t="shared" si="4"/>
        <v>22</v>
      </c>
      <c r="P37" s="237">
        <f t="shared" si="5"/>
        <v>37.93103448275862</v>
      </c>
      <c r="Q37" s="242">
        <v>20</v>
      </c>
      <c r="R37" s="242">
        <v>92</v>
      </c>
      <c r="S37" s="242">
        <v>2</v>
      </c>
      <c r="T37" s="242">
        <f t="shared" si="6"/>
        <v>94</v>
      </c>
      <c r="U37" s="238">
        <f t="shared" si="7"/>
        <v>1.6206896551724137</v>
      </c>
      <c r="V37" s="242">
        <v>21</v>
      </c>
      <c r="W37" s="242">
        <v>2</v>
      </c>
      <c r="X37" s="242">
        <v>0</v>
      </c>
      <c r="Y37" s="242">
        <v>3</v>
      </c>
      <c r="Z37" s="242">
        <v>0</v>
      </c>
      <c r="AA37" s="242">
        <v>0</v>
      </c>
      <c r="AB37" s="242">
        <v>0</v>
      </c>
      <c r="AC37" s="242">
        <f t="shared" si="8"/>
        <v>5</v>
      </c>
      <c r="AD37" s="242">
        <v>0</v>
      </c>
      <c r="AE37" s="242">
        <v>0</v>
      </c>
      <c r="AF37" s="243">
        <v>58</v>
      </c>
      <c r="AG37" s="244">
        <v>0</v>
      </c>
      <c r="AI37" s="188"/>
    </row>
    <row r="38" spans="2:35" s="187" customFormat="1" ht="8.25" customHeight="1">
      <c r="B38" s="241" t="s">
        <v>64</v>
      </c>
      <c r="C38" s="242">
        <v>90</v>
      </c>
      <c r="D38" s="242">
        <v>71</v>
      </c>
      <c r="E38" s="236">
        <f t="shared" si="2"/>
        <v>78.88888888888889</v>
      </c>
      <c r="F38" s="242">
        <v>71</v>
      </c>
      <c r="G38" s="236">
        <f t="shared" si="3"/>
        <v>100</v>
      </c>
      <c r="H38" s="242">
        <v>39</v>
      </c>
      <c r="I38" s="242">
        <v>23</v>
      </c>
      <c r="J38" s="242">
        <v>9</v>
      </c>
      <c r="K38" s="242">
        <v>0</v>
      </c>
      <c r="L38" s="242">
        <v>0</v>
      </c>
      <c r="M38" s="242">
        <v>0</v>
      </c>
      <c r="N38" s="242">
        <v>0</v>
      </c>
      <c r="O38" s="242">
        <f t="shared" si="4"/>
        <v>32</v>
      </c>
      <c r="P38" s="237">
        <f t="shared" si="5"/>
        <v>45.07042253521127</v>
      </c>
      <c r="Q38" s="242">
        <v>28</v>
      </c>
      <c r="R38" s="242">
        <v>74</v>
      </c>
      <c r="S38" s="242">
        <v>41</v>
      </c>
      <c r="T38" s="242">
        <f t="shared" si="6"/>
        <v>115</v>
      </c>
      <c r="U38" s="238">
        <f t="shared" si="7"/>
        <v>1.619718309859155</v>
      </c>
      <c r="V38" s="242">
        <v>11</v>
      </c>
      <c r="W38" s="242">
        <v>0</v>
      </c>
      <c r="X38" s="242">
        <v>2</v>
      </c>
      <c r="Y38" s="242">
        <v>0</v>
      </c>
      <c r="Z38" s="242">
        <v>0</v>
      </c>
      <c r="AA38" s="242">
        <v>0</v>
      </c>
      <c r="AB38" s="242">
        <v>0</v>
      </c>
      <c r="AC38" s="242">
        <f t="shared" si="8"/>
        <v>2</v>
      </c>
      <c r="AD38" s="242">
        <v>0</v>
      </c>
      <c r="AE38" s="242">
        <v>0</v>
      </c>
      <c r="AF38" s="243">
        <v>71</v>
      </c>
      <c r="AG38" s="244">
        <v>0</v>
      </c>
      <c r="AI38" s="188"/>
    </row>
    <row r="39" spans="2:35" s="176" customFormat="1" ht="8.25" customHeight="1">
      <c r="B39" s="234" t="s">
        <v>65</v>
      </c>
      <c r="C39" s="235">
        <v>71</v>
      </c>
      <c r="D39" s="235">
        <v>64</v>
      </c>
      <c r="E39" s="236">
        <f t="shared" si="2"/>
        <v>90.14084507042254</v>
      </c>
      <c r="F39" s="235">
        <v>64</v>
      </c>
      <c r="G39" s="236">
        <f t="shared" si="3"/>
        <v>100</v>
      </c>
      <c r="H39" s="235">
        <v>47</v>
      </c>
      <c r="I39" s="235">
        <v>2</v>
      </c>
      <c r="J39" s="235">
        <v>0</v>
      </c>
      <c r="K39" s="235">
        <v>15</v>
      </c>
      <c r="L39" s="235">
        <v>0</v>
      </c>
      <c r="M39" s="235">
        <v>0</v>
      </c>
      <c r="N39" s="235">
        <v>0</v>
      </c>
      <c r="O39" s="235">
        <f t="shared" si="4"/>
        <v>17</v>
      </c>
      <c r="P39" s="237">
        <f t="shared" si="5"/>
        <v>26.5625</v>
      </c>
      <c r="Q39" s="235">
        <v>17</v>
      </c>
      <c r="R39" s="235">
        <v>33</v>
      </c>
      <c r="S39" s="235">
        <v>41</v>
      </c>
      <c r="T39" s="235">
        <f t="shared" si="6"/>
        <v>74</v>
      </c>
      <c r="U39" s="238">
        <f t="shared" si="7"/>
        <v>1.15625</v>
      </c>
      <c r="V39" s="235">
        <v>43</v>
      </c>
      <c r="W39" s="235">
        <v>0</v>
      </c>
      <c r="X39" s="235">
        <v>0</v>
      </c>
      <c r="Y39" s="235">
        <v>0</v>
      </c>
      <c r="Z39" s="235">
        <v>0</v>
      </c>
      <c r="AA39" s="235">
        <v>0</v>
      </c>
      <c r="AB39" s="235">
        <v>0</v>
      </c>
      <c r="AC39" s="235">
        <f t="shared" si="8"/>
        <v>0</v>
      </c>
      <c r="AD39" s="235">
        <v>0</v>
      </c>
      <c r="AE39" s="235">
        <v>0</v>
      </c>
      <c r="AF39" s="239">
        <v>64</v>
      </c>
      <c r="AG39" s="240">
        <v>0</v>
      </c>
      <c r="AI39" s="177"/>
    </row>
    <row r="40" spans="2:35" s="176" customFormat="1" ht="8.25" customHeight="1">
      <c r="B40" s="139" t="s">
        <v>121</v>
      </c>
      <c r="C40" s="181">
        <f>C41+C42+C43</f>
        <v>998</v>
      </c>
      <c r="D40" s="181">
        <f aca="true" t="shared" si="17" ref="D40:AG40">D41+D42+D43</f>
        <v>870</v>
      </c>
      <c r="E40" s="205">
        <f t="shared" si="2"/>
        <v>87.17434869739479</v>
      </c>
      <c r="F40" s="181">
        <f t="shared" si="17"/>
        <v>847</v>
      </c>
      <c r="G40" s="205">
        <f t="shared" si="3"/>
        <v>97.35632183908046</v>
      </c>
      <c r="H40" s="181">
        <f t="shared" si="17"/>
        <v>511</v>
      </c>
      <c r="I40" s="181">
        <f t="shared" si="17"/>
        <v>231</v>
      </c>
      <c r="J40" s="181">
        <f t="shared" si="17"/>
        <v>103</v>
      </c>
      <c r="K40" s="181">
        <f t="shared" si="17"/>
        <v>0</v>
      </c>
      <c r="L40" s="181">
        <f t="shared" si="17"/>
        <v>21</v>
      </c>
      <c r="M40" s="181">
        <f t="shared" si="17"/>
        <v>0</v>
      </c>
      <c r="N40" s="181">
        <f t="shared" si="17"/>
        <v>4</v>
      </c>
      <c r="O40" s="181">
        <f t="shared" si="17"/>
        <v>359</v>
      </c>
      <c r="P40" s="206">
        <f t="shared" si="5"/>
        <v>41.26436781609195</v>
      </c>
      <c r="Q40" s="181">
        <f t="shared" si="17"/>
        <v>328</v>
      </c>
      <c r="R40" s="181">
        <f t="shared" si="17"/>
        <v>1079</v>
      </c>
      <c r="S40" s="181">
        <f t="shared" si="17"/>
        <v>253</v>
      </c>
      <c r="T40" s="181">
        <f t="shared" si="17"/>
        <v>1332</v>
      </c>
      <c r="U40" s="207">
        <f t="shared" si="7"/>
        <v>1.5310344827586206</v>
      </c>
      <c r="V40" s="181">
        <f t="shared" si="17"/>
        <v>246</v>
      </c>
      <c r="W40" s="181">
        <f t="shared" si="17"/>
        <v>36</v>
      </c>
      <c r="X40" s="181">
        <f t="shared" si="17"/>
        <v>6</v>
      </c>
      <c r="Y40" s="181">
        <f t="shared" si="17"/>
        <v>29</v>
      </c>
      <c r="Z40" s="181">
        <f t="shared" si="17"/>
        <v>3</v>
      </c>
      <c r="AA40" s="181">
        <f t="shared" si="17"/>
        <v>0</v>
      </c>
      <c r="AB40" s="181">
        <f t="shared" si="17"/>
        <v>12</v>
      </c>
      <c r="AC40" s="181">
        <f t="shared" si="17"/>
        <v>86</v>
      </c>
      <c r="AD40" s="181">
        <f t="shared" si="17"/>
        <v>1</v>
      </c>
      <c r="AE40" s="181">
        <f t="shared" si="17"/>
        <v>0</v>
      </c>
      <c r="AF40" s="181">
        <f t="shared" si="17"/>
        <v>869</v>
      </c>
      <c r="AG40" s="199">
        <f t="shared" si="17"/>
        <v>0</v>
      </c>
      <c r="AI40" s="177"/>
    </row>
    <row r="41" spans="2:35" s="176" customFormat="1" ht="8.25" customHeight="1">
      <c r="B41" s="132" t="s">
        <v>122</v>
      </c>
      <c r="C41" s="174">
        <v>746</v>
      </c>
      <c r="D41" s="174">
        <v>629</v>
      </c>
      <c r="E41" s="210">
        <f t="shared" si="2"/>
        <v>84.31635388739946</v>
      </c>
      <c r="F41" s="174">
        <v>620</v>
      </c>
      <c r="G41" s="210">
        <f t="shared" si="3"/>
        <v>98.5691573926868</v>
      </c>
      <c r="H41" s="174">
        <v>368</v>
      </c>
      <c r="I41" s="174">
        <v>160</v>
      </c>
      <c r="J41" s="174">
        <v>79</v>
      </c>
      <c r="K41" s="174">
        <v>0</v>
      </c>
      <c r="L41" s="174">
        <v>19</v>
      </c>
      <c r="M41" s="174">
        <v>0</v>
      </c>
      <c r="N41" s="174">
        <v>3</v>
      </c>
      <c r="O41" s="174">
        <f t="shared" si="4"/>
        <v>261</v>
      </c>
      <c r="P41" s="211">
        <f t="shared" si="5"/>
        <v>41.49443561208267</v>
      </c>
      <c r="Q41" s="174">
        <v>261</v>
      </c>
      <c r="R41" s="174">
        <v>890</v>
      </c>
      <c r="S41" s="174">
        <v>166</v>
      </c>
      <c r="T41" s="174">
        <f t="shared" si="6"/>
        <v>1056</v>
      </c>
      <c r="U41" s="212">
        <f t="shared" si="7"/>
        <v>1.6788553259141494</v>
      </c>
      <c r="V41" s="174">
        <v>200</v>
      </c>
      <c r="W41" s="174">
        <v>27</v>
      </c>
      <c r="X41" s="174">
        <v>6</v>
      </c>
      <c r="Y41" s="174">
        <v>17</v>
      </c>
      <c r="Z41" s="174">
        <v>1</v>
      </c>
      <c r="AA41" s="174">
        <v>0</v>
      </c>
      <c r="AB41" s="174">
        <v>10</v>
      </c>
      <c r="AC41" s="174">
        <f t="shared" si="8"/>
        <v>61</v>
      </c>
      <c r="AD41" s="174">
        <v>1</v>
      </c>
      <c r="AE41" s="174">
        <v>0</v>
      </c>
      <c r="AF41" s="173">
        <v>628</v>
      </c>
      <c r="AG41" s="175">
        <v>0</v>
      </c>
      <c r="AI41" s="177"/>
    </row>
    <row r="42" spans="2:35" s="176" customFormat="1" ht="8.25" customHeight="1">
      <c r="B42" s="132" t="s">
        <v>123</v>
      </c>
      <c r="C42" s="174">
        <v>176</v>
      </c>
      <c r="D42" s="174">
        <v>169</v>
      </c>
      <c r="E42" s="210">
        <f t="shared" si="2"/>
        <v>96.02272727272727</v>
      </c>
      <c r="F42" s="174">
        <v>155</v>
      </c>
      <c r="G42" s="210">
        <f t="shared" si="3"/>
        <v>91.71597633136095</v>
      </c>
      <c r="H42" s="174">
        <v>103</v>
      </c>
      <c r="I42" s="174">
        <v>51</v>
      </c>
      <c r="J42" s="174">
        <v>12</v>
      </c>
      <c r="K42" s="174">
        <v>0</v>
      </c>
      <c r="L42" s="174">
        <v>2</v>
      </c>
      <c r="M42" s="174">
        <v>0</v>
      </c>
      <c r="N42" s="174">
        <v>1</v>
      </c>
      <c r="O42" s="174">
        <f>SUM(I42:N42)</f>
        <v>66</v>
      </c>
      <c r="P42" s="211">
        <f t="shared" si="5"/>
        <v>39.053254437869825</v>
      </c>
      <c r="Q42" s="174">
        <v>45</v>
      </c>
      <c r="R42" s="174">
        <v>130</v>
      </c>
      <c r="S42" s="174">
        <v>59</v>
      </c>
      <c r="T42" s="174">
        <f>R42+S42</f>
        <v>189</v>
      </c>
      <c r="U42" s="212">
        <f t="shared" si="7"/>
        <v>1.1183431952662721</v>
      </c>
      <c r="V42" s="174">
        <v>9</v>
      </c>
      <c r="W42" s="174">
        <v>6</v>
      </c>
      <c r="X42" s="174">
        <v>0</v>
      </c>
      <c r="Y42" s="174">
        <v>6</v>
      </c>
      <c r="Z42" s="174">
        <v>0</v>
      </c>
      <c r="AA42" s="174">
        <v>0</v>
      </c>
      <c r="AB42" s="174">
        <v>1</v>
      </c>
      <c r="AC42" s="174">
        <f>SUM(W42:AB42)</f>
        <v>13</v>
      </c>
      <c r="AD42" s="174">
        <v>0</v>
      </c>
      <c r="AE42" s="174">
        <v>0</v>
      </c>
      <c r="AF42" s="173">
        <v>169</v>
      </c>
      <c r="AG42" s="175">
        <v>0</v>
      </c>
      <c r="AI42" s="177"/>
    </row>
    <row r="43" spans="2:35" s="176" customFormat="1" ht="8.25" customHeight="1">
      <c r="B43" s="145" t="s">
        <v>124</v>
      </c>
      <c r="C43" s="202">
        <v>76</v>
      </c>
      <c r="D43" s="202">
        <v>72</v>
      </c>
      <c r="E43" s="219">
        <f t="shared" si="2"/>
        <v>94.73684210526315</v>
      </c>
      <c r="F43" s="202">
        <v>72</v>
      </c>
      <c r="G43" s="219">
        <f t="shared" si="3"/>
        <v>100</v>
      </c>
      <c r="H43" s="202">
        <v>40</v>
      </c>
      <c r="I43" s="202">
        <v>20</v>
      </c>
      <c r="J43" s="202">
        <v>12</v>
      </c>
      <c r="K43" s="202">
        <v>0</v>
      </c>
      <c r="L43" s="202">
        <v>0</v>
      </c>
      <c r="M43" s="202">
        <v>0</v>
      </c>
      <c r="N43" s="202">
        <v>0</v>
      </c>
      <c r="O43" s="202">
        <f>SUM(I43:N43)</f>
        <v>32</v>
      </c>
      <c r="P43" s="220">
        <f t="shared" si="5"/>
        <v>44.44444444444444</v>
      </c>
      <c r="Q43" s="202">
        <v>22</v>
      </c>
      <c r="R43" s="202">
        <v>59</v>
      </c>
      <c r="S43" s="202">
        <v>28</v>
      </c>
      <c r="T43" s="202">
        <f>R43+S43</f>
        <v>87</v>
      </c>
      <c r="U43" s="221">
        <f t="shared" si="7"/>
        <v>1.2083333333333333</v>
      </c>
      <c r="V43" s="202">
        <v>37</v>
      </c>
      <c r="W43" s="202">
        <v>3</v>
      </c>
      <c r="X43" s="202">
        <v>0</v>
      </c>
      <c r="Y43" s="202">
        <v>6</v>
      </c>
      <c r="Z43" s="202">
        <v>2</v>
      </c>
      <c r="AA43" s="202">
        <v>0</v>
      </c>
      <c r="AB43" s="202">
        <v>1</v>
      </c>
      <c r="AC43" s="202">
        <f>SUM(W43:AB43)</f>
        <v>12</v>
      </c>
      <c r="AD43" s="202">
        <v>0</v>
      </c>
      <c r="AE43" s="202">
        <v>0</v>
      </c>
      <c r="AF43" s="203">
        <v>72</v>
      </c>
      <c r="AG43" s="204">
        <v>0</v>
      </c>
      <c r="AI43" s="177"/>
    </row>
    <row r="44" spans="2:35" s="176" customFormat="1" ht="8.25" customHeight="1">
      <c r="B44" s="223" t="s">
        <v>125</v>
      </c>
      <c r="C44" s="181">
        <f>SUM(C45:C48)</f>
        <v>442</v>
      </c>
      <c r="D44" s="181">
        <f aca="true" t="shared" si="18" ref="D44:AG44">SUM(D45:D48)</f>
        <v>360</v>
      </c>
      <c r="E44" s="205">
        <f t="shared" si="2"/>
        <v>81.44796380090497</v>
      </c>
      <c r="F44" s="181">
        <f t="shared" si="18"/>
        <v>357</v>
      </c>
      <c r="G44" s="205">
        <f t="shared" si="3"/>
        <v>99.16666666666667</v>
      </c>
      <c r="H44" s="181">
        <f t="shared" si="18"/>
        <v>251</v>
      </c>
      <c r="I44" s="181">
        <f t="shared" si="18"/>
        <v>61</v>
      </c>
      <c r="J44" s="181">
        <f t="shared" si="18"/>
        <v>41</v>
      </c>
      <c r="K44" s="181">
        <f t="shared" si="18"/>
        <v>0</v>
      </c>
      <c r="L44" s="181">
        <f t="shared" si="18"/>
        <v>6</v>
      </c>
      <c r="M44" s="181">
        <f t="shared" si="18"/>
        <v>1</v>
      </c>
      <c r="N44" s="181">
        <f t="shared" si="18"/>
        <v>0</v>
      </c>
      <c r="O44" s="181">
        <f t="shared" si="18"/>
        <v>109</v>
      </c>
      <c r="P44" s="206">
        <f t="shared" si="5"/>
        <v>30.277777777777775</v>
      </c>
      <c r="Q44" s="181">
        <f t="shared" si="18"/>
        <v>89</v>
      </c>
      <c r="R44" s="181">
        <f t="shared" si="18"/>
        <v>342</v>
      </c>
      <c r="S44" s="181">
        <f t="shared" si="18"/>
        <v>138</v>
      </c>
      <c r="T44" s="181">
        <f t="shared" si="18"/>
        <v>480</v>
      </c>
      <c r="U44" s="207">
        <f t="shared" si="7"/>
        <v>1.3333333333333333</v>
      </c>
      <c r="V44" s="181">
        <f t="shared" si="18"/>
        <v>86</v>
      </c>
      <c r="W44" s="181">
        <f t="shared" si="18"/>
        <v>18</v>
      </c>
      <c r="X44" s="181">
        <f t="shared" si="18"/>
        <v>4</v>
      </c>
      <c r="Y44" s="181">
        <f t="shared" si="18"/>
        <v>11</v>
      </c>
      <c r="Z44" s="181">
        <f t="shared" si="18"/>
        <v>2</v>
      </c>
      <c r="AA44" s="181">
        <f t="shared" si="18"/>
        <v>1</v>
      </c>
      <c r="AB44" s="181">
        <f t="shared" si="18"/>
        <v>2</v>
      </c>
      <c r="AC44" s="181">
        <f t="shared" si="18"/>
        <v>38</v>
      </c>
      <c r="AD44" s="181">
        <f t="shared" si="18"/>
        <v>2</v>
      </c>
      <c r="AE44" s="181">
        <f t="shared" si="18"/>
        <v>0</v>
      </c>
      <c r="AF44" s="181">
        <f t="shared" si="18"/>
        <v>295</v>
      </c>
      <c r="AG44" s="199">
        <f t="shared" si="18"/>
        <v>17</v>
      </c>
      <c r="AI44" s="177"/>
    </row>
    <row r="45" spans="2:35" s="176" customFormat="1" ht="8.25" customHeight="1">
      <c r="B45" s="132" t="s">
        <v>126</v>
      </c>
      <c r="C45" s="174">
        <v>154</v>
      </c>
      <c r="D45" s="174">
        <v>120</v>
      </c>
      <c r="E45" s="210">
        <f t="shared" si="2"/>
        <v>77.92207792207793</v>
      </c>
      <c r="F45" s="174">
        <v>120</v>
      </c>
      <c r="G45" s="210">
        <f t="shared" si="3"/>
        <v>100</v>
      </c>
      <c r="H45" s="174">
        <v>93</v>
      </c>
      <c r="I45" s="174">
        <v>10</v>
      </c>
      <c r="J45" s="174">
        <v>16</v>
      </c>
      <c r="K45" s="174">
        <v>0</v>
      </c>
      <c r="L45" s="174">
        <v>1</v>
      </c>
      <c r="M45" s="174">
        <v>0</v>
      </c>
      <c r="N45" s="174">
        <v>0</v>
      </c>
      <c r="O45" s="174">
        <f aca="true" t="shared" si="19" ref="O45:O61">SUM(I45:N45)</f>
        <v>27</v>
      </c>
      <c r="P45" s="211">
        <f t="shared" si="5"/>
        <v>22.5</v>
      </c>
      <c r="Q45" s="174">
        <v>27</v>
      </c>
      <c r="R45" s="174">
        <v>122</v>
      </c>
      <c r="S45" s="174">
        <v>12</v>
      </c>
      <c r="T45" s="174">
        <f aca="true" t="shared" si="20" ref="T45:T61">R45+S45</f>
        <v>134</v>
      </c>
      <c r="U45" s="212">
        <f t="shared" si="7"/>
        <v>1.1166666666666667</v>
      </c>
      <c r="V45" s="174">
        <v>7</v>
      </c>
      <c r="W45" s="174">
        <v>5</v>
      </c>
      <c r="X45" s="174">
        <v>2</v>
      </c>
      <c r="Y45" s="174">
        <v>2</v>
      </c>
      <c r="Z45" s="174">
        <v>1</v>
      </c>
      <c r="AA45" s="174">
        <v>0</v>
      </c>
      <c r="AB45" s="174">
        <v>0</v>
      </c>
      <c r="AC45" s="174">
        <f aca="true" t="shared" si="21" ref="AC45:AC61">SUM(W45:AB45)</f>
        <v>10</v>
      </c>
      <c r="AD45" s="174">
        <v>1</v>
      </c>
      <c r="AE45" s="174">
        <v>0</v>
      </c>
      <c r="AF45" s="173">
        <v>119</v>
      </c>
      <c r="AG45" s="189"/>
      <c r="AI45" s="177"/>
    </row>
    <row r="46" spans="2:35" s="176" customFormat="1" ht="8.25" customHeight="1">
      <c r="B46" s="132" t="s">
        <v>127</v>
      </c>
      <c r="C46" s="174">
        <v>72</v>
      </c>
      <c r="D46" s="174">
        <v>61</v>
      </c>
      <c r="E46" s="210">
        <f t="shared" si="2"/>
        <v>84.72222222222221</v>
      </c>
      <c r="F46" s="174">
        <v>61</v>
      </c>
      <c r="G46" s="210">
        <f t="shared" si="3"/>
        <v>100</v>
      </c>
      <c r="H46" s="174">
        <v>38</v>
      </c>
      <c r="I46" s="174">
        <v>8</v>
      </c>
      <c r="J46" s="174">
        <v>13</v>
      </c>
      <c r="K46" s="174">
        <v>0</v>
      </c>
      <c r="L46" s="174">
        <v>2</v>
      </c>
      <c r="M46" s="174">
        <v>0</v>
      </c>
      <c r="N46" s="174">
        <v>0</v>
      </c>
      <c r="O46" s="174">
        <f t="shared" si="19"/>
        <v>23</v>
      </c>
      <c r="P46" s="211">
        <f t="shared" si="5"/>
        <v>37.704918032786885</v>
      </c>
      <c r="Q46" s="174">
        <v>14</v>
      </c>
      <c r="R46" s="174">
        <v>58</v>
      </c>
      <c r="S46" s="174">
        <v>65</v>
      </c>
      <c r="T46" s="174">
        <f t="shared" si="20"/>
        <v>123</v>
      </c>
      <c r="U46" s="212">
        <f t="shared" si="7"/>
        <v>2.0163934426229506</v>
      </c>
      <c r="V46" s="174">
        <v>38</v>
      </c>
      <c r="W46" s="174">
        <v>5</v>
      </c>
      <c r="X46" s="174">
        <v>0</v>
      </c>
      <c r="Y46" s="174">
        <v>1</v>
      </c>
      <c r="Z46" s="174">
        <v>0</v>
      </c>
      <c r="AA46" s="174">
        <v>0</v>
      </c>
      <c r="AB46" s="174">
        <v>1</v>
      </c>
      <c r="AC46" s="174">
        <f t="shared" si="21"/>
        <v>7</v>
      </c>
      <c r="AD46" s="191"/>
      <c r="AE46" s="191"/>
      <c r="AF46" s="192"/>
      <c r="AG46" s="189"/>
      <c r="AI46" s="177"/>
    </row>
    <row r="47" spans="2:35" s="176" customFormat="1" ht="8.25" customHeight="1">
      <c r="B47" s="132" t="s">
        <v>128</v>
      </c>
      <c r="C47" s="174">
        <v>114</v>
      </c>
      <c r="D47" s="174">
        <v>91</v>
      </c>
      <c r="E47" s="210">
        <f t="shared" si="2"/>
        <v>79.82456140350878</v>
      </c>
      <c r="F47" s="174">
        <v>91</v>
      </c>
      <c r="G47" s="210">
        <f t="shared" si="3"/>
        <v>100</v>
      </c>
      <c r="H47" s="174">
        <v>62</v>
      </c>
      <c r="I47" s="174">
        <v>23</v>
      </c>
      <c r="J47" s="174">
        <v>5</v>
      </c>
      <c r="K47" s="174">
        <v>0</v>
      </c>
      <c r="L47" s="174">
        <v>0</v>
      </c>
      <c r="M47" s="174">
        <v>1</v>
      </c>
      <c r="N47" s="174">
        <v>0</v>
      </c>
      <c r="O47" s="174">
        <f t="shared" si="19"/>
        <v>29</v>
      </c>
      <c r="P47" s="211">
        <f t="shared" si="5"/>
        <v>31.868131868131865</v>
      </c>
      <c r="Q47" s="174">
        <v>20</v>
      </c>
      <c r="R47" s="174">
        <v>91</v>
      </c>
      <c r="S47" s="174">
        <v>20</v>
      </c>
      <c r="T47" s="174">
        <f t="shared" si="20"/>
        <v>111</v>
      </c>
      <c r="U47" s="212">
        <f t="shared" si="7"/>
        <v>1.2197802197802199</v>
      </c>
      <c r="V47" s="174">
        <v>15</v>
      </c>
      <c r="W47" s="174">
        <v>5</v>
      </c>
      <c r="X47" s="174">
        <v>1</v>
      </c>
      <c r="Y47" s="174">
        <v>2</v>
      </c>
      <c r="Z47" s="174">
        <v>1</v>
      </c>
      <c r="AA47" s="174">
        <v>1</v>
      </c>
      <c r="AB47" s="174">
        <v>0</v>
      </c>
      <c r="AC47" s="174">
        <f t="shared" si="21"/>
        <v>10</v>
      </c>
      <c r="AD47" s="174">
        <v>0</v>
      </c>
      <c r="AE47" s="174">
        <v>0</v>
      </c>
      <c r="AF47" s="173">
        <v>89</v>
      </c>
      <c r="AG47" s="175">
        <v>0</v>
      </c>
      <c r="AI47" s="177"/>
    </row>
    <row r="48" spans="2:35" s="176" customFormat="1" ht="8.25" customHeight="1">
      <c r="B48" s="138" t="s">
        <v>129</v>
      </c>
      <c r="C48" s="178">
        <v>102</v>
      </c>
      <c r="D48" s="178">
        <v>88</v>
      </c>
      <c r="E48" s="213">
        <f t="shared" si="2"/>
        <v>86.27450980392157</v>
      </c>
      <c r="F48" s="178">
        <v>85</v>
      </c>
      <c r="G48" s="213">
        <f t="shared" si="3"/>
        <v>96.5909090909091</v>
      </c>
      <c r="H48" s="178">
        <v>58</v>
      </c>
      <c r="I48" s="178">
        <v>20</v>
      </c>
      <c r="J48" s="178">
        <v>7</v>
      </c>
      <c r="K48" s="178">
        <v>0</v>
      </c>
      <c r="L48" s="178">
        <v>3</v>
      </c>
      <c r="M48" s="178">
        <v>0</v>
      </c>
      <c r="N48" s="178">
        <v>0</v>
      </c>
      <c r="O48" s="178">
        <f t="shared" si="19"/>
        <v>30</v>
      </c>
      <c r="P48" s="214">
        <f t="shared" si="5"/>
        <v>34.090909090909086</v>
      </c>
      <c r="Q48" s="178">
        <v>28</v>
      </c>
      <c r="R48" s="178">
        <v>71</v>
      </c>
      <c r="S48" s="178">
        <v>41</v>
      </c>
      <c r="T48" s="178">
        <f t="shared" si="20"/>
        <v>112</v>
      </c>
      <c r="U48" s="215">
        <f t="shared" si="7"/>
        <v>1.2727272727272727</v>
      </c>
      <c r="V48" s="178">
        <v>26</v>
      </c>
      <c r="W48" s="178">
        <v>3</v>
      </c>
      <c r="X48" s="178">
        <v>1</v>
      </c>
      <c r="Y48" s="178">
        <v>6</v>
      </c>
      <c r="Z48" s="178">
        <v>0</v>
      </c>
      <c r="AA48" s="178">
        <v>0</v>
      </c>
      <c r="AB48" s="178">
        <v>1</v>
      </c>
      <c r="AC48" s="178">
        <f t="shared" si="21"/>
        <v>11</v>
      </c>
      <c r="AD48" s="178">
        <v>1</v>
      </c>
      <c r="AE48" s="178">
        <v>0</v>
      </c>
      <c r="AF48" s="179">
        <v>87</v>
      </c>
      <c r="AG48" s="180">
        <v>17</v>
      </c>
      <c r="AI48" s="177"/>
    </row>
    <row r="49" spans="2:35" s="176" customFormat="1" ht="8.25" customHeight="1">
      <c r="B49" s="234" t="s">
        <v>72</v>
      </c>
      <c r="C49" s="235">
        <v>54</v>
      </c>
      <c r="D49" s="235">
        <v>45</v>
      </c>
      <c r="E49" s="236">
        <f t="shared" si="2"/>
        <v>83.33333333333334</v>
      </c>
      <c r="F49" s="235">
        <v>45</v>
      </c>
      <c r="G49" s="236">
        <f t="shared" si="3"/>
        <v>100</v>
      </c>
      <c r="H49" s="235">
        <v>31</v>
      </c>
      <c r="I49" s="235">
        <v>6</v>
      </c>
      <c r="J49" s="235">
        <v>8</v>
      </c>
      <c r="K49" s="235">
        <v>0</v>
      </c>
      <c r="L49" s="235">
        <v>0</v>
      </c>
      <c r="M49" s="235">
        <v>0</v>
      </c>
      <c r="N49" s="235">
        <v>0</v>
      </c>
      <c r="O49" s="235">
        <f t="shared" si="19"/>
        <v>14</v>
      </c>
      <c r="P49" s="237">
        <f t="shared" si="5"/>
        <v>31.11111111111111</v>
      </c>
      <c r="Q49" s="235">
        <v>14</v>
      </c>
      <c r="R49" s="235">
        <v>86</v>
      </c>
      <c r="S49" s="235">
        <v>1</v>
      </c>
      <c r="T49" s="235">
        <f t="shared" si="20"/>
        <v>87</v>
      </c>
      <c r="U49" s="238">
        <f t="shared" si="7"/>
        <v>1.9333333333333333</v>
      </c>
      <c r="V49" s="235">
        <v>5</v>
      </c>
      <c r="W49" s="235">
        <v>3</v>
      </c>
      <c r="X49" s="235">
        <v>0</v>
      </c>
      <c r="Y49" s="235">
        <v>6</v>
      </c>
      <c r="Z49" s="235">
        <v>0</v>
      </c>
      <c r="AA49" s="235">
        <v>0</v>
      </c>
      <c r="AB49" s="235">
        <v>2</v>
      </c>
      <c r="AC49" s="235">
        <f t="shared" si="21"/>
        <v>11</v>
      </c>
      <c r="AD49" s="235">
        <v>0</v>
      </c>
      <c r="AE49" s="235">
        <v>0</v>
      </c>
      <c r="AF49" s="239">
        <v>45</v>
      </c>
      <c r="AG49" s="240">
        <v>0</v>
      </c>
      <c r="AI49" s="177"/>
    </row>
    <row r="50" spans="2:35" s="176" customFormat="1" ht="8.25" customHeight="1">
      <c r="B50" s="234" t="s">
        <v>73</v>
      </c>
      <c r="C50" s="235">
        <v>83</v>
      </c>
      <c r="D50" s="235">
        <v>72</v>
      </c>
      <c r="E50" s="236">
        <f t="shared" si="2"/>
        <v>86.74698795180723</v>
      </c>
      <c r="F50" s="235">
        <v>72</v>
      </c>
      <c r="G50" s="236">
        <f t="shared" si="3"/>
        <v>100</v>
      </c>
      <c r="H50" s="235">
        <v>49</v>
      </c>
      <c r="I50" s="235">
        <v>18</v>
      </c>
      <c r="J50" s="235">
        <v>4</v>
      </c>
      <c r="K50" s="235">
        <v>0</v>
      </c>
      <c r="L50" s="235">
        <v>1</v>
      </c>
      <c r="M50" s="235">
        <v>0</v>
      </c>
      <c r="N50" s="235">
        <v>0</v>
      </c>
      <c r="O50" s="235">
        <f t="shared" si="19"/>
        <v>23</v>
      </c>
      <c r="P50" s="237">
        <f t="shared" si="5"/>
        <v>31.944444444444443</v>
      </c>
      <c r="Q50" s="235">
        <v>13</v>
      </c>
      <c r="R50" s="235">
        <v>32</v>
      </c>
      <c r="S50" s="235">
        <v>46</v>
      </c>
      <c r="T50" s="235">
        <f t="shared" si="20"/>
        <v>78</v>
      </c>
      <c r="U50" s="238">
        <f t="shared" si="7"/>
        <v>1.0833333333333333</v>
      </c>
      <c r="V50" s="235">
        <v>41</v>
      </c>
      <c r="W50" s="235">
        <v>3</v>
      </c>
      <c r="X50" s="235">
        <v>2</v>
      </c>
      <c r="Y50" s="235">
        <v>0</v>
      </c>
      <c r="Z50" s="235">
        <v>0</v>
      </c>
      <c r="AA50" s="235">
        <v>0</v>
      </c>
      <c r="AB50" s="235">
        <v>0</v>
      </c>
      <c r="AC50" s="235">
        <f t="shared" si="21"/>
        <v>5</v>
      </c>
      <c r="AD50" s="235">
        <v>0</v>
      </c>
      <c r="AE50" s="235">
        <v>0</v>
      </c>
      <c r="AF50" s="239">
        <v>72</v>
      </c>
      <c r="AG50" s="240">
        <v>0</v>
      </c>
      <c r="AI50" s="177"/>
    </row>
    <row r="51" spans="2:35" s="176" customFormat="1" ht="8.25" customHeight="1">
      <c r="B51" s="234" t="s">
        <v>75</v>
      </c>
      <c r="C51" s="235">
        <v>91</v>
      </c>
      <c r="D51" s="235">
        <v>84</v>
      </c>
      <c r="E51" s="236">
        <f t="shared" si="2"/>
        <v>92.3076923076923</v>
      </c>
      <c r="F51" s="235">
        <v>84</v>
      </c>
      <c r="G51" s="236">
        <f t="shared" si="3"/>
        <v>100</v>
      </c>
      <c r="H51" s="235">
        <v>49</v>
      </c>
      <c r="I51" s="235">
        <v>22</v>
      </c>
      <c r="J51" s="235">
        <v>6</v>
      </c>
      <c r="K51" s="235">
        <v>0</v>
      </c>
      <c r="L51" s="235">
        <v>7</v>
      </c>
      <c r="M51" s="235">
        <v>0</v>
      </c>
      <c r="N51" s="235">
        <v>0</v>
      </c>
      <c r="O51" s="235">
        <f t="shared" si="19"/>
        <v>35</v>
      </c>
      <c r="P51" s="237">
        <f t="shared" si="5"/>
        <v>41.66666666666667</v>
      </c>
      <c r="Q51" s="235">
        <v>32</v>
      </c>
      <c r="R51" s="235">
        <v>145</v>
      </c>
      <c r="S51" s="235">
        <v>52</v>
      </c>
      <c r="T51" s="235">
        <f t="shared" si="20"/>
        <v>197</v>
      </c>
      <c r="U51" s="238">
        <f t="shared" si="7"/>
        <v>2.3452380952380953</v>
      </c>
      <c r="V51" s="235">
        <v>19</v>
      </c>
      <c r="W51" s="235">
        <v>3</v>
      </c>
      <c r="X51" s="235">
        <v>5</v>
      </c>
      <c r="Y51" s="235">
        <v>4</v>
      </c>
      <c r="Z51" s="235">
        <v>0</v>
      </c>
      <c r="AA51" s="235">
        <v>0</v>
      </c>
      <c r="AB51" s="235">
        <v>4</v>
      </c>
      <c r="AC51" s="235">
        <f t="shared" si="21"/>
        <v>16</v>
      </c>
      <c r="AD51" s="235">
        <v>1</v>
      </c>
      <c r="AE51" s="235">
        <v>0</v>
      </c>
      <c r="AF51" s="239">
        <v>83</v>
      </c>
      <c r="AG51" s="240">
        <v>0</v>
      </c>
      <c r="AI51" s="177"/>
    </row>
    <row r="52" spans="2:35" s="176" customFormat="1" ht="8.25" customHeight="1">
      <c r="B52" s="234" t="s">
        <v>140</v>
      </c>
      <c r="C52" s="235">
        <v>85</v>
      </c>
      <c r="D52" s="235">
        <v>82</v>
      </c>
      <c r="E52" s="236">
        <f t="shared" si="2"/>
        <v>96.47058823529412</v>
      </c>
      <c r="F52" s="235">
        <v>81</v>
      </c>
      <c r="G52" s="236">
        <f t="shared" si="3"/>
        <v>98.78048780487805</v>
      </c>
      <c r="H52" s="235">
        <v>37</v>
      </c>
      <c r="I52" s="235">
        <v>33</v>
      </c>
      <c r="J52" s="235">
        <v>12</v>
      </c>
      <c r="K52" s="235">
        <v>0</v>
      </c>
      <c r="L52" s="235">
        <v>0</v>
      </c>
      <c r="M52" s="235">
        <v>0</v>
      </c>
      <c r="N52" s="235">
        <v>0</v>
      </c>
      <c r="O52" s="235">
        <f t="shared" si="19"/>
        <v>45</v>
      </c>
      <c r="P52" s="237">
        <f t="shared" si="5"/>
        <v>54.87804878048781</v>
      </c>
      <c r="Q52" s="235">
        <v>29</v>
      </c>
      <c r="R52" s="235">
        <v>99</v>
      </c>
      <c r="S52" s="235">
        <v>76</v>
      </c>
      <c r="T52" s="235">
        <f t="shared" si="20"/>
        <v>175</v>
      </c>
      <c r="U52" s="238">
        <f t="shared" si="7"/>
        <v>2.1341463414634148</v>
      </c>
      <c r="V52" s="235">
        <v>9</v>
      </c>
      <c r="W52" s="235">
        <v>1</v>
      </c>
      <c r="X52" s="235">
        <v>0</v>
      </c>
      <c r="Y52" s="235">
        <v>1</v>
      </c>
      <c r="Z52" s="235">
        <v>0</v>
      </c>
      <c r="AA52" s="235">
        <v>0</v>
      </c>
      <c r="AB52" s="235">
        <v>0</v>
      </c>
      <c r="AC52" s="235">
        <f t="shared" si="21"/>
        <v>2</v>
      </c>
      <c r="AD52" s="235">
        <v>0</v>
      </c>
      <c r="AE52" s="235">
        <v>0</v>
      </c>
      <c r="AF52" s="239">
        <v>82</v>
      </c>
      <c r="AG52" s="240">
        <v>7</v>
      </c>
      <c r="AI52" s="177"/>
    </row>
    <row r="53" spans="2:35" s="176" customFormat="1" ht="8.25" customHeight="1">
      <c r="B53" s="234" t="s">
        <v>76</v>
      </c>
      <c r="C53" s="235">
        <v>27</v>
      </c>
      <c r="D53" s="235">
        <v>26</v>
      </c>
      <c r="E53" s="236">
        <f t="shared" si="2"/>
        <v>96.29629629629629</v>
      </c>
      <c r="F53" s="235">
        <v>26</v>
      </c>
      <c r="G53" s="236">
        <f t="shared" si="3"/>
        <v>100</v>
      </c>
      <c r="H53" s="235">
        <v>9</v>
      </c>
      <c r="I53" s="235">
        <v>12</v>
      </c>
      <c r="J53" s="235">
        <v>5</v>
      </c>
      <c r="K53" s="235">
        <v>0</v>
      </c>
      <c r="L53" s="235">
        <v>0</v>
      </c>
      <c r="M53" s="235">
        <v>0</v>
      </c>
      <c r="N53" s="235">
        <v>0</v>
      </c>
      <c r="O53" s="235">
        <f t="shared" si="19"/>
        <v>17</v>
      </c>
      <c r="P53" s="237">
        <f t="shared" si="5"/>
        <v>65.38461538461539</v>
      </c>
      <c r="Q53" s="235">
        <v>13</v>
      </c>
      <c r="R53" s="235">
        <v>30</v>
      </c>
      <c r="S53" s="235">
        <v>10</v>
      </c>
      <c r="T53" s="235">
        <f t="shared" si="20"/>
        <v>40</v>
      </c>
      <c r="U53" s="238">
        <f t="shared" si="7"/>
        <v>1.5384615384615385</v>
      </c>
      <c r="V53" s="235">
        <v>16</v>
      </c>
      <c r="W53" s="235">
        <v>0</v>
      </c>
      <c r="X53" s="235">
        <v>0</v>
      </c>
      <c r="Y53" s="235">
        <v>0</v>
      </c>
      <c r="Z53" s="235">
        <v>0</v>
      </c>
      <c r="AA53" s="235">
        <v>0</v>
      </c>
      <c r="AB53" s="235">
        <v>1</v>
      </c>
      <c r="AC53" s="235">
        <f t="shared" si="21"/>
        <v>1</v>
      </c>
      <c r="AD53" s="235">
        <v>0</v>
      </c>
      <c r="AE53" s="235">
        <v>0</v>
      </c>
      <c r="AF53" s="239">
        <v>26</v>
      </c>
      <c r="AG53" s="240">
        <v>0</v>
      </c>
      <c r="AI53" s="177"/>
    </row>
    <row r="54" spans="2:35" s="187" customFormat="1" ht="8.25" customHeight="1">
      <c r="B54" s="241" t="s">
        <v>77</v>
      </c>
      <c r="C54" s="242">
        <v>49</v>
      </c>
      <c r="D54" s="242">
        <v>48</v>
      </c>
      <c r="E54" s="236">
        <f t="shared" si="2"/>
        <v>97.95918367346938</v>
      </c>
      <c r="F54" s="242">
        <v>48</v>
      </c>
      <c r="G54" s="236">
        <f t="shared" si="3"/>
        <v>100</v>
      </c>
      <c r="H54" s="242">
        <v>27</v>
      </c>
      <c r="I54" s="242">
        <v>15</v>
      </c>
      <c r="J54" s="242">
        <v>5</v>
      </c>
      <c r="K54" s="242">
        <v>0</v>
      </c>
      <c r="L54" s="242">
        <v>1</v>
      </c>
      <c r="M54" s="242">
        <v>0</v>
      </c>
      <c r="N54" s="242">
        <v>0</v>
      </c>
      <c r="O54" s="242">
        <f t="shared" si="19"/>
        <v>21</v>
      </c>
      <c r="P54" s="237">
        <f t="shared" si="5"/>
        <v>43.75</v>
      </c>
      <c r="Q54" s="242">
        <v>13</v>
      </c>
      <c r="R54" s="242">
        <v>70</v>
      </c>
      <c r="S54" s="242">
        <v>14</v>
      </c>
      <c r="T54" s="242">
        <f t="shared" si="20"/>
        <v>84</v>
      </c>
      <c r="U54" s="238">
        <f t="shared" si="7"/>
        <v>1.75</v>
      </c>
      <c r="V54" s="242">
        <v>10</v>
      </c>
      <c r="W54" s="242">
        <v>7</v>
      </c>
      <c r="X54" s="242">
        <v>1</v>
      </c>
      <c r="Y54" s="242">
        <v>3</v>
      </c>
      <c r="Z54" s="242">
        <v>0</v>
      </c>
      <c r="AA54" s="242">
        <v>0</v>
      </c>
      <c r="AB54" s="242">
        <v>1</v>
      </c>
      <c r="AC54" s="242">
        <f t="shared" si="21"/>
        <v>12</v>
      </c>
      <c r="AD54" s="242">
        <v>0</v>
      </c>
      <c r="AE54" s="242">
        <v>0</v>
      </c>
      <c r="AF54" s="243">
        <v>48</v>
      </c>
      <c r="AG54" s="244">
        <v>13</v>
      </c>
      <c r="AI54" s="177"/>
    </row>
    <row r="55" spans="2:35" s="187" customFormat="1" ht="8.25" customHeight="1">
      <c r="B55" s="144" t="s">
        <v>130</v>
      </c>
      <c r="C55" s="200">
        <f>SUM(C56:C61)</f>
        <v>470</v>
      </c>
      <c r="D55" s="200">
        <f aca="true" t="shared" si="22" ref="D55:AG55">SUM(D56:D61)</f>
        <v>371</v>
      </c>
      <c r="E55" s="216">
        <f t="shared" si="2"/>
        <v>78.93617021276596</v>
      </c>
      <c r="F55" s="200">
        <f t="shared" si="22"/>
        <v>371</v>
      </c>
      <c r="G55" s="216">
        <f t="shared" si="3"/>
        <v>100</v>
      </c>
      <c r="H55" s="200">
        <f t="shared" si="22"/>
        <v>244</v>
      </c>
      <c r="I55" s="200">
        <f t="shared" si="22"/>
        <v>81</v>
      </c>
      <c r="J55" s="200">
        <f t="shared" si="22"/>
        <v>38</v>
      </c>
      <c r="K55" s="200">
        <f t="shared" si="22"/>
        <v>2</v>
      </c>
      <c r="L55" s="200">
        <f t="shared" si="22"/>
        <v>6</v>
      </c>
      <c r="M55" s="200">
        <f t="shared" si="22"/>
        <v>0</v>
      </c>
      <c r="N55" s="200">
        <f t="shared" si="22"/>
        <v>0</v>
      </c>
      <c r="O55" s="200">
        <f t="shared" si="22"/>
        <v>127</v>
      </c>
      <c r="P55" s="217">
        <f t="shared" si="5"/>
        <v>34.23180592991914</v>
      </c>
      <c r="Q55" s="200">
        <f t="shared" si="22"/>
        <v>99</v>
      </c>
      <c r="R55" s="200">
        <f t="shared" si="22"/>
        <v>342</v>
      </c>
      <c r="S55" s="200">
        <f t="shared" si="22"/>
        <v>150</v>
      </c>
      <c r="T55" s="200">
        <f t="shared" si="22"/>
        <v>492</v>
      </c>
      <c r="U55" s="218">
        <f t="shared" si="7"/>
        <v>1.326145552560647</v>
      </c>
      <c r="V55" s="200">
        <f t="shared" si="22"/>
        <v>150</v>
      </c>
      <c r="W55" s="200">
        <f t="shared" si="22"/>
        <v>16</v>
      </c>
      <c r="X55" s="200">
        <f t="shared" si="22"/>
        <v>5</v>
      </c>
      <c r="Y55" s="200">
        <f t="shared" si="22"/>
        <v>1</v>
      </c>
      <c r="Z55" s="200">
        <f t="shared" si="22"/>
        <v>2</v>
      </c>
      <c r="AA55" s="200">
        <f t="shared" si="22"/>
        <v>1</v>
      </c>
      <c r="AB55" s="200">
        <f t="shared" si="22"/>
        <v>5</v>
      </c>
      <c r="AC55" s="200">
        <f t="shared" si="22"/>
        <v>30</v>
      </c>
      <c r="AD55" s="200">
        <f t="shared" si="22"/>
        <v>2</v>
      </c>
      <c r="AE55" s="200">
        <f t="shared" si="22"/>
        <v>0</v>
      </c>
      <c r="AF55" s="200">
        <f t="shared" si="22"/>
        <v>357</v>
      </c>
      <c r="AG55" s="201">
        <f t="shared" si="22"/>
        <v>50</v>
      </c>
      <c r="AI55" s="177"/>
    </row>
    <row r="56" spans="2:35" s="176" customFormat="1" ht="8.25" customHeight="1">
      <c r="B56" s="132" t="s">
        <v>131</v>
      </c>
      <c r="C56" s="174">
        <v>55</v>
      </c>
      <c r="D56" s="174">
        <v>44</v>
      </c>
      <c r="E56" s="210">
        <f t="shared" si="2"/>
        <v>80</v>
      </c>
      <c r="F56" s="174">
        <v>44</v>
      </c>
      <c r="G56" s="210">
        <f t="shared" si="3"/>
        <v>100</v>
      </c>
      <c r="H56" s="174">
        <v>28</v>
      </c>
      <c r="I56" s="174">
        <v>11</v>
      </c>
      <c r="J56" s="174">
        <v>5</v>
      </c>
      <c r="K56" s="174">
        <v>0</v>
      </c>
      <c r="L56" s="174">
        <v>0</v>
      </c>
      <c r="M56" s="174">
        <v>0</v>
      </c>
      <c r="N56" s="174">
        <v>0</v>
      </c>
      <c r="O56" s="174">
        <f t="shared" si="19"/>
        <v>16</v>
      </c>
      <c r="P56" s="211">
        <f t="shared" si="5"/>
        <v>36.36363636363637</v>
      </c>
      <c r="Q56" s="174">
        <v>4</v>
      </c>
      <c r="R56" s="174">
        <v>32</v>
      </c>
      <c r="S56" s="174">
        <v>31</v>
      </c>
      <c r="T56" s="174">
        <f t="shared" si="20"/>
        <v>63</v>
      </c>
      <c r="U56" s="212">
        <f t="shared" si="7"/>
        <v>1.4318181818181819</v>
      </c>
      <c r="V56" s="174">
        <v>7</v>
      </c>
      <c r="W56" s="174">
        <v>0</v>
      </c>
      <c r="X56" s="174">
        <v>0</v>
      </c>
      <c r="Y56" s="174">
        <v>0</v>
      </c>
      <c r="Z56" s="174">
        <v>0</v>
      </c>
      <c r="AA56" s="174">
        <v>0</v>
      </c>
      <c r="AB56" s="174">
        <v>0</v>
      </c>
      <c r="AC56" s="174">
        <f t="shared" si="21"/>
        <v>0</v>
      </c>
      <c r="AD56" s="174">
        <v>0</v>
      </c>
      <c r="AE56" s="174">
        <v>0</v>
      </c>
      <c r="AF56" s="173">
        <v>44</v>
      </c>
      <c r="AG56" s="175">
        <v>17</v>
      </c>
      <c r="AI56" s="177"/>
    </row>
    <row r="57" spans="2:35" s="176" customFormat="1" ht="8.25" customHeight="1">
      <c r="B57" s="132" t="s">
        <v>132</v>
      </c>
      <c r="C57" s="174">
        <v>138</v>
      </c>
      <c r="D57" s="174">
        <v>107</v>
      </c>
      <c r="E57" s="210">
        <f t="shared" si="2"/>
        <v>77.53623188405797</v>
      </c>
      <c r="F57" s="174">
        <v>107</v>
      </c>
      <c r="G57" s="210">
        <f t="shared" si="3"/>
        <v>100</v>
      </c>
      <c r="H57" s="174">
        <v>77</v>
      </c>
      <c r="I57" s="174">
        <v>19</v>
      </c>
      <c r="J57" s="174">
        <v>8</v>
      </c>
      <c r="K57" s="174">
        <v>1</v>
      </c>
      <c r="L57" s="174">
        <v>2</v>
      </c>
      <c r="M57" s="174">
        <v>0</v>
      </c>
      <c r="N57" s="174">
        <v>0</v>
      </c>
      <c r="O57" s="174">
        <f t="shared" si="19"/>
        <v>30</v>
      </c>
      <c r="P57" s="211">
        <f t="shared" si="5"/>
        <v>28.037383177570092</v>
      </c>
      <c r="Q57" s="174">
        <v>26</v>
      </c>
      <c r="R57" s="174">
        <v>87</v>
      </c>
      <c r="S57" s="174">
        <v>40</v>
      </c>
      <c r="T57" s="174">
        <f t="shared" si="20"/>
        <v>127</v>
      </c>
      <c r="U57" s="212">
        <f t="shared" si="7"/>
        <v>1.1869158878504673</v>
      </c>
      <c r="V57" s="174">
        <v>71</v>
      </c>
      <c r="W57" s="174">
        <v>3</v>
      </c>
      <c r="X57" s="174">
        <v>1</v>
      </c>
      <c r="Y57" s="174">
        <v>0</v>
      </c>
      <c r="Z57" s="174">
        <v>0</v>
      </c>
      <c r="AA57" s="174">
        <v>1</v>
      </c>
      <c r="AB57" s="174">
        <v>4</v>
      </c>
      <c r="AC57" s="174">
        <f t="shared" si="21"/>
        <v>9</v>
      </c>
      <c r="AD57" s="174">
        <v>2</v>
      </c>
      <c r="AE57" s="174">
        <v>0</v>
      </c>
      <c r="AF57" s="173">
        <v>105</v>
      </c>
      <c r="AG57" s="175">
        <v>4</v>
      </c>
      <c r="AI57" s="177"/>
    </row>
    <row r="58" spans="2:35" s="176" customFormat="1" ht="8.25" customHeight="1">
      <c r="B58" s="132" t="s">
        <v>133</v>
      </c>
      <c r="C58" s="174">
        <v>22</v>
      </c>
      <c r="D58" s="174">
        <v>17</v>
      </c>
      <c r="E58" s="210">
        <f t="shared" si="2"/>
        <v>77.27272727272727</v>
      </c>
      <c r="F58" s="174">
        <v>17</v>
      </c>
      <c r="G58" s="210">
        <f t="shared" si="3"/>
        <v>100</v>
      </c>
      <c r="H58" s="174">
        <v>14</v>
      </c>
      <c r="I58" s="174">
        <v>2</v>
      </c>
      <c r="J58" s="174">
        <v>1</v>
      </c>
      <c r="K58" s="174">
        <v>0</v>
      </c>
      <c r="L58" s="174">
        <v>0</v>
      </c>
      <c r="M58" s="174">
        <v>0</v>
      </c>
      <c r="N58" s="174">
        <v>0</v>
      </c>
      <c r="O58" s="174">
        <f t="shared" si="19"/>
        <v>3</v>
      </c>
      <c r="P58" s="211">
        <f t="shared" si="5"/>
        <v>17.647058823529413</v>
      </c>
      <c r="Q58" s="174">
        <v>3</v>
      </c>
      <c r="R58" s="174">
        <v>6</v>
      </c>
      <c r="S58" s="174">
        <v>6</v>
      </c>
      <c r="T58" s="174">
        <f t="shared" si="20"/>
        <v>12</v>
      </c>
      <c r="U58" s="212">
        <f t="shared" si="7"/>
        <v>0.7058823529411765</v>
      </c>
      <c r="V58" s="174">
        <v>0</v>
      </c>
      <c r="W58" s="174">
        <v>0</v>
      </c>
      <c r="X58" s="174">
        <v>0</v>
      </c>
      <c r="Y58" s="174">
        <v>0</v>
      </c>
      <c r="Z58" s="174">
        <v>1</v>
      </c>
      <c r="AA58" s="174">
        <v>0</v>
      </c>
      <c r="AB58" s="174">
        <v>0</v>
      </c>
      <c r="AC58" s="174">
        <f t="shared" si="21"/>
        <v>1</v>
      </c>
      <c r="AD58" s="174">
        <v>0</v>
      </c>
      <c r="AE58" s="174">
        <v>0</v>
      </c>
      <c r="AF58" s="173">
        <v>17</v>
      </c>
      <c r="AG58" s="175">
        <v>4</v>
      </c>
      <c r="AI58" s="177"/>
    </row>
    <row r="59" spans="2:35" s="176" customFormat="1" ht="8.25" customHeight="1">
      <c r="B59" s="132" t="s">
        <v>134</v>
      </c>
      <c r="C59" s="174">
        <v>105</v>
      </c>
      <c r="D59" s="174">
        <v>86</v>
      </c>
      <c r="E59" s="210">
        <f t="shared" si="2"/>
        <v>81.9047619047619</v>
      </c>
      <c r="F59" s="174">
        <v>86</v>
      </c>
      <c r="G59" s="210">
        <f t="shared" si="3"/>
        <v>100</v>
      </c>
      <c r="H59" s="174">
        <v>52</v>
      </c>
      <c r="I59" s="174">
        <v>19</v>
      </c>
      <c r="J59" s="174">
        <v>13</v>
      </c>
      <c r="K59" s="174">
        <v>0</v>
      </c>
      <c r="L59" s="174">
        <v>2</v>
      </c>
      <c r="M59" s="174">
        <v>0</v>
      </c>
      <c r="N59" s="174">
        <v>0</v>
      </c>
      <c r="O59" s="174">
        <f t="shared" si="19"/>
        <v>34</v>
      </c>
      <c r="P59" s="211">
        <f t="shared" si="5"/>
        <v>39.53488372093023</v>
      </c>
      <c r="Q59" s="174">
        <v>31</v>
      </c>
      <c r="R59" s="174">
        <v>121</v>
      </c>
      <c r="S59" s="174">
        <v>32</v>
      </c>
      <c r="T59" s="174">
        <f t="shared" si="20"/>
        <v>153</v>
      </c>
      <c r="U59" s="212">
        <f t="shared" si="7"/>
        <v>1.7790697674418605</v>
      </c>
      <c r="V59" s="174">
        <v>7</v>
      </c>
      <c r="W59" s="174">
        <v>4</v>
      </c>
      <c r="X59" s="174">
        <v>0</v>
      </c>
      <c r="Y59" s="174">
        <v>0</v>
      </c>
      <c r="Z59" s="174">
        <v>0</v>
      </c>
      <c r="AA59" s="174">
        <v>0</v>
      </c>
      <c r="AB59" s="174">
        <v>0</v>
      </c>
      <c r="AC59" s="174">
        <f t="shared" si="21"/>
        <v>4</v>
      </c>
      <c r="AD59" s="174">
        <v>0</v>
      </c>
      <c r="AE59" s="174">
        <v>0</v>
      </c>
      <c r="AF59" s="173">
        <v>86</v>
      </c>
      <c r="AG59" s="175">
        <v>0</v>
      </c>
      <c r="AI59" s="177"/>
    </row>
    <row r="60" spans="2:35" s="176" customFormat="1" ht="8.25" customHeight="1">
      <c r="B60" s="132" t="s">
        <v>135</v>
      </c>
      <c r="C60" s="174">
        <v>48</v>
      </c>
      <c r="D60" s="174">
        <v>23</v>
      </c>
      <c r="E60" s="210">
        <f t="shared" si="2"/>
        <v>47.91666666666667</v>
      </c>
      <c r="F60" s="174">
        <v>23</v>
      </c>
      <c r="G60" s="210">
        <f t="shared" si="3"/>
        <v>100</v>
      </c>
      <c r="H60" s="174">
        <v>18</v>
      </c>
      <c r="I60" s="174">
        <v>3</v>
      </c>
      <c r="J60" s="174">
        <v>1</v>
      </c>
      <c r="K60" s="174">
        <v>0</v>
      </c>
      <c r="L60" s="174">
        <v>1</v>
      </c>
      <c r="M60" s="174">
        <v>0</v>
      </c>
      <c r="N60" s="174">
        <v>0</v>
      </c>
      <c r="O60" s="174">
        <f t="shared" si="19"/>
        <v>5</v>
      </c>
      <c r="P60" s="211">
        <f t="shared" si="5"/>
        <v>21.73913043478261</v>
      </c>
      <c r="Q60" s="174">
        <v>5</v>
      </c>
      <c r="R60" s="174">
        <v>8</v>
      </c>
      <c r="S60" s="174">
        <v>6</v>
      </c>
      <c r="T60" s="174">
        <f t="shared" si="20"/>
        <v>14</v>
      </c>
      <c r="U60" s="212">
        <f t="shared" si="7"/>
        <v>0.6086956521739131</v>
      </c>
      <c r="V60" s="174">
        <v>5</v>
      </c>
      <c r="W60" s="174">
        <v>0</v>
      </c>
      <c r="X60" s="174">
        <v>0</v>
      </c>
      <c r="Y60" s="174">
        <v>0</v>
      </c>
      <c r="Z60" s="174">
        <v>0</v>
      </c>
      <c r="AA60" s="174">
        <v>0</v>
      </c>
      <c r="AB60" s="174">
        <v>0</v>
      </c>
      <c r="AC60" s="174">
        <f t="shared" si="21"/>
        <v>0</v>
      </c>
      <c r="AD60" s="174">
        <v>0</v>
      </c>
      <c r="AE60" s="174">
        <v>0</v>
      </c>
      <c r="AF60" s="173">
        <v>23</v>
      </c>
      <c r="AG60" s="175">
        <v>5</v>
      </c>
      <c r="AI60" s="177"/>
    </row>
    <row r="61" spans="2:35" s="176" customFormat="1" ht="8.25" customHeight="1">
      <c r="B61" s="145" t="s">
        <v>136</v>
      </c>
      <c r="C61" s="202">
        <v>102</v>
      </c>
      <c r="D61" s="202">
        <v>94</v>
      </c>
      <c r="E61" s="219">
        <f t="shared" si="2"/>
        <v>92.15686274509804</v>
      </c>
      <c r="F61" s="202">
        <v>94</v>
      </c>
      <c r="G61" s="219">
        <f t="shared" si="3"/>
        <v>100</v>
      </c>
      <c r="H61" s="202">
        <v>55</v>
      </c>
      <c r="I61" s="202">
        <v>27</v>
      </c>
      <c r="J61" s="202">
        <v>10</v>
      </c>
      <c r="K61" s="202">
        <v>1</v>
      </c>
      <c r="L61" s="202">
        <v>1</v>
      </c>
      <c r="M61" s="202">
        <v>0</v>
      </c>
      <c r="N61" s="202">
        <v>0</v>
      </c>
      <c r="O61" s="202">
        <f t="shared" si="19"/>
        <v>39</v>
      </c>
      <c r="P61" s="220">
        <f t="shared" si="5"/>
        <v>41.48936170212766</v>
      </c>
      <c r="Q61" s="202">
        <v>30</v>
      </c>
      <c r="R61" s="202">
        <v>88</v>
      </c>
      <c r="S61" s="202">
        <v>35</v>
      </c>
      <c r="T61" s="202">
        <f t="shared" si="20"/>
        <v>123</v>
      </c>
      <c r="U61" s="221">
        <f t="shared" si="7"/>
        <v>1.3085106382978724</v>
      </c>
      <c r="V61" s="202">
        <v>60</v>
      </c>
      <c r="W61" s="202">
        <v>9</v>
      </c>
      <c r="X61" s="202">
        <v>4</v>
      </c>
      <c r="Y61" s="202">
        <v>1</v>
      </c>
      <c r="Z61" s="202">
        <v>1</v>
      </c>
      <c r="AA61" s="202">
        <v>0</v>
      </c>
      <c r="AB61" s="202">
        <v>1</v>
      </c>
      <c r="AC61" s="202">
        <f t="shared" si="21"/>
        <v>16</v>
      </c>
      <c r="AD61" s="202">
        <v>0</v>
      </c>
      <c r="AE61" s="202">
        <v>0</v>
      </c>
      <c r="AF61" s="203">
        <v>82</v>
      </c>
      <c r="AG61" s="204">
        <v>20</v>
      </c>
      <c r="AI61" s="177"/>
    </row>
    <row r="62" spans="2:35" s="54" customFormat="1" ht="11.25">
      <c r="B62" s="50" t="s">
        <v>137</v>
      </c>
      <c r="C62" s="124">
        <f>C3+C6+C7+C8+C9+C12+C15+C21+C22+C30+C31+C32+C33+C34+C37+C38+C39+C40+C44+C49+C50+C51+C52+C53+C54+C55</f>
        <v>14541</v>
      </c>
      <c r="D62" s="124">
        <f aca="true" t="shared" si="23" ref="D62:AG62">D3+D6+D7+D8+D9+D12+D15+D21+D22+D30+D31+D32+D33+D34+D37+D38+D39+D40+D44+D49+D50+D51+D52+D53+D54+D55</f>
        <v>12689</v>
      </c>
      <c r="E62" s="146">
        <f t="shared" si="2"/>
        <v>87.26359947733994</v>
      </c>
      <c r="F62" s="124">
        <f t="shared" si="23"/>
        <v>10404</v>
      </c>
      <c r="G62" s="146">
        <f t="shared" si="3"/>
        <v>81.9922767751596</v>
      </c>
      <c r="H62" s="124">
        <f t="shared" si="23"/>
        <v>8612</v>
      </c>
      <c r="I62" s="124">
        <f t="shared" si="23"/>
        <v>2483</v>
      </c>
      <c r="J62" s="124">
        <f t="shared" si="23"/>
        <v>1311</v>
      </c>
      <c r="K62" s="124">
        <f t="shared" si="23"/>
        <v>52</v>
      </c>
      <c r="L62" s="124">
        <f t="shared" si="23"/>
        <v>225</v>
      </c>
      <c r="M62" s="124">
        <f t="shared" si="23"/>
        <v>1</v>
      </c>
      <c r="N62" s="124">
        <f t="shared" si="23"/>
        <v>5</v>
      </c>
      <c r="O62" s="124">
        <f t="shared" si="23"/>
        <v>4077</v>
      </c>
      <c r="P62" s="147">
        <f t="shared" si="5"/>
        <v>32.130191504452675</v>
      </c>
      <c r="Q62" s="124">
        <f t="shared" si="23"/>
        <v>3579</v>
      </c>
      <c r="R62" s="124">
        <f t="shared" si="23"/>
        <v>13326</v>
      </c>
      <c r="S62" s="124">
        <f t="shared" si="23"/>
        <v>3499</v>
      </c>
      <c r="T62" s="124">
        <f t="shared" si="23"/>
        <v>16825</v>
      </c>
      <c r="U62" s="148">
        <f t="shared" si="7"/>
        <v>1.3259516116321224</v>
      </c>
      <c r="V62" s="124">
        <f t="shared" si="23"/>
        <v>6265</v>
      </c>
      <c r="W62" s="124">
        <f t="shared" si="23"/>
        <v>529</v>
      </c>
      <c r="X62" s="124">
        <f t="shared" si="23"/>
        <v>352</v>
      </c>
      <c r="Y62" s="124">
        <f t="shared" si="23"/>
        <v>342</v>
      </c>
      <c r="Z62" s="124">
        <f t="shared" si="23"/>
        <v>111</v>
      </c>
      <c r="AA62" s="124">
        <f t="shared" si="23"/>
        <v>11</v>
      </c>
      <c r="AB62" s="124">
        <f t="shared" si="23"/>
        <v>210</v>
      </c>
      <c r="AC62" s="124">
        <f t="shared" si="23"/>
        <v>1555</v>
      </c>
      <c r="AD62" s="124">
        <f t="shared" si="23"/>
        <v>21</v>
      </c>
      <c r="AE62" s="124">
        <f t="shared" si="23"/>
        <v>0</v>
      </c>
      <c r="AF62" s="124">
        <f t="shared" si="23"/>
        <v>12470</v>
      </c>
      <c r="AG62" s="149">
        <f t="shared" si="23"/>
        <v>1146</v>
      </c>
      <c r="AI62" s="125"/>
    </row>
    <row r="64" ht="14.25">
      <c r="B64" s="1" t="s">
        <v>85</v>
      </c>
    </row>
    <row r="66" spans="2:33" ht="23.25" customHeight="1">
      <c r="B66" s="229" t="s">
        <v>4</v>
      </c>
      <c r="C66" s="224" t="s">
        <v>5</v>
      </c>
      <c r="D66" s="224" t="s">
        <v>6</v>
      </c>
      <c r="E66" s="224" t="s">
        <v>7</v>
      </c>
      <c r="F66" s="224" t="s">
        <v>8</v>
      </c>
      <c r="G66" s="224" t="s">
        <v>138</v>
      </c>
      <c r="H66" s="126" t="s">
        <v>0</v>
      </c>
      <c r="I66" s="127"/>
      <c r="J66" s="126"/>
      <c r="K66" s="126"/>
      <c r="L66" s="126"/>
      <c r="M66" s="126"/>
      <c r="N66" s="126"/>
      <c r="O66" s="126"/>
      <c r="P66" s="128"/>
      <c r="Q66" s="128"/>
      <c r="R66" s="126" t="s">
        <v>1</v>
      </c>
      <c r="S66" s="126"/>
      <c r="T66" s="126"/>
      <c r="U66" s="129"/>
      <c r="V66" s="130"/>
      <c r="W66" s="126" t="s">
        <v>2</v>
      </c>
      <c r="X66" s="126"/>
      <c r="Y66" s="126"/>
      <c r="Z66" s="126"/>
      <c r="AA66" s="126"/>
      <c r="AB66" s="126"/>
      <c r="AC66" s="126"/>
      <c r="AD66" s="226" t="s">
        <v>3</v>
      </c>
      <c r="AE66" s="227"/>
      <c r="AF66" s="228"/>
      <c r="AG66" s="131"/>
    </row>
    <row r="67" spans="2:33" s="15" customFormat="1" ht="48" customHeight="1">
      <c r="B67" s="230"/>
      <c r="C67" s="225"/>
      <c r="D67" s="225"/>
      <c r="E67" s="225"/>
      <c r="F67" s="225"/>
      <c r="G67" s="225"/>
      <c r="H67" s="18" t="s">
        <v>9</v>
      </c>
      <c r="I67" s="18" t="s">
        <v>10</v>
      </c>
      <c r="J67" s="18" t="s">
        <v>11</v>
      </c>
      <c r="K67" s="18" t="s">
        <v>12</v>
      </c>
      <c r="L67" s="18" t="s">
        <v>13</v>
      </c>
      <c r="M67" s="18" t="s">
        <v>14</v>
      </c>
      <c r="N67" s="18" t="s">
        <v>15</v>
      </c>
      <c r="O67" s="18" t="s">
        <v>16</v>
      </c>
      <c r="P67" s="19" t="s">
        <v>17</v>
      </c>
      <c r="Q67" s="19" t="s">
        <v>18</v>
      </c>
      <c r="R67" s="18" t="s">
        <v>19</v>
      </c>
      <c r="S67" s="18" t="s">
        <v>20</v>
      </c>
      <c r="T67" s="18" t="s">
        <v>21</v>
      </c>
      <c r="U67" s="20" t="s">
        <v>22</v>
      </c>
      <c r="V67" s="18" t="s">
        <v>23</v>
      </c>
      <c r="W67" s="18" t="s">
        <v>24</v>
      </c>
      <c r="X67" s="18" t="s">
        <v>25</v>
      </c>
      <c r="Y67" s="18" t="s">
        <v>26</v>
      </c>
      <c r="Z67" s="18" t="s">
        <v>27</v>
      </c>
      <c r="AA67" s="18" t="s">
        <v>28</v>
      </c>
      <c r="AB67" s="18" t="s">
        <v>29</v>
      </c>
      <c r="AC67" s="22" t="s">
        <v>30</v>
      </c>
      <c r="AD67" s="18" t="s">
        <v>31</v>
      </c>
      <c r="AE67" s="18" t="s">
        <v>32</v>
      </c>
      <c r="AF67" s="18" t="s">
        <v>33</v>
      </c>
      <c r="AG67" s="172" t="s">
        <v>34</v>
      </c>
    </row>
    <row r="68" spans="2:33" ht="14.25">
      <c r="B68" s="155" t="s">
        <v>86</v>
      </c>
      <c r="C68" s="156">
        <f>C3</f>
        <v>3173</v>
      </c>
      <c r="D68" s="156">
        <f aca="true" t="shared" si="24" ref="D68:AG68">D3</f>
        <v>2610</v>
      </c>
      <c r="E68" s="157">
        <f>D68/C68*100</f>
        <v>82.256539552474</v>
      </c>
      <c r="F68" s="156">
        <f t="shared" si="24"/>
        <v>2434</v>
      </c>
      <c r="G68" s="156">
        <f>F68/D68*100</f>
        <v>93.25670498084291</v>
      </c>
      <c r="H68" s="156">
        <f t="shared" si="24"/>
        <v>1769</v>
      </c>
      <c r="I68" s="156">
        <f t="shared" si="24"/>
        <v>494</v>
      </c>
      <c r="J68" s="156">
        <f t="shared" si="24"/>
        <v>283</v>
      </c>
      <c r="K68" s="156">
        <f t="shared" si="24"/>
        <v>3</v>
      </c>
      <c r="L68" s="156">
        <f t="shared" si="24"/>
        <v>61</v>
      </c>
      <c r="M68" s="156">
        <f t="shared" si="24"/>
        <v>0</v>
      </c>
      <c r="N68" s="156">
        <f t="shared" si="24"/>
        <v>0</v>
      </c>
      <c r="O68" s="156">
        <f t="shared" si="24"/>
        <v>841</v>
      </c>
      <c r="P68" s="157">
        <f>O68/D68*100</f>
        <v>32.22222222222222</v>
      </c>
      <c r="Q68" s="156">
        <f t="shared" si="24"/>
        <v>780</v>
      </c>
      <c r="R68" s="156">
        <f t="shared" si="24"/>
        <v>2982</v>
      </c>
      <c r="S68" s="156">
        <f t="shared" si="24"/>
        <v>591</v>
      </c>
      <c r="T68" s="156">
        <f t="shared" si="24"/>
        <v>3573</v>
      </c>
      <c r="U68" s="158">
        <f>T68/D68</f>
        <v>1.3689655172413793</v>
      </c>
      <c r="V68" s="156">
        <f t="shared" si="24"/>
        <v>3455</v>
      </c>
      <c r="W68" s="156">
        <f t="shared" si="24"/>
        <v>137</v>
      </c>
      <c r="X68" s="156">
        <f t="shared" si="24"/>
        <v>212</v>
      </c>
      <c r="Y68" s="156">
        <f t="shared" si="24"/>
        <v>70</v>
      </c>
      <c r="Z68" s="156">
        <f t="shared" si="24"/>
        <v>29</v>
      </c>
      <c r="AA68" s="156">
        <f t="shared" si="24"/>
        <v>2</v>
      </c>
      <c r="AB68" s="156">
        <f t="shared" si="24"/>
        <v>39</v>
      </c>
      <c r="AC68" s="156">
        <f t="shared" si="24"/>
        <v>489</v>
      </c>
      <c r="AD68" s="156">
        <f t="shared" si="24"/>
        <v>5</v>
      </c>
      <c r="AE68" s="156">
        <f t="shared" si="24"/>
        <v>0</v>
      </c>
      <c r="AF68" s="156">
        <f t="shared" si="24"/>
        <v>2605</v>
      </c>
      <c r="AG68" s="159">
        <f t="shared" si="24"/>
        <v>718</v>
      </c>
    </row>
    <row r="69" spans="2:33" ht="14.25">
      <c r="B69" s="150" t="s">
        <v>87</v>
      </c>
      <c r="C69" s="151">
        <f>SUM(C6:C9)</f>
        <v>3550</v>
      </c>
      <c r="D69" s="151">
        <f aca="true" t="shared" si="25" ref="D69:AG69">SUM(D6:D9)</f>
        <v>3106</v>
      </c>
      <c r="E69" s="152">
        <f aca="true" t="shared" si="26" ref="E69:E75">D69/C69*100</f>
        <v>87.49295774647888</v>
      </c>
      <c r="F69" s="151">
        <f t="shared" si="25"/>
        <v>1775</v>
      </c>
      <c r="G69" s="151">
        <f aca="true" t="shared" si="27" ref="G69:G75">F69/D69*100</f>
        <v>57.147456535737284</v>
      </c>
      <c r="H69" s="151">
        <f t="shared" si="25"/>
        <v>2167</v>
      </c>
      <c r="I69" s="151">
        <f t="shared" si="25"/>
        <v>564</v>
      </c>
      <c r="J69" s="151">
        <f t="shared" si="25"/>
        <v>307</v>
      </c>
      <c r="K69" s="151">
        <f t="shared" si="25"/>
        <v>10</v>
      </c>
      <c r="L69" s="151">
        <f t="shared" si="25"/>
        <v>58</v>
      </c>
      <c r="M69" s="151">
        <f t="shared" si="25"/>
        <v>0</v>
      </c>
      <c r="N69" s="151">
        <f t="shared" si="25"/>
        <v>0</v>
      </c>
      <c r="O69" s="151">
        <f t="shared" si="25"/>
        <v>939</v>
      </c>
      <c r="P69" s="152">
        <f aca="true" t="shared" si="28" ref="P69:P75">O69/D69*100</f>
        <v>30.231809401159047</v>
      </c>
      <c r="Q69" s="151">
        <f t="shared" si="25"/>
        <v>802</v>
      </c>
      <c r="R69" s="151">
        <f t="shared" si="25"/>
        <v>3195</v>
      </c>
      <c r="S69" s="151">
        <f t="shared" si="25"/>
        <v>891</v>
      </c>
      <c r="T69" s="151">
        <f t="shared" si="25"/>
        <v>4086</v>
      </c>
      <c r="U69" s="153">
        <f aca="true" t="shared" si="29" ref="U69:U75">T69/D69</f>
        <v>1.3155183515775917</v>
      </c>
      <c r="V69" s="151">
        <f t="shared" si="25"/>
        <v>893</v>
      </c>
      <c r="W69" s="151">
        <f t="shared" si="25"/>
        <v>131</v>
      </c>
      <c r="X69" s="151">
        <f t="shared" si="25"/>
        <v>42</v>
      </c>
      <c r="Y69" s="151">
        <f t="shared" si="25"/>
        <v>94</v>
      </c>
      <c r="Z69" s="151">
        <f t="shared" si="25"/>
        <v>27</v>
      </c>
      <c r="AA69" s="151">
        <f t="shared" si="25"/>
        <v>1</v>
      </c>
      <c r="AB69" s="151">
        <f t="shared" si="25"/>
        <v>92</v>
      </c>
      <c r="AC69" s="151">
        <f t="shared" si="25"/>
        <v>387</v>
      </c>
      <c r="AD69" s="151">
        <f t="shared" si="25"/>
        <v>4</v>
      </c>
      <c r="AE69" s="151">
        <f t="shared" si="25"/>
        <v>0</v>
      </c>
      <c r="AF69" s="151">
        <f t="shared" si="25"/>
        <v>3102</v>
      </c>
      <c r="AG69" s="154">
        <f t="shared" si="25"/>
        <v>132</v>
      </c>
    </row>
    <row r="70" spans="2:33" ht="14.25">
      <c r="B70" s="150" t="s">
        <v>88</v>
      </c>
      <c r="C70" s="151">
        <f>C12+C15</f>
        <v>1513</v>
      </c>
      <c r="D70" s="151">
        <f aca="true" t="shared" si="30" ref="D70:AG70">D12+D15</f>
        <v>1329</v>
      </c>
      <c r="E70" s="152">
        <f t="shared" si="26"/>
        <v>87.83873099801718</v>
      </c>
      <c r="F70" s="151">
        <f t="shared" si="30"/>
        <v>621</v>
      </c>
      <c r="G70" s="151">
        <f t="shared" si="27"/>
        <v>46.72686230248307</v>
      </c>
      <c r="H70" s="151">
        <f t="shared" si="30"/>
        <v>898</v>
      </c>
      <c r="I70" s="151">
        <f t="shared" si="30"/>
        <v>264</v>
      </c>
      <c r="J70" s="151">
        <f t="shared" si="30"/>
        <v>134</v>
      </c>
      <c r="K70" s="151">
        <f t="shared" si="30"/>
        <v>10</v>
      </c>
      <c r="L70" s="151">
        <f t="shared" si="30"/>
        <v>23</v>
      </c>
      <c r="M70" s="151">
        <f t="shared" si="30"/>
        <v>0</v>
      </c>
      <c r="N70" s="151">
        <f t="shared" si="30"/>
        <v>0</v>
      </c>
      <c r="O70" s="151">
        <f t="shared" si="30"/>
        <v>431</v>
      </c>
      <c r="P70" s="152">
        <f t="shared" si="28"/>
        <v>32.43039879608728</v>
      </c>
      <c r="Q70" s="151">
        <f t="shared" si="30"/>
        <v>354</v>
      </c>
      <c r="R70" s="151">
        <f t="shared" si="30"/>
        <v>1361</v>
      </c>
      <c r="S70" s="151">
        <f t="shared" si="30"/>
        <v>445</v>
      </c>
      <c r="T70" s="151">
        <f t="shared" si="30"/>
        <v>1806</v>
      </c>
      <c r="U70" s="153">
        <f t="shared" si="29"/>
        <v>1.3589164785553047</v>
      </c>
      <c r="V70" s="151">
        <f t="shared" si="30"/>
        <v>288</v>
      </c>
      <c r="W70" s="151">
        <f t="shared" si="30"/>
        <v>46</v>
      </c>
      <c r="X70" s="151">
        <f t="shared" si="30"/>
        <v>24</v>
      </c>
      <c r="Y70" s="151">
        <f t="shared" si="30"/>
        <v>32</v>
      </c>
      <c r="Z70" s="151">
        <f t="shared" si="30"/>
        <v>10</v>
      </c>
      <c r="AA70" s="151">
        <f t="shared" si="30"/>
        <v>1</v>
      </c>
      <c r="AB70" s="151">
        <f t="shared" si="30"/>
        <v>16</v>
      </c>
      <c r="AC70" s="151">
        <f t="shared" si="30"/>
        <v>129</v>
      </c>
      <c r="AD70" s="151">
        <f t="shared" si="30"/>
        <v>1</v>
      </c>
      <c r="AE70" s="151">
        <f t="shared" si="30"/>
        <v>0</v>
      </c>
      <c r="AF70" s="151">
        <f t="shared" si="30"/>
        <v>1216</v>
      </c>
      <c r="AG70" s="154">
        <f t="shared" si="30"/>
        <v>1</v>
      </c>
    </row>
    <row r="71" spans="2:33" ht="14.25">
      <c r="B71" s="150" t="s">
        <v>89</v>
      </c>
      <c r="C71" s="151">
        <f>C21+C22+C30+C31+C32</f>
        <v>2335</v>
      </c>
      <c r="D71" s="151">
        <f aca="true" t="shared" si="31" ref="D71:AG71">D21+D22+D30+D31+D32</f>
        <v>2182</v>
      </c>
      <c r="E71" s="152">
        <f t="shared" si="26"/>
        <v>93.4475374732334</v>
      </c>
      <c r="F71" s="151">
        <f t="shared" si="31"/>
        <v>2164</v>
      </c>
      <c r="G71" s="151">
        <f t="shared" si="27"/>
        <v>99.17506874427131</v>
      </c>
      <c r="H71" s="151">
        <f t="shared" si="31"/>
        <v>1542</v>
      </c>
      <c r="I71" s="151">
        <f t="shared" si="31"/>
        <v>404</v>
      </c>
      <c r="J71" s="151">
        <f t="shared" si="31"/>
        <v>204</v>
      </c>
      <c r="K71" s="151">
        <f t="shared" si="31"/>
        <v>8</v>
      </c>
      <c r="L71" s="151">
        <f t="shared" si="31"/>
        <v>24</v>
      </c>
      <c r="M71" s="151">
        <f t="shared" si="31"/>
        <v>0</v>
      </c>
      <c r="N71" s="151">
        <f t="shared" si="31"/>
        <v>0</v>
      </c>
      <c r="O71" s="151">
        <f t="shared" si="31"/>
        <v>640</v>
      </c>
      <c r="P71" s="152">
        <f t="shared" si="28"/>
        <v>29.330889092575617</v>
      </c>
      <c r="Q71" s="151">
        <f t="shared" si="31"/>
        <v>568</v>
      </c>
      <c r="R71" s="151">
        <f t="shared" si="31"/>
        <v>2135</v>
      </c>
      <c r="S71" s="151">
        <f t="shared" si="31"/>
        <v>439</v>
      </c>
      <c r="T71" s="151">
        <f t="shared" si="31"/>
        <v>2574</v>
      </c>
      <c r="U71" s="153">
        <f t="shared" si="29"/>
        <v>1.1796516956920258</v>
      </c>
      <c r="V71" s="151">
        <f t="shared" si="31"/>
        <v>716</v>
      </c>
      <c r="W71" s="151">
        <f t="shared" si="31"/>
        <v>86</v>
      </c>
      <c r="X71" s="151">
        <f t="shared" si="31"/>
        <v>45</v>
      </c>
      <c r="Y71" s="151">
        <f t="shared" si="31"/>
        <v>59</v>
      </c>
      <c r="Z71" s="151">
        <f t="shared" si="31"/>
        <v>21</v>
      </c>
      <c r="AA71" s="151">
        <f t="shared" si="31"/>
        <v>2</v>
      </c>
      <c r="AB71" s="151">
        <f t="shared" si="31"/>
        <v>24</v>
      </c>
      <c r="AC71" s="151">
        <f t="shared" si="31"/>
        <v>237</v>
      </c>
      <c r="AD71" s="151">
        <f t="shared" si="31"/>
        <v>3</v>
      </c>
      <c r="AE71" s="151">
        <f t="shared" si="31"/>
        <v>0</v>
      </c>
      <c r="AF71" s="151">
        <f t="shared" si="31"/>
        <v>2170</v>
      </c>
      <c r="AG71" s="154">
        <f t="shared" si="31"/>
        <v>207</v>
      </c>
    </row>
    <row r="72" spans="2:33" ht="14.25">
      <c r="B72" s="150" t="s">
        <v>90</v>
      </c>
      <c r="C72" s="151">
        <f>C33+C34+C37+C38+C39</f>
        <v>1671</v>
      </c>
      <c r="D72" s="151">
        <f aca="true" t="shared" si="32" ref="D72:AG72">D33+D34+D37+D38+D39</f>
        <v>1504</v>
      </c>
      <c r="E72" s="152">
        <f t="shared" si="26"/>
        <v>90.00598444045482</v>
      </c>
      <c r="F72" s="151">
        <f t="shared" si="32"/>
        <v>1479</v>
      </c>
      <c r="G72" s="151">
        <f t="shared" si="27"/>
        <v>98.3377659574468</v>
      </c>
      <c r="H72" s="151">
        <f t="shared" si="32"/>
        <v>1028</v>
      </c>
      <c r="I72" s="151">
        <f t="shared" si="32"/>
        <v>278</v>
      </c>
      <c r="J72" s="151">
        <f t="shared" si="32"/>
        <v>161</v>
      </c>
      <c r="K72" s="151">
        <f t="shared" si="32"/>
        <v>19</v>
      </c>
      <c r="L72" s="151">
        <f t="shared" si="32"/>
        <v>17</v>
      </c>
      <c r="M72" s="151">
        <f t="shared" si="32"/>
        <v>0</v>
      </c>
      <c r="N72" s="151">
        <f t="shared" si="32"/>
        <v>1</v>
      </c>
      <c r="O72" s="151">
        <f t="shared" si="32"/>
        <v>476</v>
      </c>
      <c r="P72" s="152">
        <f t="shared" si="28"/>
        <v>31.648936170212767</v>
      </c>
      <c r="Q72" s="151">
        <f t="shared" si="32"/>
        <v>445</v>
      </c>
      <c r="R72" s="151">
        <f t="shared" si="32"/>
        <v>1428</v>
      </c>
      <c r="S72" s="151">
        <f t="shared" si="32"/>
        <v>393</v>
      </c>
      <c r="T72" s="151">
        <f t="shared" si="32"/>
        <v>1821</v>
      </c>
      <c r="U72" s="153">
        <f t="shared" si="29"/>
        <v>1.2107712765957446</v>
      </c>
      <c r="V72" s="151">
        <f t="shared" si="32"/>
        <v>331</v>
      </c>
      <c r="W72" s="151">
        <f t="shared" si="32"/>
        <v>42</v>
      </c>
      <c r="X72" s="151">
        <f t="shared" si="32"/>
        <v>6</v>
      </c>
      <c r="Y72" s="151">
        <f t="shared" si="32"/>
        <v>32</v>
      </c>
      <c r="Z72" s="151">
        <f t="shared" si="32"/>
        <v>17</v>
      </c>
      <c r="AA72" s="151">
        <f t="shared" si="32"/>
        <v>3</v>
      </c>
      <c r="AB72" s="151">
        <f t="shared" si="32"/>
        <v>12</v>
      </c>
      <c r="AC72" s="151">
        <f t="shared" si="32"/>
        <v>112</v>
      </c>
      <c r="AD72" s="151">
        <f t="shared" si="32"/>
        <v>2</v>
      </c>
      <c r="AE72" s="151">
        <f t="shared" si="32"/>
        <v>0</v>
      </c>
      <c r="AF72" s="151">
        <f t="shared" si="32"/>
        <v>1500</v>
      </c>
      <c r="AG72" s="154">
        <f t="shared" si="32"/>
        <v>1</v>
      </c>
    </row>
    <row r="73" spans="2:33" ht="14.25">
      <c r="B73" s="150" t="s">
        <v>91</v>
      </c>
      <c r="C73" s="151">
        <f>C40+C44+C49+C50+C51+C52+C53+C54</f>
        <v>1829</v>
      </c>
      <c r="D73" s="151">
        <f aca="true" t="shared" si="33" ref="D73:AG73">D40+D44+D49+D50+D51+D52+D53+D54</f>
        <v>1587</v>
      </c>
      <c r="E73" s="152">
        <f t="shared" si="26"/>
        <v>86.76872607982504</v>
      </c>
      <c r="F73" s="151">
        <f t="shared" si="33"/>
        <v>1560</v>
      </c>
      <c r="G73" s="151">
        <f t="shared" si="27"/>
        <v>98.29867674858222</v>
      </c>
      <c r="H73" s="151">
        <f t="shared" si="33"/>
        <v>964</v>
      </c>
      <c r="I73" s="151">
        <f t="shared" si="33"/>
        <v>398</v>
      </c>
      <c r="J73" s="151">
        <f t="shared" si="33"/>
        <v>184</v>
      </c>
      <c r="K73" s="151">
        <f t="shared" si="33"/>
        <v>0</v>
      </c>
      <c r="L73" s="151">
        <f t="shared" si="33"/>
        <v>36</v>
      </c>
      <c r="M73" s="151">
        <f t="shared" si="33"/>
        <v>1</v>
      </c>
      <c r="N73" s="151">
        <f t="shared" si="33"/>
        <v>4</v>
      </c>
      <c r="O73" s="151">
        <f t="shared" si="33"/>
        <v>623</v>
      </c>
      <c r="P73" s="152">
        <f t="shared" si="28"/>
        <v>39.25645872715816</v>
      </c>
      <c r="Q73" s="151">
        <f t="shared" si="33"/>
        <v>531</v>
      </c>
      <c r="R73" s="151">
        <f t="shared" si="33"/>
        <v>1883</v>
      </c>
      <c r="S73" s="151">
        <f t="shared" si="33"/>
        <v>590</v>
      </c>
      <c r="T73" s="151">
        <f t="shared" si="33"/>
        <v>2473</v>
      </c>
      <c r="U73" s="153">
        <f t="shared" si="29"/>
        <v>1.5582860743541274</v>
      </c>
      <c r="V73" s="151">
        <f t="shared" si="33"/>
        <v>432</v>
      </c>
      <c r="W73" s="151">
        <f t="shared" si="33"/>
        <v>71</v>
      </c>
      <c r="X73" s="151">
        <f t="shared" si="33"/>
        <v>18</v>
      </c>
      <c r="Y73" s="151">
        <f t="shared" si="33"/>
        <v>54</v>
      </c>
      <c r="Z73" s="151">
        <f t="shared" si="33"/>
        <v>5</v>
      </c>
      <c r="AA73" s="151">
        <f t="shared" si="33"/>
        <v>1</v>
      </c>
      <c r="AB73" s="151">
        <f t="shared" si="33"/>
        <v>22</v>
      </c>
      <c r="AC73" s="151">
        <f t="shared" si="33"/>
        <v>171</v>
      </c>
      <c r="AD73" s="151">
        <f t="shared" si="33"/>
        <v>4</v>
      </c>
      <c r="AE73" s="151">
        <f t="shared" si="33"/>
        <v>0</v>
      </c>
      <c r="AF73" s="151">
        <f t="shared" si="33"/>
        <v>1520</v>
      </c>
      <c r="AG73" s="154">
        <f t="shared" si="33"/>
        <v>37</v>
      </c>
    </row>
    <row r="74" spans="2:33" ht="14.25">
      <c r="B74" s="160" t="s">
        <v>92</v>
      </c>
      <c r="C74" s="161">
        <f>C55</f>
        <v>470</v>
      </c>
      <c r="D74" s="161">
        <f aca="true" t="shared" si="34" ref="D74:AG74">D55</f>
        <v>371</v>
      </c>
      <c r="E74" s="162">
        <f t="shared" si="26"/>
        <v>78.93617021276596</v>
      </c>
      <c r="F74" s="161">
        <f t="shared" si="34"/>
        <v>371</v>
      </c>
      <c r="G74" s="161">
        <f t="shared" si="27"/>
        <v>100</v>
      </c>
      <c r="H74" s="161">
        <f t="shared" si="34"/>
        <v>244</v>
      </c>
      <c r="I74" s="161">
        <f t="shared" si="34"/>
        <v>81</v>
      </c>
      <c r="J74" s="161">
        <f t="shared" si="34"/>
        <v>38</v>
      </c>
      <c r="K74" s="161">
        <f t="shared" si="34"/>
        <v>2</v>
      </c>
      <c r="L74" s="161">
        <f t="shared" si="34"/>
        <v>6</v>
      </c>
      <c r="M74" s="161">
        <f t="shared" si="34"/>
        <v>0</v>
      </c>
      <c r="N74" s="161">
        <f t="shared" si="34"/>
        <v>0</v>
      </c>
      <c r="O74" s="161">
        <f t="shared" si="34"/>
        <v>127</v>
      </c>
      <c r="P74" s="162">
        <f t="shared" si="28"/>
        <v>34.23180592991914</v>
      </c>
      <c r="Q74" s="161">
        <f t="shared" si="34"/>
        <v>99</v>
      </c>
      <c r="R74" s="161">
        <f t="shared" si="34"/>
        <v>342</v>
      </c>
      <c r="S74" s="161">
        <f t="shared" si="34"/>
        <v>150</v>
      </c>
      <c r="T74" s="161">
        <f t="shared" si="34"/>
        <v>492</v>
      </c>
      <c r="U74" s="163">
        <f t="shared" si="29"/>
        <v>1.326145552560647</v>
      </c>
      <c r="V74" s="161">
        <f t="shared" si="34"/>
        <v>150</v>
      </c>
      <c r="W74" s="161">
        <f t="shared" si="34"/>
        <v>16</v>
      </c>
      <c r="X74" s="161">
        <f t="shared" si="34"/>
        <v>5</v>
      </c>
      <c r="Y74" s="161">
        <f t="shared" si="34"/>
        <v>1</v>
      </c>
      <c r="Z74" s="161">
        <f t="shared" si="34"/>
        <v>2</v>
      </c>
      <c r="AA74" s="161">
        <f t="shared" si="34"/>
        <v>1</v>
      </c>
      <c r="AB74" s="161">
        <f t="shared" si="34"/>
        <v>5</v>
      </c>
      <c r="AC74" s="161">
        <f t="shared" si="34"/>
        <v>30</v>
      </c>
      <c r="AD74" s="161">
        <f t="shared" si="34"/>
        <v>2</v>
      </c>
      <c r="AE74" s="161">
        <f t="shared" si="34"/>
        <v>0</v>
      </c>
      <c r="AF74" s="161">
        <f t="shared" si="34"/>
        <v>357</v>
      </c>
      <c r="AG74" s="164">
        <f t="shared" si="34"/>
        <v>50</v>
      </c>
    </row>
    <row r="75" spans="2:33" s="171" customFormat="1" ht="17.25" customHeight="1">
      <c r="B75" s="165" t="s">
        <v>139</v>
      </c>
      <c r="C75" s="166">
        <f>SUM(C68:C74)</f>
        <v>14541</v>
      </c>
      <c r="D75" s="166">
        <f>SUM(D68:D74)</f>
        <v>12689</v>
      </c>
      <c r="E75" s="167">
        <f t="shared" si="26"/>
        <v>87.26359947733994</v>
      </c>
      <c r="F75" s="166">
        <f aca="true" t="shared" si="35" ref="F75:O75">SUM(F68:F74)</f>
        <v>10404</v>
      </c>
      <c r="G75" s="168">
        <f t="shared" si="27"/>
        <v>81.9922767751596</v>
      </c>
      <c r="H75" s="166">
        <f t="shared" si="35"/>
        <v>8612</v>
      </c>
      <c r="I75" s="166">
        <f t="shared" si="35"/>
        <v>2483</v>
      </c>
      <c r="J75" s="166">
        <f t="shared" si="35"/>
        <v>1311</v>
      </c>
      <c r="K75" s="166">
        <f t="shared" si="35"/>
        <v>52</v>
      </c>
      <c r="L75" s="166">
        <f t="shared" si="35"/>
        <v>225</v>
      </c>
      <c r="M75" s="166">
        <f t="shared" si="35"/>
        <v>1</v>
      </c>
      <c r="N75" s="166">
        <f t="shared" si="35"/>
        <v>5</v>
      </c>
      <c r="O75" s="166">
        <f t="shared" si="35"/>
        <v>4077</v>
      </c>
      <c r="P75" s="167">
        <f t="shared" si="28"/>
        <v>32.130191504452675</v>
      </c>
      <c r="Q75" s="166">
        <f>SUM(Q68:Q74)</f>
        <v>3579</v>
      </c>
      <c r="R75" s="166">
        <f>SUM(R68:R74)</f>
        <v>13326</v>
      </c>
      <c r="S75" s="166">
        <f>SUM(S68:S74)</f>
        <v>3499</v>
      </c>
      <c r="T75" s="166">
        <f>SUM(T68:T74)</f>
        <v>16825</v>
      </c>
      <c r="U75" s="169">
        <f t="shared" si="29"/>
        <v>1.3259516116321224</v>
      </c>
      <c r="V75" s="166">
        <f aca="true" t="shared" si="36" ref="V75:AG75">SUM(V68:V74)</f>
        <v>6265</v>
      </c>
      <c r="W75" s="166">
        <f t="shared" si="36"/>
        <v>529</v>
      </c>
      <c r="X75" s="166">
        <f t="shared" si="36"/>
        <v>352</v>
      </c>
      <c r="Y75" s="166">
        <f t="shared" si="36"/>
        <v>342</v>
      </c>
      <c r="Z75" s="166">
        <f t="shared" si="36"/>
        <v>111</v>
      </c>
      <c r="AA75" s="166">
        <f t="shared" si="36"/>
        <v>11</v>
      </c>
      <c r="AB75" s="166">
        <f t="shared" si="36"/>
        <v>210</v>
      </c>
      <c r="AC75" s="166">
        <f t="shared" si="36"/>
        <v>1555</v>
      </c>
      <c r="AD75" s="166">
        <f t="shared" si="36"/>
        <v>21</v>
      </c>
      <c r="AE75" s="166">
        <f t="shared" si="36"/>
        <v>0</v>
      </c>
      <c r="AF75" s="166">
        <f t="shared" si="36"/>
        <v>12470</v>
      </c>
      <c r="AG75" s="170">
        <f t="shared" si="36"/>
        <v>1146</v>
      </c>
    </row>
    <row r="80" spans="6:7" ht="14.25">
      <c r="F80" s="75"/>
      <c r="G80" s="75"/>
    </row>
  </sheetData>
  <mergeCells count="14">
    <mergeCell ref="F1:F2"/>
    <mergeCell ref="G1:G2"/>
    <mergeCell ref="AD1:AF1"/>
    <mergeCell ref="B66:B67"/>
    <mergeCell ref="C66:C67"/>
    <mergeCell ref="D66:D67"/>
    <mergeCell ref="E66:E67"/>
    <mergeCell ref="F66:F67"/>
    <mergeCell ref="G66:G67"/>
    <mergeCell ref="AD66:AF66"/>
    <mergeCell ref="B1:B2"/>
    <mergeCell ref="C1:C2"/>
    <mergeCell ref="D1:D2"/>
    <mergeCell ref="E1:E2"/>
  </mergeCells>
  <printOptions/>
  <pageMargins left="0.7874015748031497" right="0.3937007874015748" top="0.7874015748031497" bottom="0.1968503937007874" header="0.5118110236220472" footer="0.5118110236220472"/>
  <pageSetup orientation="landscape" paperSize="9" r:id="rId1"/>
  <headerFooter alignWithMargins="0">
    <oddHeader>&amp;L平成16年度　３歳６か月児歯科健康診査集計結果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AH71"/>
  <sheetViews>
    <sheetView zoomScale="140" zoomScaleNormal="14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E50" sqref="E50"/>
    </sheetView>
  </sheetViews>
  <sheetFormatPr defaultColWidth="8.796875" defaultRowHeight="15"/>
  <cols>
    <col min="1" max="1" width="1.203125" style="1" customWidth="1"/>
    <col min="2" max="2" width="7.69921875" style="1" customWidth="1"/>
    <col min="3" max="3" width="4.8984375" style="1" customWidth="1"/>
    <col min="4" max="4" width="4.69921875" style="1" customWidth="1"/>
    <col min="5" max="5" width="3.8984375" style="1" customWidth="1"/>
    <col min="6" max="6" width="5.3984375" style="1" customWidth="1"/>
    <col min="7" max="7" width="4.3984375" style="1" customWidth="1"/>
    <col min="8" max="9" width="4.5" style="1" customWidth="1"/>
    <col min="10" max="10" width="2.3984375" style="1" customWidth="1"/>
    <col min="11" max="11" width="3.09765625" style="1" customWidth="1"/>
    <col min="12" max="12" width="2.3984375" style="1" customWidth="1"/>
    <col min="13" max="13" width="2.19921875" style="1" customWidth="1"/>
    <col min="14" max="14" width="4.3984375" style="1" customWidth="1"/>
    <col min="15" max="15" width="5" style="80" customWidth="1"/>
    <col min="16" max="16" width="4.59765625" style="1" customWidth="1"/>
    <col min="17" max="17" width="4.69921875" style="1" customWidth="1"/>
    <col min="18" max="18" width="4.5" style="1" customWidth="1"/>
    <col min="19" max="19" width="4.59765625" style="1" customWidth="1"/>
    <col min="20" max="20" width="4" style="1" customWidth="1"/>
    <col min="21" max="21" width="4.59765625" style="1" customWidth="1"/>
    <col min="22" max="27" width="3.3984375" style="1" customWidth="1"/>
    <col min="28" max="28" width="4.09765625" style="1" customWidth="1"/>
    <col min="29" max="30" width="2.19921875" style="1" customWidth="1"/>
    <col min="31" max="31" width="4.69921875" style="1" customWidth="1"/>
    <col min="32" max="32" width="3.8984375" style="1" customWidth="1"/>
    <col min="33" max="33" width="2.19921875" style="1" customWidth="1"/>
    <col min="34" max="34" width="5" style="1" customWidth="1"/>
    <col min="35" max="16384" width="3" style="1" customWidth="1"/>
  </cols>
  <sheetData>
    <row r="1" spans="2:32" ht="24.75" customHeight="1">
      <c r="B1" s="2"/>
      <c r="C1" s="3"/>
      <c r="D1" s="3"/>
      <c r="E1" s="4"/>
      <c r="F1" s="3"/>
      <c r="G1" s="5" t="s">
        <v>0</v>
      </c>
      <c r="H1" s="6"/>
      <c r="I1" s="7"/>
      <c r="J1" s="7"/>
      <c r="K1" s="7"/>
      <c r="L1" s="7"/>
      <c r="M1" s="7"/>
      <c r="N1" s="7"/>
      <c r="O1" s="8"/>
      <c r="P1" s="9"/>
      <c r="Q1" s="5" t="s">
        <v>1</v>
      </c>
      <c r="R1" s="7"/>
      <c r="S1" s="7"/>
      <c r="T1" s="10"/>
      <c r="U1" s="11"/>
      <c r="V1" s="5" t="s">
        <v>2</v>
      </c>
      <c r="W1" s="7"/>
      <c r="X1" s="7"/>
      <c r="Y1" s="7"/>
      <c r="Z1" s="7"/>
      <c r="AA1" s="7"/>
      <c r="AB1" s="12"/>
      <c r="AC1" s="13" t="s">
        <v>3</v>
      </c>
      <c r="AD1" s="7"/>
      <c r="AE1" s="12"/>
      <c r="AF1" s="14"/>
    </row>
    <row r="2" spans="2:32" s="15" customFormat="1" ht="57.75" customHeight="1">
      <c r="B2" s="16" t="s">
        <v>4</v>
      </c>
      <c r="C2" s="17" t="s">
        <v>5</v>
      </c>
      <c r="D2" s="17" t="s">
        <v>6</v>
      </c>
      <c r="E2" s="17" t="s">
        <v>7</v>
      </c>
      <c r="F2" s="17" t="s">
        <v>8</v>
      </c>
      <c r="G2" s="18" t="s">
        <v>9</v>
      </c>
      <c r="H2" s="18" t="s">
        <v>10</v>
      </c>
      <c r="I2" s="18" t="s">
        <v>11</v>
      </c>
      <c r="J2" s="18" t="s">
        <v>12</v>
      </c>
      <c r="K2" s="18" t="s">
        <v>13</v>
      </c>
      <c r="L2" s="18" t="s">
        <v>14</v>
      </c>
      <c r="M2" s="18" t="s">
        <v>15</v>
      </c>
      <c r="N2" s="18" t="s">
        <v>16</v>
      </c>
      <c r="O2" s="19" t="s">
        <v>17</v>
      </c>
      <c r="P2" s="19" t="s">
        <v>18</v>
      </c>
      <c r="Q2" s="18" t="s">
        <v>19</v>
      </c>
      <c r="R2" s="18" t="s">
        <v>20</v>
      </c>
      <c r="S2" s="18" t="s">
        <v>21</v>
      </c>
      <c r="T2" s="20" t="s">
        <v>22</v>
      </c>
      <c r="U2" s="21" t="s">
        <v>23</v>
      </c>
      <c r="V2" s="18" t="s">
        <v>24</v>
      </c>
      <c r="W2" s="18" t="s">
        <v>25</v>
      </c>
      <c r="X2" s="18" t="s">
        <v>26</v>
      </c>
      <c r="Y2" s="18" t="s">
        <v>27</v>
      </c>
      <c r="Z2" s="18" t="s">
        <v>28</v>
      </c>
      <c r="AA2" s="18" t="s">
        <v>29</v>
      </c>
      <c r="AB2" s="22" t="s">
        <v>30</v>
      </c>
      <c r="AC2" s="18" t="s">
        <v>31</v>
      </c>
      <c r="AD2" s="18" t="s">
        <v>32</v>
      </c>
      <c r="AE2" s="18" t="s">
        <v>33</v>
      </c>
      <c r="AF2" s="23" t="s">
        <v>34</v>
      </c>
    </row>
    <row r="3" spans="2:34" s="24" customFormat="1" ht="9" customHeight="1">
      <c r="B3" s="25" t="s">
        <v>35</v>
      </c>
      <c r="C3" s="26">
        <v>2976</v>
      </c>
      <c r="D3" s="27">
        <v>2434</v>
      </c>
      <c r="E3" s="28">
        <f>D3/C3*100</f>
        <v>81.78763440860214</v>
      </c>
      <c r="F3" s="27">
        <v>2434</v>
      </c>
      <c r="G3" s="27">
        <v>1650</v>
      </c>
      <c r="H3" s="27">
        <v>449</v>
      </c>
      <c r="I3" s="27">
        <v>272</v>
      </c>
      <c r="J3" s="27">
        <v>3</v>
      </c>
      <c r="K3" s="27">
        <v>60</v>
      </c>
      <c r="L3" s="27">
        <v>0</v>
      </c>
      <c r="M3" s="27">
        <v>0</v>
      </c>
      <c r="N3" s="27">
        <f aca="true" t="shared" si="0" ref="N3:N34">SUM(H3:M3)</f>
        <v>784</v>
      </c>
      <c r="O3" s="77">
        <f aca="true" t="shared" si="1" ref="O3:O34">N3/D3*100</f>
        <v>32.21035332785539</v>
      </c>
      <c r="P3" s="27">
        <v>732</v>
      </c>
      <c r="Q3" s="27">
        <v>2837</v>
      </c>
      <c r="R3" s="27">
        <v>547</v>
      </c>
      <c r="S3" s="27">
        <f>Q3+R3</f>
        <v>3384</v>
      </c>
      <c r="T3" s="29">
        <f aca="true" t="shared" si="2" ref="T3:T34">S3/D3</f>
        <v>1.390304026294166</v>
      </c>
      <c r="U3" s="27">
        <v>3406</v>
      </c>
      <c r="V3" s="27">
        <v>129</v>
      </c>
      <c r="W3" s="27">
        <v>209</v>
      </c>
      <c r="X3" s="27">
        <v>64</v>
      </c>
      <c r="Y3" s="27">
        <v>26</v>
      </c>
      <c r="Z3" s="27">
        <v>2</v>
      </c>
      <c r="AA3" s="27">
        <v>36</v>
      </c>
      <c r="AB3" s="27">
        <f aca="true" t="shared" si="3" ref="AB3:AB19">SUM(V3:AA3)</f>
        <v>466</v>
      </c>
      <c r="AC3" s="27">
        <v>0</v>
      </c>
      <c r="AD3" s="27">
        <v>0</v>
      </c>
      <c r="AE3" s="30">
        <v>2434</v>
      </c>
      <c r="AF3" s="31">
        <v>718</v>
      </c>
      <c r="AH3" s="103">
        <f>G3+N3</f>
        <v>2434</v>
      </c>
    </row>
    <row r="4" spans="2:34" s="24" customFormat="1" ht="9" customHeight="1">
      <c r="B4" s="32" t="s">
        <v>36</v>
      </c>
      <c r="C4" s="33">
        <v>197</v>
      </c>
      <c r="D4" s="34">
        <v>176</v>
      </c>
      <c r="E4" s="35">
        <f aca="true" t="shared" si="4" ref="E4:E52">D4/C4*100</f>
        <v>89.34010152284264</v>
      </c>
      <c r="F4" s="34">
        <v>0</v>
      </c>
      <c r="G4" s="34">
        <v>119</v>
      </c>
      <c r="H4" s="34">
        <v>45</v>
      </c>
      <c r="I4" s="34">
        <v>11</v>
      </c>
      <c r="J4" s="34">
        <v>0</v>
      </c>
      <c r="K4" s="34">
        <v>1</v>
      </c>
      <c r="L4" s="34">
        <v>0</v>
      </c>
      <c r="M4" s="34">
        <v>0</v>
      </c>
      <c r="N4" s="34">
        <f t="shared" si="0"/>
        <v>57</v>
      </c>
      <c r="O4" s="78">
        <f t="shared" si="1"/>
        <v>32.38636363636363</v>
      </c>
      <c r="P4" s="34">
        <v>48</v>
      </c>
      <c r="Q4" s="34">
        <v>145</v>
      </c>
      <c r="R4" s="34">
        <v>44</v>
      </c>
      <c r="S4" s="48">
        <f aca="true" t="shared" si="5" ref="S4:S52">Q4+R4</f>
        <v>189</v>
      </c>
      <c r="T4" s="36">
        <f t="shared" si="2"/>
        <v>1.0738636363636365</v>
      </c>
      <c r="U4" s="34">
        <v>49</v>
      </c>
      <c r="V4" s="34">
        <v>8</v>
      </c>
      <c r="W4" s="34">
        <v>3</v>
      </c>
      <c r="X4" s="34">
        <v>6</v>
      </c>
      <c r="Y4" s="34">
        <v>3</v>
      </c>
      <c r="Z4" s="34">
        <v>0</v>
      </c>
      <c r="AA4" s="34">
        <v>3</v>
      </c>
      <c r="AB4" s="34">
        <f t="shared" si="3"/>
        <v>23</v>
      </c>
      <c r="AC4" s="34">
        <v>5</v>
      </c>
      <c r="AD4" s="34">
        <v>0</v>
      </c>
      <c r="AE4" s="37">
        <v>171</v>
      </c>
      <c r="AF4" s="38">
        <v>0</v>
      </c>
      <c r="AH4" s="103">
        <f aca="true" t="shared" si="6" ref="AH4:AH53">G4+N4</f>
        <v>176</v>
      </c>
    </row>
    <row r="5" spans="2:34" s="24" customFormat="1" ht="9" customHeight="1">
      <c r="B5" s="25" t="s">
        <v>37</v>
      </c>
      <c r="C5" s="26">
        <v>1272</v>
      </c>
      <c r="D5" s="27">
        <v>1062</v>
      </c>
      <c r="E5" s="28">
        <f t="shared" si="4"/>
        <v>83.49056603773585</v>
      </c>
      <c r="F5" s="27">
        <v>1062</v>
      </c>
      <c r="G5" s="27">
        <v>739</v>
      </c>
      <c r="H5" s="27">
        <v>188</v>
      </c>
      <c r="I5" s="27">
        <v>105</v>
      </c>
      <c r="J5" s="27">
        <v>0</v>
      </c>
      <c r="K5" s="27">
        <v>30</v>
      </c>
      <c r="L5" s="27">
        <v>0</v>
      </c>
      <c r="M5" s="27">
        <v>0</v>
      </c>
      <c r="N5" s="27">
        <f t="shared" si="0"/>
        <v>323</v>
      </c>
      <c r="O5" s="77">
        <f t="shared" si="1"/>
        <v>30.41431261770245</v>
      </c>
      <c r="P5" s="27">
        <v>290</v>
      </c>
      <c r="Q5" s="27">
        <v>1048</v>
      </c>
      <c r="R5" s="27">
        <v>363</v>
      </c>
      <c r="S5" s="27">
        <f t="shared" si="5"/>
        <v>1411</v>
      </c>
      <c r="T5" s="29">
        <f t="shared" si="2"/>
        <v>1.3286252354048964</v>
      </c>
      <c r="U5" s="27">
        <v>357</v>
      </c>
      <c r="V5" s="27">
        <v>49</v>
      </c>
      <c r="W5" s="27">
        <v>21</v>
      </c>
      <c r="X5" s="27">
        <v>28</v>
      </c>
      <c r="Y5" s="27">
        <v>8</v>
      </c>
      <c r="Z5" s="27">
        <v>0</v>
      </c>
      <c r="AA5" s="27">
        <v>15</v>
      </c>
      <c r="AB5" s="27">
        <f t="shared" si="3"/>
        <v>121</v>
      </c>
      <c r="AC5" s="27">
        <v>0</v>
      </c>
      <c r="AD5" s="27">
        <v>0</v>
      </c>
      <c r="AE5" s="30">
        <v>1062</v>
      </c>
      <c r="AF5" s="31">
        <v>5</v>
      </c>
      <c r="AH5" s="103">
        <f t="shared" si="6"/>
        <v>1062</v>
      </c>
    </row>
    <row r="6" spans="2:34" s="93" customFormat="1" ht="9" customHeight="1">
      <c r="B6" s="85" t="s">
        <v>38</v>
      </c>
      <c r="C6" s="86">
        <v>854</v>
      </c>
      <c r="D6" s="87">
        <v>766</v>
      </c>
      <c r="E6" s="88">
        <f t="shared" si="4"/>
        <v>89.69555035128806</v>
      </c>
      <c r="F6" s="87">
        <v>713</v>
      </c>
      <c r="G6" s="87">
        <v>551</v>
      </c>
      <c r="H6" s="87">
        <v>135</v>
      </c>
      <c r="I6" s="87">
        <v>65</v>
      </c>
      <c r="J6" s="87">
        <v>4</v>
      </c>
      <c r="K6" s="87">
        <v>11</v>
      </c>
      <c r="L6" s="87">
        <v>0</v>
      </c>
      <c r="M6" s="87">
        <v>0</v>
      </c>
      <c r="N6" s="87">
        <f t="shared" si="0"/>
        <v>215</v>
      </c>
      <c r="O6" s="89">
        <f t="shared" si="1"/>
        <v>28.067885117493475</v>
      </c>
      <c r="P6" s="87">
        <v>189</v>
      </c>
      <c r="Q6" s="87">
        <v>826</v>
      </c>
      <c r="R6" s="87">
        <v>132</v>
      </c>
      <c r="S6" s="87">
        <f t="shared" si="5"/>
        <v>958</v>
      </c>
      <c r="T6" s="90">
        <f t="shared" si="2"/>
        <v>1.2506527415143602</v>
      </c>
      <c r="U6" s="87">
        <v>123</v>
      </c>
      <c r="V6" s="87">
        <v>29</v>
      </c>
      <c r="W6" s="87">
        <v>1</v>
      </c>
      <c r="X6" s="87">
        <v>44</v>
      </c>
      <c r="Y6" s="87">
        <v>8</v>
      </c>
      <c r="Z6" s="87">
        <v>1</v>
      </c>
      <c r="AA6" s="87">
        <v>13</v>
      </c>
      <c r="AB6" s="87">
        <f t="shared" si="3"/>
        <v>96</v>
      </c>
      <c r="AC6" s="87">
        <v>0</v>
      </c>
      <c r="AD6" s="87">
        <v>0</v>
      </c>
      <c r="AE6" s="91">
        <v>766</v>
      </c>
      <c r="AF6" s="92">
        <v>127</v>
      </c>
      <c r="AH6" s="117">
        <f t="shared" si="6"/>
        <v>766</v>
      </c>
    </row>
    <row r="7" spans="2:34" s="24" customFormat="1" ht="9" customHeight="1">
      <c r="B7" s="39" t="s">
        <v>39</v>
      </c>
      <c r="C7" s="40">
        <v>875</v>
      </c>
      <c r="D7" s="41">
        <v>773</v>
      </c>
      <c r="E7" s="42">
        <f t="shared" si="4"/>
        <v>88.34285714285714</v>
      </c>
      <c r="F7" s="41">
        <v>0</v>
      </c>
      <c r="G7" s="41">
        <v>529</v>
      </c>
      <c r="H7" s="41">
        <v>154</v>
      </c>
      <c r="I7" s="41">
        <v>76</v>
      </c>
      <c r="J7" s="41">
        <v>0</v>
      </c>
      <c r="K7" s="41">
        <v>14</v>
      </c>
      <c r="L7" s="41">
        <v>0</v>
      </c>
      <c r="M7" s="41">
        <v>0</v>
      </c>
      <c r="N7" s="41">
        <f t="shared" si="0"/>
        <v>244</v>
      </c>
      <c r="O7" s="79">
        <f t="shared" si="1"/>
        <v>31.565329883570502</v>
      </c>
      <c r="P7" s="41">
        <v>196</v>
      </c>
      <c r="Q7" s="41">
        <v>850</v>
      </c>
      <c r="R7" s="41">
        <v>177</v>
      </c>
      <c r="S7" s="41">
        <f t="shared" si="5"/>
        <v>1027</v>
      </c>
      <c r="T7" s="43">
        <f t="shared" si="2"/>
        <v>1.3285899094437257</v>
      </c>
      <c r="U7" s="41">
        <v>378</v>
      </c>
      <c r="V7" s="41">
        <v>26</v>
      </c>
      <c r="W7" s="41">
        <v>5</v>
      </c>
      <c r="X7" s="41">
        <v>14</v>
      </c>
      <c r="Y7" s="41">
        <v>4</v>
      </c>
      <c r="Z7" s="41">
        <v>0</v>
      </c>
      <c r="AA7" s="41">
        <v>58</v>
      </c>
      <c r="AB7" s="41">
        <f t="shared" si="3"/>
        <v>107</v>
      </c>
      <c r="AC7" s="41">
        <v>0</v>
      </c>
      <c r="AD7" s="41">
        <v>0</v>
      </c>
      <c r="AE7" s="44">
        <v>773</v>
      </c>
      <c r="AF7" s="45">
        <v>0</v>
      </c>
      <c r="AH7" s="103">
        <f t="shared" si="6"/>
        <v>773</v>
      </c>
    </row>
    <row r="8" spans="2:34" s="24" customFormat="1" ht="9" customHeight="1">
      <c r="B8" s="39" t="s">
        <v>40</v>
      </c>
      <c r="C8" s="40">
        <v>122</v>
      </c>
      <c r="D8" s="41">
        <v>117</v>
      </c>
      <c r="E8" s="42">
        <f t="shared" si="4"/>
        <v>95.90163934426229</v>
      </c>
      <c r="F8" s="41">
        <v>0</v>
      </c>
      <c r="G8" s="41">
        <v>72</v>
      </c>
      <c r="H8" s="41">
        <v>29</v>
      </c>
      <c r="I8" s="41">
        <v>16</v>
      </c>
      <c r="J8" s="41">
        <v>0</v>
      </c>
      <c r="K8" s="41">
        <v>0</v>
      </c>
      <c r="L8" s="41">
        <v>0</v>
      </c>
      <c r="M8" s="41">
        <v>0</v>
      </c>
      <c r="N8" s="41">
        <f t="shared" si="0"/>
        <v>45</v>
      </c>
      <c r="O8" s="79">
        <f t="shared" si="1"/>
        <v>38.46153846153847</v>
      </c>
      <c r="P8" s="41">
        <v>40</v>
      </c>
      <c r="Q8" s="41">
        <v>135</v>
      </c>
      <c r="R8" s="41">
        <v>41</v>
      </c>
      <c r="S8" s="41">
        <f t="shared" si="5"/>
        <v>176</v>
      </c>
      <c r="T8" s="43">
        <f t="shared" si="2"/>
        <v>1.5042735042735043</v>
      </c>
      <c r="U8" s="41">
        <v>9</v>
      </c>
      <c r="V8" s="41">
        <v>8</v>
      </c>
      <c r="W8" s="41">
        <v>1</v>
      </c>
      <c r="X8" s="41">
        <v>0</v>
      </c>
      <c r="Y8" s="41">
        <v>3</v>
      </c>
      <c r="Z8" s="41">
        <v>0</v>
      </c>
      <c r="AA8" s="41">
        <v>0</v>
      </c>
      <c r="AB8" s="41">
        <f t="shared" si="3"/>
        <v>12</v>
      </c>
      <c r="AC8" s="41">
        <v>0</v>
      </c>
      <c r="AD8" s="41">
        <v>0</v>
      </c>
      <c r="AE8" s="44">
        <v>117</v>
      </c>
      <c r="AF8" s="106"/>
      <c r="AH8" s="103">
        <f t="shared" si="6"/>
        <v>117</v>
      </c>
    </row>
    <row r="9" spans="2:34" s="24" customFormat="1" ht="9" customHeight="1">
      <c r="B9" s="32" t="s">
        <v>41</v>
      </c>
      <c r="C9" s="33">
        <v>427</v>
      </c>
      <c r="D9" s="34">
        <v>388</v>
      </c>
      <c r="E9" s="35">
        <f t="shared" si="4"/>
        <v>90.86651053864169</v>
      </c>
      <c r="F9" s="34">
        <v>0</v>
      </c>
      <c r="G9" s="34">
        <v>276</v>
      </c>
      <c r="H9" s="34">
        <v>58</v>
      </c>
      <c r="I9" s="34">
        <v>45</v>
      </c>
      <c r="J9" s="34">
        <v>6</v>
      </c>
      <c r="K9" s="34">
        <v>3</v>
      </c>
      <c r="L9" s="34">
        <v>0</v>
      </c>
      <c r="M9" s="34">
        <v>0</v>
      </c>
      <c r="N9" s="34">
        <f t="shared" si="0"/>
        <v>112</v>
      </c>
      <c r="O9" s="78">
        <f t="shared" si="1"/>
        <v>28.865979381443296</v>
      </c>
      <c r="P9" s="34">
        <v>87</v>
      </c>
      <c r="Q9" s="34">
        <v>336</v>
      </c>
      <c r="R9" s="34">
        <v>178</v>
      </c>
      <c r="S9" s="34">
        <f t="shared" si="5"/>
        <v>514</v>
      </c>
      <c r="T9" s="36">
        <f t="shared" si="2"/>
        <v>1.324742268041237</v>
      </c>
      <c r="U9" s="34">
        <v>26</v>
      </c>
      <c r="V9" s="34">
        <v>19</v>
      </c>
      <c r="W9" s="34">
        <v>14</v>
      </c>
      <c r="X9" s="34">
        <v>8</v>
      </c>
      <c r="Y9" s="34">
        <v>4</v>
      </c>
      <c r="Z9" s="34">
        <v>0</v>
      </c>
      <c r="AA9" s="34">
        <v>6</v>
      </c>
      <c r="AB9" s="34">
        <f t="shared" si="3"/>
        <v>51</v>
      </c>
      <c r="AC9" s="34">
        <v>4</v>
      </c>
      <c r="AD9" s="34">
        <v>0</v>
      </c>
      <c r="AE9" s="37">
        <v>384</v>
      </c>
      <c r="AF9" s="116"/>
      <c r="AH9" s="103">
        <f t="shared" si="6"/>
        <v>388</v>
      </c>
    </row>
    <row r="10" spans="2:34" s="24" customFormat="1" ht="9" customHeight="1">
      <c r="B10" s="25" t="s">
        <v>42</v>
      </c>
      <c r="C10" s="26">
        <v>124</v>
      </c>
      <c r="D10" s="27">
        <v>111</v>
      </c>
      <c r="E10" s="28">
        <f t="shared" si="4"/>
        <v>89.51612903225806</v>
      </c>
      <c r="F10" s="27">
        <v>111</v>
      </c>
      <c r="G10" s="27">
        <v>65</v>
      </c>
      <c r="H10" s="27">
        <v>25</v>
      </c>
      <c r="I10" s="27">
        <v>18</v>
      </c>
      <c r="J10" s="27">
        <v>0</v>
      </c>
      <c r="K10" s="27">
        <v>3</v>
      </c>
      <c r="L10" s="27">
        <v>0</v>
      </c>
      <c r="M10" s="27">
        <v>0</v>
      </c>
      <c r="N10" s="27">
        <f t="shared" si="0"/>
        <v>46</v>
      </c>
      <c r="O10" s="77">
        <f t="shared" si="1"/>
        <v>41.44144144144144</v>
      </c>
      <c r="P10" s="27">
        <v>42</v>
      </c>
      <c r="Q10" s="27">
        <v>130</v>
      </c>
      <c r="R10" s="27">
        <v>67</v>
      </c>
      <c r="S10" s="76">
        <f t="shared" si="5"/>
        <v>197</v>
      </c>
      <c r="T10" s="29">
        <f t="shared" si="2"/>
        <v>1.7747747747747749</v>
      </c>
      <c r="U10" s="27">
        <v>7</v>
      </c>
      <c r="V10" s="27">
        <v>2</v>
      </c>
      <c r="W10" s="27">
        <v>0</v>
      </c>
      <c r="X10" s="27">
        <v>1</v>
      </c>
      <c r="Y10" s="27">
        <v>1</v>
      </c>
      <c r="Z10" s="27">
        <v>0</v>
      </c>
      <c r="AA10" s="27">
        <v>0</v>
      </c>
      <c r="AB10" s="27">
        <f t="shared" si="3"/>
        <v>4</v>
      </c>
      <c r="AC10" s="107"/>
      <c r="AD10" s="107"/>
      <c r="AE10" s="108"/>
      <c r="AF10" s="109"/>
      <c r="AH10" s="103">
        <f t="shared" si="6"/>
        <v>111</v>
      </c>
    </row>
    <row r="11" spans="2:34" s="93" customFormat="1" ht="9" customHeight="1">
      <c r="B11" s="85" t="s">
        <v>43</v>
      </c>
      <c r="C11" s="86">
        <v>489</v>
      </c>
      <c r="D11" s="87">
        <v>441</v>
      </c>
      <c r="E11" s="88">
        <f t="shared" si="4"/>
        <v>90.1840490797546</v>
      </c>
      <c r="F11" s="87">
        <v>0</v>
      </c>
      <c r="G11" s="87">
        <v>286</v>
      </c>
      <c r="H11" s="87">
        <v>100</v>
      </c>
      <c r="I11" s="87">
        <v>45</v>
      </c>
      <c r="J11" s="87">
        <v>3</v>
      </c>
      <c r="K11" s="87">
        <v>7</v>
      </c>
      <c r="L11" s="87">
        <v>0</v>
      </c>
      <c r="M11" s="87">
        <v>0</v>
      </c>
      <c r="N11" s="87">
        <f t="shared" si="0"/>
        <v>155</v>
      </c>
      <c r="O11" s="89">
        <f t="shared" si="1"/>
        <v>35.147392290249435</v>
      </c>
      <c r="P11" s="87">
        <v>135</v>
      </c>
      <c r="Q11" s="87">
        <v>544</v>
      </c>
      <c r="R11" s="87">
        <v>120</v>
      </c>
      <c r="S11" s="87">
        <f t="shared" si="5"/>
        <v>664</v>
      </c>
      <c r="T11" s="90">
        <f t="shared" si="2"/>
        <v>1.5056689342403629</v>
      </c>
      <c r="U11" s="87">
        <v>115</v>
      </c>
      <c r="V11" s="87">
        <v>13</v>
      </c>
      <c r="W11" s="87">
        <v>13</v>
      </c>
      <c r="X11" s="87">
        <v>7</v>
      </c>
      <c r="Y11" s="87">
        <v>3</v>
      </c>
      <c r="Z11" s="87">
        <v>0</v>
      </c>
      <c r="AA11" s="87">
        <v>4</v>
      </c>
      <c r="AB11" s="87">
        <f t="shared" si="3"/>
        <v>40</v>
      </c>
      <c r="AC11" s="87">
        <v>0</v>
      </c>
      <c r="AD11" s="87">
        <v>0</v>
      </c>
      <c r="AE11" s="91">
        <v>440</v>
      </c>
      <c r="AF11" s="92">
        <v>0</v>
      </c>
      <c r="AH11" s="117">
        <f t="shared" si="6"/>
        <v>441</v>
      </c>
    </row>
    <row r="12" spans="2:34" s="24" customFormat="1" ht="9" customHeight="1">
      <c r="B12" s="39" t="s">
        <v>44</v>
      </c>
      <c r="C12" s="40">
        <v>451</v>
      </c>
      <c r="D12" s="41">
        <v>359</v>
      </c>
      <c r="E12" s="42">
        <f t="shared" si="4"/>
        <v>79.6008869179601</v>
      </c>
      <c r="F12" s="41">
        <v>350</v>
      </c>
      <c r="G12" s="41">
        <v>257</v>
      </c>
      <c r="H12" s="41">
        <v>69</v>
      </c>
      <c r="I12" s="41">
        <v>20</v>
      </c>
      <c r="J12" s="41">
        <v>5</v>
      </c>
      <c r="K12" s="41">
        <v>8</v>
      </c>
      <c r="L12" s="41">
        <v>0</v>
      </c>
      <c r="M12" s="41">
        <v>0</v>
      </c>
      <c r="N12" s="41">
        <f t="shared" si="0"/>
        <v>102</v>
      </c>
      <c r="O12" s="79">
        <f t="shared" si="1"/>
        <v>28.412256267409468</v>
      </c>
      <c r="P12" s="41">
        <v>95</v>
      </c>
      <c r="Q12" s="41">
        <v>286</v>
      </c>
      <c r="R12" s="41">
        <v>68</v>
      </c>
      <c r="S12" s="41">
        <f t="shared" si="5"/>
        <v>354</v>
      </c>
      <c r="T12" s="43">
        <f t="shared" si="2"/>
        <v>0.9860724233983287</v>
      </c>
      <c r="U12" s="41">
        <v>67</v>
      </c>
      <c r="V12" s="41">
        <v>15</v>
      </c>
      <c r="W12" s="41">
        <v>5</v>
      </c>
      <c r="X12" s="41">
        <v>13</v>
      </c>
      <c r="Y12" s="41">
        <v>5</v>
      </c>
      <c r="Z12" s="41">
        <v>0</v>
      </c>
      <c r="AA12" s="41">
        <v>7</v>
      </c>
      <c r="AB12" s="41">
        <f t="shared" si="3"/>
        <v>45</v>
      </c>
      <c r="AC12" s="41">
        <v>0</v>
      </c>
      <c r="AD12" s="41">
        <v>0</v>
      </c>
      <c r="AE12" s="44">
        <v>359</v>
      </c>
      <c r="AF12" s="45">
        <v>0</v>
      </c>
      <c r="AH12" s="103">
        <f t="shared" si="6"/>
        <v>359</v>
      </c>
    </row>
    <row r="13" spans="2:34" s="94" customFormat="1" ht="9" customHeight="1">
      <c r="B13" s="85" t="s">
        <v>45</v>
      </c>
      <c r="C13" s="86">
        <v>77</v>
      </c>
      <c r="D13" s="87">
        <v>71</v>
      </c>
      <c r="E13" s="88">
        <f t="shared" si="4"/>
        <v>92.20779220779221</v>
      </c>
      <c r="F13" s="87">
        <v>0</v>
      </c>
      <c r="G13" s="87">
        <v>44</v>
      </c>
      <c r="H13" s="87">
        <v>17</v>
      </c>
      <c r="I13" s="87">
        <v>9</v>
      </c>
      <c r="J13" s="87">
        <v>1</v>
      </c>
      <c r="K13" s="87">
        <v>0</v>
      </c>
      <c r="L13" s="87">
        <v>0</v>
      </c>
      <c r="M13" s="87">
        <v>0</v>
      </c>
      <c r="N13" s="87">
        <f t="shared" si="0"/>
        <v>27</v>
      </c>
      <c r="O13" s="89">
        <f t="shared" si="1"/>
        <v>38.028169014084504</v>
      </c>
      <c r="P13" s="87">
        <v>18</v>
      </c>
      <c r="Q13" s="87">
        <v>78</v>
      </c>
      <c r="R13" s="87">
        <v>56</v>
      </c>
      <c r="S13" s="87">
        <f>Q13+R13</f>
        <v>134</v>
      </c>
      <c r="T13" s="90">
        <f t="shared" si="2"/>
        <v>1.8873239436619718</v>
      </c>
      <c r="U13" s="87">
        <v>26</v>
      </c>
      <c r="V13" s="87">
        <v>2</v>
      </c>
      <c r="W13" s="87">
        <v>0</v>
      </c>
      <c r="X13" s="87">
        <v>1</v>
      </c>
      <c r="Y13" s="87">
        <v>0</v>
      </c>
      <c r="Z13" s="87">
        <v>0</v>
      </c>
      <c r="AA13" s="87">
        <v>1</v>
      </c>
      <c r="AB13" s="87">
        <f t="shared" si="3"/>
        <v>4</v>
      </c>
      <c r="AC13" s="87">
        <v>0</v>
      </c>
      <c r="AD13" s="87">
        <v>0</v>
      </c>
      <c r="AE13" s="91">
        <v>71</v>
      </c>
      <c r="AF13" s="92">
        <v>0</v>
      </c>
      <c r="AH13" s="103">
        <f t="shared" si="6"/>
        <v>71</v>
      </c>
    </row>
    <row r="14" spans="2:34" s="24" customFormat="1" ht="9" customHeight="1">
      <c r="B14" s="39" t="s">
        <v>46</v>
      </c>
      <c r="C14" s="40">
        <v>81</v>
      </c>
      <c r="D14" s="41">
        <v>75</v>
      </c>
      <c r="E14" s="42">
        <f t="shared" si="4"/>
        <v>92.5925925925926</v>
      </c>
      <c r="F14" s="41">
        <v>0</v>
      </c>
      <c r="G14" s="41">
        <v>54</v>
      </c>
      <c r="H14" s="41">
        <v>11</v>
      </c>
      <c r="I14" s="41">
        <v>8</v>
      </c>
      <c r="J14" s="41">
        <v>0</v>
      </c>
      <c r="K14" s="41">
        <v>2</v>
      </c>
      <c r="L14" s="41">
        <v>0</v>
      </c>
      <c r="M14" s="41">
        <v>0</v>
      </c>
      <c r="N14" s="41">
        <f t="shared" si="0"/>
        <v>21</v>
      </c>
      <c r="O14" s="79">
        <f t="shared" si="1"/>
        <v>28.000000000000004</v>
      </c>
      <c r="P14" s="41">
        <v>13</v>
      </c>
      <c r="Q14" s="41">
        <v>64</v>
      </c>
      <c r="R14" s="41">
        <v>44</v>
      </c>
      <c r="S14" s="41">
        <f t="shared" si="5"/>
        <v>108</v>
      </c>
      <c r="T14" s="43">
        <f t="shared" si="2"/>
        <v>1.44</v>
      </c>
      <c r="U14" s="41">
        <v>16</v>
      </c>
      <c r="V14" s="41">
        <v>2</v>
      </c>
      <c r="W14" s="41">
        <v>2</v>
      </c>
      <c r="X14" s="41">
        <v>5</v>
      </c>
      <c r="Y14" s="41">
        <v>0</v>
      </c>
      <c r="Z14" s="41">
        <v>1</v>
      </c>
      <c r="AA14" s="41">
        <v>0</v>
      </c>
      <c r="AB14" s="41">
        <f t="shared" si="3"/>
        <v>10</v>
      </c>
      <c r="AC14" s="41">
        <v>1</v>
      </c>
      <c r="AD14" s="41">
        <v>0</v>
      </c>
      <c r="AE14" s="44">
        <v>74</v>
      </c>
      <c r="AF14" s="45">
        <v>0</v>
      </c>
      <c r="AH14" s="103">
        <f t="shared" si="6"/>
        <v>75</v>
      </c>
    </row>
    <row r="15" spans="2:34" s="24" customFormat="1" ht="9" customHeight="1">
      <c r="B15" s="39" t="s">
        <v>47</v>
      </c>
      <c r="C15" s="40">
        <v>183</v>
      </c>
      <c r="D15" s="41">
        <v>167</v>
      </c>
      <c r="E15" s="42">
        <f t="shared" si="4"/>
        <v>91.2568306010929</v>
      </c>
      <c r="F15" s="41">
        <v>160</v>
      </c>
      <c r="G15" s="41">
        <v>130</v>
      </c>
      <c r="H15" s="41">
        <v>24</v>
      </c>
      <c r="I15" s="41">
        <v>12</v>
      </c>
      <c r="J15" s="41">
        <v>1</v>
      </c>
      <c r="K15" s="41">
        <v>0</v>
      </c>
      <c r="L15" s="41">
        <v>0</v>
      </c>
      <c r="M15" s="41">
        <v>0</v>
      </c>
      <c r="N15" s="41">
        <f t="shared" si="0"/>
        <v>37</v>
      </c>
      <c r="O15" s="79">
        <f t="shared" si="1"/>
        <v>22.15568862275449</v>
      </c>
      <c r="P15" s="41">
        <v>33</v>
      </c>
      <c r="Q15" s="41">
        <v>81</v>
      </c>
      <c r="R15" s="41">
        <v>41</v>
      </c>
      <c r="S15" s="41">
        <f t="shared" si="5"/>
        <v>122</v>
      </c>
      <c r="T15" s="43">
        <f t="shared" si="2"/>
        <v>0.7305389221556886</v>
      </c>
      <c r="U15" s="41">
        <v>25</v>
      </c>
      <c r="V15" s="41">
        <v>3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f t="shared" si="3"/>
        <v>3</v>
      </c>
      <c r="AC15" s="41">
        <v>0</v>
      </c>
      <c r="AD15" s="41">
        <v>0</v>
      </c>
      <c r="AE15" s="44">
        <v>167</v>
      </c>
      <c r="AF15" s="45">
        <v>0</v>
      </c>
      <c r="AH15" s="103">
        <f t="shared" si="6"/>
        <v>167</v>
      </c>
    </row>
    <row r="16" spans="2:34" s="24" customFormat="1" ht="9" customHeight="1">
      <c r="B16" s="46" t="s">
        <v>48</v>
      </c>
      <c r="C16" s="33">
        <v>108</v>
      </c>
      <c r="D16" s="34">
        <v>105</v>
      </c>
      <c r="E16" s="35">
        <f>D16/C16*100</f>
        <v>97.22222222222221</v>
      </c>
      <c r="F16" s="34">
        <v>0</v>
      </c>
      <c r="G16" s="34">
        <v>62</v>
      </c>
      <c r="H16" s="34">
        <v>18</v>
      </c>
      <c r="I16" s="34">
        <v>22</v>
      </c>
      <c r="J16" s="34">
        <v>0</v>
      </c>
      <c r="K16" s="34">
        <v>3</v>
      </c>
      <c r="L16" s="34">
        <v>0</v>
      </c>
      <c r="M16" s="34">
        <v>0</v>
      </c>
      <c r="N16" s="34">
        <f>SUM(H16:M16)</f>
        <v>43</v>
      </c>
      <c r="O16" s="78">
        <f>N16/D16*100</f>
        <v>40.95238095238095</v>
      </c>
      <c r="P16" s="34">
        <v>18</v>
      </c>
      <c r="Q16" s="34">
        <v>178</v>
      </c>
      <c r="R16" s="34">
        <v>49</v>
      </c>
      <c r="S16" s="34">
        <f>Q16+R16</f>
        <v>227</v>
      </c>
      <c r="T16" s="36">
        <f>S16/D16</f>
        <v>2.1619047619047618</v>
      </c>
      <c r="U16" s="34">
        <v>32</v>
      </c>
      <c r="V16" s="34">
        <v>9</v>
      </c>
      <c r="W16" s="34">
        <v>4</v>
      </c>
      <c r="X16" s="34">
        <v>5</v>
      </c>
      <c r="Y16" s="34">
        <v>1</v>
      </c>
      <c r="Z16" s="34">
        <v>0</v>
      </c>
      <c r="AA16" s="34">
        <v>4</v>
      </c>
      <c r="AB16" s="34">
        <f>SUM(V16:AA16)</f>
        <v>23</v>
      </c>
      <c r="AC16" s="34">
        <v>0</v>
      </c>
      <c r="AD16" s="34">
        <v>0</v>
      </c>
      <c r="AE16" s="37">
        <v>105</v>
      </c>
      <c r="AF16" s="38">
        <v>1</v>
      </c>
      <c r="AH16" s="103">
        <f>G16+N16</f>
        <v>105</v>
      </c>
    </row>
    <row r="17" spans="2:34" s="24" customFormat="1" ht="9" customHeight="1">
      <c r="B17" s="47" t="s">
        <v>49</v>
      </c>
      <c r="C17" s="110">
        <v>701</v>
      </c>
      <c r="D17" s="49">
        <v>687</v>
      </c>
      <c r="E17" s="111">
        <f t="shared" si="4"/>
        <v>98.00285306704708</v>
      </c>
      <c r="F17" s="49">
        <v>677</v>
      </c>
      <c r="G17" s="49">
        <v>518</v>
      </c>
      <c r="H17" s="49">
        <v>102</v>
      </c>
      <c r="I17" s="49">
        <v>60</v>
      </c>
      <c r="J17" s="49">
        <v>0</v>
      </c>
      <c r="K17" s="49">
        <v>7</v>
      </c>
      <c r="L17" s="49">
        <v>0</v>
      </c>
      <c r="M17" s="49">
        <v>0</v>
      </c>
      <c r="N17" s="41">
        <f>SUM(H17:M17)</f>
        <v>169</v>
      </c>
      <c r="O17" s="112">
        <f t="shared" si="1"/>
        <v>24.599708879184863</v>
      </c>
      <c r="P17" s="49">
        <v>156</v>
      </c>
      <c r="Q17" s="49">
        <v>621</v>
      </c>
      <c r="R17" s="49">
        <v>69</v>
      </c>
      <c r="S17" s="76">
        <f t="shared" si="5"/>
        <v>690</v>
      </c>
      <c r="T17" s="113">
        <f t="shared" si="2"/>
        <v>1.0043668122270741</v>
      </c>
      <c r="U17" s="49">
        <v>219</v>
      </c>
      <c r="V17" s="49">
        <v>26</v>
      </c>
      <c r="W17" s="49">
        <v>4</v>
      </c>
      <c r="X17" s="49">
        <v>18</v>
      </c>
      <c r="Y17" s="49">
        <v>9</v>
      </c>
      <c r="Z17" s="49">
        <v>0</v>
      </c>
      <c r="AA17" s="49">
        <v>17</v>
      </c>
      <c r="AB17" s="49">
        <f t="shared" si="3"/>
        <v>74</v>
      </c>
      <c r="AC17" s="49">
        <v>0</v>
      </c>
      <c r="AD17" s="49">
        <v>0</v>
      </c>
      <c r="AE17" s="114">
        <v>687</v>
      </c>
      <c r="AF17" s="115">
        <v>20</v>
      </c>
      <c r="AH17" s="103">
        <f t="shared" si="6"/>
        <v>687</v>
      </c>
    </row>
    <row r="18" spans="2:34" s="24" customFormat="1" ht="9" customHeight="1">
      <c r="B18" s="39" t="s">
        <v>50</v>
      </c>
      <c r="C18" s="40">
        <v>492</v>
      </c>
      <c r="D18" s="41">
        <v>435</v>
      </c>
      <c r="E18" s="42">
        <f t="shared" si="4"/>
        <v>88.41463414634147</v>
      </c>
      <c r="F18" s="41">
        <v>428</v>
      </c>
      <c r="G18" s="41">
        <v>308</v>
      </c>
      <c r="H18" s="41">
        <v>88</v>
      </c>
      <c r="I18" s="41">
        <v>34</v>
      </c>
      <c r="J18" s="41">
        <v>1</v>
      </c>
      <c r="K18" s="41">
        <v>4</v>
      </c>
      <c r="L18" s="41">
        <v>0</v>
      </c>
      <c r="M18" s="41">
        <v>0</v>
      </c>
      <c r="N18" s="41">
        <f>SUM(H18:M18)</f>
        <v>127</v>
      </c>
      <c r="O18" s="79">
        <f t="shared" si="1"/>
        <v>29.195402298850574</v>
      </c>
      <c r="P18" s="41">
        <v>107</v>
      </c>
      <c r="Q18" s="41">
        <v>395</v>
      </c>
      <c r="R18" s="41">
        <v>72</v>
      </c>
      <c r="S18" s="41">
        <f t="shared" si="5"/>
        <v>467</v>
      </c>
      <c r="T18" s="43">
        <f t="shared" si="2"/>
        <v>1.0735632183908046</v>
      </c>
      <c r="U18" s="41">
        <v>194</v>
      </c>
      <c r="V18" s="41">
        <v>16</v>
      </c>
      <c r="W18" s="41">
        <v>13</v>
      </c>
      <c r="X18" s="41">
        <v>10</v>
      </c>
      <c r="Y18" s="41">
        <v>1</v>
      </c>
      <c r="Z18" s="41">
        <v>1</v>
      </c>
      <c r="AA18" s="41">
        <v>0</v>
      </c>
      <c r="AB18" s="41">
        <f t="shared" si="3"/>
        <v>41</v>
      </c>
      <c r="AC18" s="41">
        <v>3</v>
      </c>
      <c r="AD18" s="41">
        <v>0</v>
      </c>
      <c r="AE18" s="44">
        <v>432</v>
      </c>
      <c r="AF18" s="45">
        <v>129</v>
      </c>
      <c r="AH18" s="103">
        <f t="shared" si="6"/>
        <v>435</v>
      </c>
    </row>
    <row r="19" spans="2:34" s="24" customFormat="1" ht="9" customHeight="1">
      <c r="B19" s="39" t="s">
        <v>51</v>
      </c>
      <c r="C19" s="40">
        <v>96</v>
      </c>
      <c r="D19" s="41">
        <v>91</v>
      </c>
      <c r="E19" s="42">
        <f t="shared" si="4"/>
        <v>94.79166666666666</v>
      </c>
      <c r="F19" s="41">
        <v>91</v>
      </c>
      <c r="G19" s="41">
        <v>63</v>
      </c>
      <c r="H19" s="41">
        <v>17</v>
      </c>
      <c r="I19" s="41">
        <v>11</v>
      </c>
      <c r="J19" s="41">
        <v>0</v>
      </c>
      <c r="K19" s="41">
        <v>0</v>
      </c>
      <c r="L19" s="41">
        <v>0</v>
      </c>
      <c r="M19" s="41">
        <v>0</v>
      </c>
      <c r="N19" s="41">
        <f t="shared" si="0"/>
        <v>28</v>
      </c>
      <c r="O19" s="79">
        <f t="shared" si="1"/>
        <v>30.76923076923077</v>
      </c>
      <c r="P19" s="41">
        <v>27</v>
      </c>
      <c r="Q19" s="41">
        <v>80</v>
      </c>
      <c r="R19" s="41">
        <v>16</v>
      </c>
      <c r="S19" s="41">
        <f t="shared" si="5"/>
        <v>96</v>
      </c>
      <c r="T19" s="43">
        <f t="shared" si="2"/>
        <v>1.054945054945055</v>
      </c>
      <c r="U19" s="41">
        <v>12</v>
      </c>
      <c r="V19" s="41">
        <v>1</v>
      </c>
      <c r="W19" s="41">
        <v>1</v>
      </c>
      <c r="X19" s="41">
        <v>1</v>
      </c>
      <c r="Y19" s="41">
        <v>0</v>
      </c>
      <c r="Z19" s="41">
        <v>1</v>
      </c>
      <c r="AA19" s="41">
        <v>0</v>
      </c>
      <c r="AB19" s="41">
        <f t="shared" si="3"/>
        <v>4</v>
      </c>
      <c r="AC19" s="41">
        <v>0</v>
      </c>
      <c r="AD19" s="41">
        <v>0</v>
      </c>
      <c r="AE19" s="44">
        <v>91</v>
      </c>
      <c r="AF19" s="45">
        <v>0</v>
      </c>
      <c r="AH19" s="103">
        <f t="shared" si="6"/>
        <v>91</v>
      </c>
    </row>
    <row r="20" spans="2:34" s="24" customFormat="1" ht="9" customHeight="1">
      <c r="B20" s="39" t="s">
        <v>52</v>
      </c>
      <c r="C20" s="40">
        <v>149</v>
      </c>
      <c r="D20" s="41">
        <v>143</v>
      </c>
      <c r="E20" s="42">
        <f t="shared" si="4"/>
        <v>95.9731543624161</v>
      </c>
      <c r="F20" s="41">
        <v>143</v>
      </c>
      <c r="G20" s="41">
        <v>95</v>
      </c>
      <c r="H20" s="41">
        <v>40</v>
      </c>
      <c r="I20" s="41">
        <v>6</v>
      </c>
      <c r="J20" s="41">
        <v>0</v>
      </c>
      <c r="K20" s="41">
        <v>2</v>
      </c>
      <c r="L20" s="41">
        <v>0</v>
      </c>
      <c r="M20" s="41">
        <v>0</v>
      </c>
      <c r="N20" s="41">
        <f t="shared" si="0"/>
        <v>48</v>
      </c>
      <c r="O20" s="79">
        <f t="shared" si="1"/>
        <v>33.56643356643357</v>
      </c>
      <c r="P20" s="41">
        <v>37</v>
      </c>
      <c r="Q20" s="41">
        <v>99</v>
      </c>
      <c r="R20" s="41">
        <v>45</v>
      </c>
      <c r="S20" s="41">
        <f t="shared" si="5"/>
        <v>144</v>
      </c>
      <c r="T20" s="43">
        <f t="shared" si="2"/>
        <v>1.006993006993007</v>
      </c>
      <c r="U20" s="41">
        <v>33</v>
      </c>
      <c r="V20" s="41">
        <v>8</v>
      </c>
      <c r="W20" s="41">
        <v>0</v>
      </c>
      <c r="X20" s="41">
        <v>9</v>
      </c>
      <c r="Y20" s="41">
        <v>0</v>
      </c>
      <c r="Z20" s="41">
        <v>0</v>
      </c>
      <c r="AA20" s="41">
        <v>0</v>
      </c>
      <c r="AB20" s="41">
        <f>SUM(V20:AA20)</f>
        <v>17</v>
      </c>
      <c r="AC20" s="41">
        <v>0</v>
      </c>
      <c r="AD20" s="41">
        <v>0</v>
      </c>
      <c r="AE20" s="44">
        <v>143</v>
      </c>
      <c r="AF20" s="45">
        <v>1</v>
      </c>
      <c r="AH20" s="103">
        <f t="shared" si="6"/>
        <v>143</v>
      </c>
    </row>
    <row r="21" spans="2:34" s="93" customFormat="1" ht="9" customHeight="1">
      <c r="B21" s="85" t="s">
        <v>53</v>
      </c>
      <c r="C21" s="86">
        <v>200</v>
      </c>
      <c r="D21" s="87">
        <v>188</v>
      </c>
      <c r="E21" s="88">
        <f t="shared" si="4"/>
        <v>94</v>
      </c>
      <c r="F21" s="87">
        <v>187</v>
      </c>
      <c r="G21" s="87">
        <v>121</v>
      </c>
      <c r="H21" s="87">
        <v>39</v>
      </c>
      <c r="I21" s="87">
        <v>25</v>
      </c>
      <c r="J21" s="87">
        <v>0</v>
      </c>
      <c r="K21" s="87">
        <v>3</v>
      </c>
      <c r="L21" s="87">
        <v>0</v>
      </c>
      <c r="M21" s="87">
        <v>0</v>
      </c>
      <c r="N21" s="87">
        <f t="shared" si="0"/>
        <v>67</v>
      </c>
      <c r="O21" s="89">
        <f t="shared" si="1"/>
        <v>35.638297872340424</v>
      </c>
      <c r="P21" s="87">
        <v>67</v>
      </c>
      <c r="Q21" s="87">
        <v>171</v>
      </c>
      <c r="R21" s="87">
        <v>50</v>
      </c>
      <c r="S21" s="87">
        <f t="shared" si="5"/>
        <v>221</v>
      </c>
      <c r="T21" s="90">
        <f t="shared" si="2"/>
        <v>1.175531914893617</v>
      </c>
      <c r="U21" s="87">
        <v>75</v>
      </c>
      <c r="V21" s="87">
        <v>13</v>
      </c>
      <c r="W21" s="87">
        <v>3</v>
      </c>
      <c r="X21" s="87">
        <v>4</v>
      </c>
      <c r="Y21" s="87">
        <v>3</v>
      </c>
      <c r="Z21" s="87">
        <v>0</v>
      </c>
      <c r="AA21" s="87">
        <v>1</v>
      </c>
      <c r="AB21" s="87">
        <f>SUM(V21:AA21)</f>
        <v>24</v>
      </c>
      <c r="AC21" s="87">
        <v>0</v>
      </c>
      <c r="AD21" s="87">
        <v>0</v>
      </c>
      <c r="AE21" s="91">
        <v>188</v>
      </c>
      <c r="AF21" s="92">
        <v>0</v>
      </c>
      <c r="AH21" s="117">
        <f t="shared" si="6"/>
        <v>188</v>
      </c>
    </row>
    <row r="22" spans="2:34" s="93" customFormat="1" ht="9" customHeight="1">
      <c r="B22" s="118" t="s">
        <v>54</v>
      </c>
      <c r="C22" s="119">
        <v>130</v>
      </c>
      <c r="D22" s="120">
        <v>129</v>
      </c>
      <c r="E22" s="87">
        <f t="shared" si="4"/>
        <v>99.23076923076923</v>
      </c>
      <c r="F22" s="120">
        <v>129</v>
      </c>
      <c r="G22" s="120">
        <v>92</v>
      </c>
      <c r="H22" s="120">
        <v>26</v>
      </c>
      <c r="I22" s="120">
        <v>8</v>
      </c>
      <c r="J22" s="120">
        <v>1</v>
      </c>
      <c r="K22" s="120">
        <v>2</v>
      </c>
      <c r="L22" s="120">
        <v>0</v>
      </c>
      <c r="M22" s="120">
        <v>0</v>
      </c>
      <c r="N22" s="120">
        <f t="shared" si="0"/>
        <v>37</v>
      </c>
      <c r="O22" s="121">
        <f t="shared" si="1"/>
        <v>28.68217054263566</v>
      </c>
      <c r="P22" s="120">
        <v>37</v>
      </c>
      <c r="Q22" s="120">
        <v>112</v>
      </c>
      <c r="R22" s="120">
        <v>0</v>
      </c>
      <c r="S22" s="87">
        <f t="shared" si="5"/>
        <v>112</v>
      </c>
      <c r="T22" s="90">
        <f t="shared" si="2"/>
        <v>0.8682170542635659</v>
      </c>
      <c r="U22" s="120">
        <v>49</v>
      </c>
      <c r="V22" s="120">
        <v>4</v>
      </c>
      <c r="W22" s="120">
        <v>4</v>
      </c>
      <c r="X22" s="120">
        <v>2</v>
      </c>
      <c r="Y22" s="120">
        <v>1</v>
      </c>
      <c r="Z22" s="120">
        <v>0</v>
      </c>
      <c r="AA22" s="120">
        <v>0</v>
      </c>
      <c r="AB22" s="120">
        <f>SUM(V22:AA22)</f>
        <v>11</v>
      </c>
      <c r="AC22" s="120">
        <v>0</v>
      </c>
      <c r="AD22" s="120">
        <v>0</v>
      </c>
      <c r="AE22" s="122">
        <v>129</v>
      </c>
      <c r="AF22" s="123">
        <v>0</v>
      </c>
      <c r="AH22" s="117">
        <f t="shared" si="6"/>
        <v>129</v>
      </c>
    </row>
    <row r="23" spans="2:34" s="24" customFormat="1" ht="9" customHeight="1">
      <c r="B23" s="39" t="s">
        <v>55</v>
      </c>
      <c r="C23" s="40">
        <v>57</v>
      </c>
      <c r="D23" s="41">
        <v>56</v>
      </c>
      <c r="E23" s="42">
        <f t="shared" si="4"/>
        <v>98.24561403508771</v>
      </c>
      <c r="F23" s="41">
        <v>56</v>
      </c>
      <c r="G23" s="41">
        <v>38</v>
      </c>
      <c r="H23" s="41">
        <v>6</v>
      </c>
      <c r="I23" s="41">
        <v>9</v>
      </c>
      <c r="J23" s="41">
        <v>0</v>
      </c>
      <c r="K23" s="41">
        <v>3</v>
      </c>
      <c r="L23" s="41">
        <v>0</v>
      </c>
      <c r="M23" s="41">
        <v>0</v>
      </c>
      <c r="N23" s="41">
        <f t="shared" si="0"/>
        <v>18</v>
      </c>
      <c r="O23" s="79">
        <f t="shared" si="1"/>
        <v>32.142857142857146</v>
      </c>
      <c r="P23" s="41">
        <v>18</v>
      </c>
      <c r="Q23" s="41">
        <v>103</v>
      </c>
      <c r="R23" s="41">
        <v>2</v>
      </c>
      <c r="S23" s="41">
        <f t="shared" si="5"/>
        <v>105</v>
      </c>
      <c r="T23" s="43">
        <f t="shared" si="2"/>
        <v>1.875</v>
      </c>
      <c r="U23" s="41">
        <v>8</v>
      </c>
      <c r="V23" s="41">
        <v>3</v>
      </c>
      <c r="W23" s="41">
        <v>0</v>
      </c>
      <c r="X23" s="41">
        <v>3</v>
      </c>
      <c r="Y23" s="41">
        <v>0</v>
      </c>
      <c r="Z23" s="41">
        <v>0</v>
      </c>
      <c r="AA23" s="41">
        <v>0</v>
      </c>
      <c r="AB23" s="48">
        <f>SUM(V23:AA23)</f>
        <v>6</v>
      </c>
      <c r="AC23" s="41">
        <v>0</v>
      </c>
      <c r="AD23" s="41">
        <v>0</v>
      </c>
      <c r="AE23" s="44">
        <v>47</v>
      </c>
      <c r="AF23" s="45">
        <v>12</v>
      </c>
      <c r="AH23" s="103">
        <f t="shared" si="6"/>
        <v>56</v>
      </c>
    </row>
    <row r="24" spans="2:34" s="24" customFormat="1" ht="9" customHeight="1">
      <c r="B24" s="39" t="s">
        <v>56</v>
      </c>
      <c r="C24" s="40">
        <v>140</v>
      </c>
      <c r="D24" s="41">
        <v>128</v>
      </c>
      <c r="E24" s="42">
        <f t="shared" si="4"/>
        <v>91.42857142857143</v>
      </c>
      <c r="F24" s="41">
        <v>128</v>
      </c>
      <c r="G24" s="41">
        <v>85</v>
      </c>
      <c r="H24" s="41">
        <v>27</v>
      </c>
      <c r="I24" s="41">
        <v>12</v>
      </c>
      <c r="J24" s="41">
        <v>4</v>
      </c>
      <c r="K24" s="41">
        <v>0</v>
      </c>
      <c r="L24" s="41">
        <v>0</v>
      </c>
      <c r="M24" s="41">
        <v>0</v>
      </c>
      <c r="N24" s="41">
        <f t="shared" si="0"/>
        <v>43</v>
      </c>
      <c r="O24" s="79">
        <f t="shared" si="1"/>
        <v>33.59375</v>
      </c>
      <c r="P24" s="41">
        <v>26</v>
      </c>
      <c r="Q24" s="41">
        <v>135</v>
      </c>
      <c r="R24" s="41">
        <v>18</v>
      </c>
      <c r="S24" s="41">
        <f t="shared" si="5"/>
        <v>153</v>
      </c>
      <c r="T24" s="43">
        <f t="shared" si="2"/>
        <v>1.1953125</v>
      </c>
      <c r="U24" s="41">
        <v>22</v>
      </c>
      <c r="V24" s="41">
        <v>3</v>
      </c>
      <c r="W24" s="41">
        <v>1</v>
      </c>
      <c r="X24" s="41">
        <v>1</v>
      </c>
      <c r="Y24" s="41">
        <v>0</v>
      </c>
      <c r="Z24" s="41">
        <v>0</v>
      </c>
      <c r="AA24" s="41">
        <v>1</v>
      </c>
      <c r="AB24" s="41">
        <f aca="true" t="shared" si="7" ref="AB24:AB45">SUM(V24:AA24)</f>
        <v>6</v>
      </c>
      <c r="AC24" s="41">
        <v>0</v>
      </c>
      <c r="AD24" s="41">
        <v>0</v>
      </c>
      <c r="AE24" s="44">
        <v>128</v>
      </c>
      <c r="AF24" s="45">
        <v>1</v>
      </c>
      <c r="AH24" s="103">
        <f t="shared" si="6"/>
        <v>128</v>
      </c>
    </row>
    <row r="25" spans="2:34" s="24" customFormat="1" ht="9" customHeight="1">
      <c r="B25" s="39" t="s">
        <v>57</v>
      </c>
      <c r="C25" s="40">
        <v>224</v>
      </c>
      <c r="D25" s="41">
        <v>196</v>
      </c>
      <c r="E25" s="35">
        <f t="shared" si="4"/>
        <v>87.5</v>
      </c>
      <c r="F25" s="41">
        <v>196</v>
      </c>
      <c r="G25" s="41">
        <v>147</v>
      </c>
      <c r="H25" s="41">
        <v>31</v>
      </c>
      <c r="I25" s="41">
        <v>16</v>
      </c>
      <c r="J25" s="41">
        <v>0</v>
      </c>
      <c r="K25" s="41">
        <v>2</v>
      </c>
      <c r="L25" s="41">
        <v>0</v>
      </c>
      <c r="M25" s="41">
        <v>0</v>
      </c>
      <c r="N25" s="41">
        <f t="shared" si="0"/>
        <v>49</v>
      </c>
      <c r="O25" s="79">
        <f t="shared" si="1"/>
        <v>25</v>
      </c>
      <c r="P25" s="41">
        <v>42</v>
      </c>
      <c r="Q25" s="41">
        <v>161</v>
      </c>
      <c r="R25" s="41">
        <v>136</v>
      </c>
      <c r="S25" s="34">
        <f t="shared" si="5"/>
        <v>297</v>
      </c>
      <c r="T25" s="43">
        <f t="shared" si="2"/>
        <v>1.5153061224489797</v>
      </c>
      <c r="U25" s="41">
        <v>33</v>
      </c>
      <c r="V25" s="41">
        <v>3</v>
      </c>
      <c r="W25" s="41">
        <v>2</v>
      </c>
      <c r="X25" s="41">
        <v>4</v>
      </c>
      <c r="Y25" s="41">
        <v>1</v>
      </c>
      <c r="Z25" s="41">
        <v>0</v>
      </c>
      <c r="AA25" s="41">
        <v>3</v>
      </c>
      <c r="AB25" s="41">
        <f t="shared" si="7"/>
        <v>13</v>
      </c>
      <c r="AC25" s="41">
        <v>0</v>
      </c>
      <c r="AD25" s="41">
        <v>0</v>
      </c>
      <c r="AE25" s="44">
        <v>196</v>
      </c>
      <c r="AF25" s="45">
        <v>0</v>
      </c>
      <c r="AH25" s="103">
        <f t="shared" si="6"/>
        <v>196</v>
      </c>
    </row>
    <row r="26" spans="2:34" s="24" customFormat="1" ht="9" customHeight="1">
      <c r="B26" s="25" t="s">
        <v>58</v>
      </c>
      <c r="C26" s="26">
        <v>1184</v>
      </c>
      <c r="D26" s="27">
        <v>1098</v>
      </c>
      <c r="E26" s="28">
        <f t="shared" si="4"/>
        <v>92.73648648648648</v>
      </c>
      <c r="F26" s="27">
        <v>1075</v>
      </c>
      <c r="G26" s="27">
        <v>767</v>
      </c>
      <c r="H26" s="27">
        <v>197</v>
      </c>
      <c r="I26" s="27">
        <v>114</v>
      </c>
      <c r="J26" s="27">
        <v>2</v>
      </c>
      <c r="K26" s="27">
        <v>17</v>
      </c>
      <c r="L26" s="27">
        <v>0</v>
      </c>
      <c r="M26" s="27">
        <v>1</v>
      </c>
      <c r="N26" s="27">
        <f t="shared" si="0"/>
        <v>331</v>
      </c>
      <c r="O26" s="77">
        <f t="shared" si="1"/>
        <v>30.145719489981786</v>
      </c>
      <c r="P26" s="27">
        <v>316</v>
      </c>
      <c r="Q26" s="27">
        <v>1022</v>
      </c>
      <c r="R26" s="27">
        <v>272</v>
      </c>
      <c r="S26" s="76">
        <f t="shared" si="5"/>
        <v>1294</v>
      </c>
      <c r="T26" s="29">
        <f t="shared" si="2"/>
        <v>1.1785063752276868</v>
      </c>
      <c r="U26" s="27">
        <v>206</v>
      </c>
      <c r="V26" s="27">
        <v>31</v>
      </c>
      <c r="W26" s="27">
        <v>3</v>
      </c>
      <c r="X26" s="27">
        <v>21</v>
      </c>
      <c r="Y26" s="27">
        <v>11</v>
      </c>
      <c r="Z26" s="27">
        <v>2</v>
      </c>
      <c r="AA26" s="27">
        <v>8</v>
      </c>
      <c r="AB26" s="27">
        <f t="shared" si="7"/>
        <v>76</v>
      </c>
      <c r="AC26" s="27">
        <v>1</v>
      </c>
      <c r="AD26" s="27">
        <v>0</v>
      </c>
      <c r="AE26" s="30">
        <v>1095</v>
      </c>
      <c r="AF26" s="31">
        <v>0</v>
      </c>
      <c r="AH26" s="103">
        <f t="shared" si="6"/>
        <v>1098</v>
      </c>
    </row>
    <row r="27" spans="2:34" s="24" customFormat="1" ht="9" customHeight="1">
      <c r="B27" s="39" t="s">
        <v>59</v>
      </c>
      <c r="C27" s="40">
        <v>43</v>
      </c>
      <c r="D27" s="41">
        <v>30</v>
      </c>
      <c r="E27" s="42">
        <f t="shared" si="4"/>
        <v>69.76744186046511</v>
      </c>
      <c r="F27" s="41">
        <v>30</v>
      </c>
      <c r="G27" s="41">
        <v>19</v>
      </c>
      <c r="H27" s="41">
        <v>8</v>
      </c>
      <c r="I27" s="41">
        <v>3</v>
      </c>
      <c r="J27" s="41">
        <v>0</v>
      </c>
      <c r="K27" s="41">
        <v>0</v>
      </c>
      <c r="L27" s="41">
        <v>0</v>
      </c>
      <c r="M27" s="41">
        <v>0</v>
      </c>
      <c r="N27" s="41">
        <f t="shared" si="0"/>
        <v>11</v>
      </c>
      <c r="O27" s="79">
        <f t="shared" si="1"/>
        <v>36.666666666666664</v>
      </c>
      <c r="P27" s="41">
        <v>8</v>
      </c>
      <c r="Q27" s="41">
        <v>30</v>
      </c>
      <c r="R27" s="41">
        <v>12</v>
      </c>
      <c r="S27" s="41">
        <f t="shared" si="5"/>
        <v>42</v>
      </c>
      <c r="T27" s="43">
        <f t="shared" si="2"/>
        <v>1.4</v>
      </c>
      <c r="U27" s="41">
        <v>1</v>
      </c>
      <c r="V27" s="41">
        <v>1</v>
      </c>
      <c r="W27" s="41">
        <v>1</v>
      </c>
      <c r="X27" s="41">
        <v>0</v>
      </c>
      <c r="Y27" s="41">
        <v>0</v>
      </c>
      <c r="Z27" s="41">
        <v>0</v>
      </c>
      <c r="AA27" s="41">
        <v>2</v>
      </c>
      <c r="AB27" s="41">
        <f t="shared" si="7"/>
        <v>4</v>
      </c>
      <c r="AC27" s="41">
        <v>0</v>
      </c>
      <c r="AD27" s="41">
        <v>0</v>
      </c>
      <c r="AE27" s="44">
        <v>30</v>
      </c>
      <c r="AF27" s="45">
        <v>1</v>
      </c>
      <c r="AH27" s="103">
        <f t="shared" si="6"/>
        <v>30</v>
      </c>
    </row>
    <row r="28" spans="2:34" s="24" customFormat="1" ht="9" customHeight="1">
      <c r="B28" s="39" t="s">
        <v>60</v>
      </c>
      <c r="C28" s="40">
        <v>103</v>
      </c>
      <c r="D28" s="41">
        <v>99</v>
      </c>
      <c r="E28" s="42">
        <f t="shared" si="4"/>
        <v>96.11650485436894</v>
      </c>
      <c r="F28" s="41">
        <v>99</v>
      </c>
      <c r="G28" s="41">
        <v>56</v>
      </c>
      <c r="H28" s="41">
        <v>20</v>
      </c>
      <c r="I28" s="41">
        <v>20</v>
      </c>
      <c r="J28" s="41">
        <v>2</v>
      </c>
      <c r="K28" s="41">
        <v>1</v>
      </c>
      <c r="L28" s="41">
        <v>0</v>
      </c>
      <c r="M28" s="41">
        <v>0</v>
      </c>
      <c r="N28" s="41">
        <f t="shared" si="0"/>
        <v>43</v>
      </c>
      <c r="O28" s="79">
        <f t="shared" si="1"/>
        <v>43.43434343434344</v>
      </c>
      <c r="P28" s="41">
        <v>43</v>
      </c>
      <c r="Q28" s="41">
        <v>228</v>
      </c>
      <c r="R28" s="41">
        <v>19</v>
      </c>
      <c r="S28" s="41">
        <f t="shared" si="5"/>
        <v>247</v>
      </c>
      <c r="T28" s="43">
        <f t="shared" si="2"/>
        <v>2.494949494949495</v>
      </c>
      <c r="U28" s="41">
        <v>70</v>
      </c>
      <c r="V28" s="41">
        <v>8</v>
      </c>
      <c r="W28" s="41">
        <v>16</v>
      </c>
      <c r="X28" s="41">
        <v>7</v>
      </c>
      <c r="Y28" s="41">
        <v>6</v>
      </c>
      <c r="Z28" s="41">
        <v>0</v>
      </c>
      <c r="AA28" s="41">
        <v>0</v>
      </c>
      <c r="AB28" s="41">
        <f t="shared" si="7"/>
        <v>37</v>
      </c>
      <c r="AC28" s="41">
        <v>0</v>
      </c>
      <c r="AD28" s="41">
        <v>0</v>
      </c>
      <c r="AE28" s="44">
        <v>99</v>
      </c>
      <c r="AF28" s="45">
        <v>43</v>
      </c>
      <c r="AH28" s="103">
        <f t="shared" si="6"/>
        <v>99</v>
      </c>
    </row>
    <row r="29" spans="2:34" s="24" customFormat="1" ht="9" customHeight="1">
      <c r="B29" s="39" t="s">
        <v>61</v>
      </c>
      <c r="C29" s="40">
        <v>79</v>
      </c>
      <c r="D29" s="41">
        <v>70</v>
      </c>
      <c r="E29" s="42">
        <f t="shared" si="4"/>
        <v>88.60759493670885</v>
      </c>
      <c r="F29" s="41">
        <v>70</v>
      </c>
      <c r="G29" s="41">
        <v>47</v>
      </c>
      <c r="H29" s="41">
        <v>11</v>
      </c>
      <c r="I29" s="41">
        <v>12</v>
      </c>
      <c r="J29" s="41">
        <v>0</v>
      </c>
      <c r="K29" s="41">
        <v>0</v>
      </c>
      <c r="L29" s="41">
        <v>0</v>
      </c>
      <c r="M29" s="41">
        <v>0</v>
      </c>
      <c r="N29" s="41">
        <f t="shared" si="0"/>
        <v>23</v>
      </c>
      <c r="O29" s="79">
        <f t="shared" si="1"/>
        <v>32.857142857142854</v>
      </c>
      <c r="P29" s="41">
        <v>21</v>
      </c>
      <c r="Q29" s="41">
        <v>58</v>
      </c>
      <c r="R29" s="41">
        <v>6</v>
      </c>
      <c r="S29" s="41">
        <f t="shared" si="5"/>
        <v>64</v>
      </c>
      <c r="T29" s="43">
        <f t="shared" si="2"/>
        <v>0.9142857142857143</v>
      </c>
      <c r="U29" s="41">
        <v>6</v>
      </c>
      <c r="V29" s="41">
        <v>1</v>
      </c>
      <c r="W29" s="41">
        <v>0</v>
      </c>
      <c r="X29" s="41">
        <v>8</v>
      </c>
      <c r="Y29" s="41">
        <v>0</v>
      </c>
      <c r="Z29" s="41">
        <v>0</v>
      </c>
      <c r="AA29" s="41">
        <v>1</v>
      </c>
      <c r="AB29" s="41">
        <f t="shared" si="7"/>
        <v>10</v>
      </c>
      <c r="AC29" s="41">
        <v>0</v>
      </c>
      <c r="AD29" s="41">
        <v>0</v>
      </c>
      <c r="AE29" s="44">
        <v>70</v>
      </c>
      <c r="AF29" s="45">
        <v>1</v>
      </c>
      <c r="AH29" s="103">
        <f t="shared" si="6"/>
        <v>70</v>
      </c>
    </row>
    <row r="30" spans="2:34" s="24" customFormat="1" ht="9" customHeight="1">
      <c r="B30" s="39" t="s">
        <v>62</v>
      </c>
      <c r="C30" s="40">
        <v>177</v>
      </c>
      <c r="D30" s="41">
        <v>143</v>
      </c>
      <c r="E30" s="42">
        <f t="shared" si="4"/>
        <v>80.7909604519774</v>
      </c>
      <c r="F30" s="41">
        <v>141</v>
      </c>
      <c r="G30" s="41">
        <v>92</v>
      </c>
      <c r="H30" s="41">
        <v>33</v>
      </c>
      <c r="I30" s="41">
        <v>17</v>
      </c>
      <c r="J30" s="41">
        <v>1</v>
      </c>
      <c r="K30" s="41">
        <v>0</v>
      </c>
      <c r="L30" s="41">
        <v>0</v>
      </c>
      <c r="M30" s="41">
        <v>0</v>
      </c>
      <c r="N30" s="41">
        <f t="shared" si="0"/>
        <v>51</v>
      </c>
      <c r="O30" s="79">
        <f t="shared" si="1"/>
        <v>35.66433566433567</v>
      </c>
      <c r="P30" s="41">
        <v>43</v>
      </c>
      <c r="Q30" s="41">
        <v>149</v>
      </c>
      <c r="R30" s="41">
        <v>31</v>
      </c>
      <c r="S30" s="41">
        <f t="shared" si="5"/>
        <v>180</v>
      </c>
      <c r="T30" s="43">
        <f t="shared" si="2"/>
        <v>1.2587412587412588</v>
      </c>
      <c r="U30" s="41">
        <v>44</v>
      </c>
      <c r="V30" s="41">
        <v>8</v>
      </c>
      <c r="W30" s="41">
        <v>1</v>
      </c>
      <c r="X30" s="41">
        <v>0</v>
      </c>
      <c r="Y30" s="41">
        <v>6</v>
      </c>
      <c r="Z30" s="41">
        <v>1</v>
      </c>
      <c r="AA30" s="41">
        <v>3</v>
      </c>
      <c r="AB30" s="41">
        <f t="shared" si="7"/>
        <v>19</v>
      </c>
      <c r="AC30" s="41">
        <v>1</v>
      </c>
      <c r="AD30" s="41">
        <v>0</v>
      </c>
      <c r="AE30" s="44">
        <v>142</v>
      </c>
      <c r="AF30" s="45">
        <v>0</v>
      </c>
      <c r="AH30" s="103">
        <f t="shared" si="6"/>
        <v>143</v>
      </c>
    </row>
    <row r="31" spans="2:34" s="93" customFormat="1" ht="9" customHeight="1">
      <c r="B31" s="85" t="s">
        <v>63</v>
      </c>
      <c r="C31" s="86">
        <v>70</v>
      </c>
      <c r="D31" s="87">
        <v>58</v>
      </c>
      <c r="E31" s="88">
        <f t="shared" si="4"/>
        <v>82.85714285714286</v>
      </c>
      <c r="F31" s="87">
        <v>58</v>
      </c>
      <c r="G31" s="87">
        <v>36</v>
      </c>
      <c r="H31" s="87">
        <v>12</v>
      </c>
      <c r="I31" s="87">
        <v>9</v>
      </c>
      <c r="J31" s="87">
        <v>1</v>
      </c>
      <c r="K31" s="87">
        <v>0</v>
      </c>
      <c r="L31" s="87">
        <v>0</v>
      </c>
      <c r="M31" s="87">
        <v>0</v>
      </c>
      <c r="N31" s="87">
        <f t="shared" si="0"/>
        <v>22</v>
      </c>
      <c r="O31" s="89">
        <f t="shared" si="1"/>
        <v>37.93103448275862</v>
      </c>
      <c r="P31" s="87">
        <v>20</v>
      </c>
      <c r="Q31" s="87">
        <v>92</v>
      </c>
      <c r="R31" s="87">
        <v>2</v>
      </c>
      <c r="S31" s="87">
        <f t="shared" si="5"/>
        <v>94</v>
      </c>
      <c r="T31" s="90">
        <f t="shared" si="2"/>
        <v>1.6206896551724137</v>
      </c>
      <c r="U31" s="87">
        <v>21</v>
      </c>
      <c r="V31" s="87">
        <v>2</v>
      </c>
      <c r="W31" s="87">
        <v>0</v>
      </c>
      <c r="X31" s="87">
        <v>3</v>
      </c>
      <c r="Y31" s="87">
        <v>0</v>
      </c>
      <c r="Z31" s="87">
        <v>0</v>
      </c>
      <c r="AA31" s="87">
        <v>0</v>
      </c>
      <c r="AB31" s="87">
        <f t="shared" si="7"/>
        <v>5</v>
      </c>
      <c r="AC31" s="87">
        <v>0</v>
      </c>
      <c r="AD31" s="87">
        <v>0</v>
      </c>
      <c r="AE31" s="91">
        <v>58</v>
      </c>
      <c r="AF31" s="92">
        <v>0</v>
      </c>
      <c r="AH31" s="117">
        <f t="shared" si="6"/>
        <v>58</v>
      </c>
    </row>
    <row r="32" spans="2:34" s="93" customFormat="1" ht="9" customHeight="1">
      <c r="B32" s="85" t="s">
        <v>64</v>
      </c>
      <c r="C32" s="86">
        <v>90</v>
      </c>
      <c r="D32" s="87">
        <v>71</v>
      </c>
      <c r="E32" s="88">
        <f t="shared" si="4"/>
        <v>78.88888888888889</v>
      </c>
      <c r="F32" s="87">
        <v>71</v>
      </c>
      <c r="G32" s="87">
        <v>39</v>
      </c>
      <c r="H32" s="87">
        <v>23</v>
      </c>
      <c r="I32" s="87">
        <v>9</v>
      </c>
      <c r="J32" s="87">
        <v>0</v>
      </c>
      <c r="K32" s="87">
        <v>0</v>
      </c>
      <c r="L32" s="87">
        <v>0</v>
      </c>
      <c r="M32" s="87">
        <v>0</v>
      </c>
      <c r="N32" s="87">
        <f t="shared" si="0"/>
        <v>32</v>
      </c>
      <c r="O32" s="89">
        <f t="shared" si="1"/>
        <v>45.07042253521127</v>
      </c>
      <c r="P32" s="87">
        <v>28</v>
      </c>
      <c r="Q32" s="87">
        <v>74</v>
      </c>
      <c r="R32" s="87">
        <v>41</v>
      </c>
      <c r="S32" s="87">
        <f t="shared" si="5"/>
        <v>115</v>
      </c>
      <c r="T32" s="90">
        <f t="shared" si="2"/>
        <v>1.619718309859155</v>
      </c>
      <c r="U32" s="87">
        <v>11</v>
      </c>
      <c r="V32" s="87">
        <v>0</v>
      </c>
      <c r="W32" s="87">
        <v>2</v>
      </c>
      <c r="X32" s="87">
        <v>0</v>
      </c>
      <c r="Y32" s="87">
        <v>0</v>
      </c>
      <c r="Z32" s="87">
        <v>0</v>
      </c>
      <c r="AA32" s="87">
        <v>0</v>
      </c>
      <c r="AB32" s="87">
        <f t="shared" si="7"/>
        <v>2</v>
      </c>
      <c r="AC32" s="87">
        <v>0</v>
      </c>
      <c r="AD32" s="87">
        <v>0</v>
      </c>
      <c r="AE32" s="91">
        <v>71</v>
      </c>
      <c r="AF32" s="92">
        <v>0</v>
      </c>
      <c r="AH32" s="117">
        <f t="shared" si="6"/>
        <v>71</v>
      </c>
    </row>
    <row r="33" spans="2:34" s="24" customFormat="1" ht="9" customHeight="1">
      <c r="B33" s="32" t="s">
        <v>65</v>
      </c>
      <c r="C33" s="33">
        <v>71</v>
      </c>
      <c r="D33" s="34">
        <v>64</v>
      </c>
      <c r="E33" s="34">
        <f t="shared" si="4"/>
        <v>90.14084507042254</v>
      </c>
      <c r="F33" s="34">
        <v>64</v>
      </c>
      <c r="G33" s="34">
        <v>47</v>
      </c>
      <c r="H33" s="34">
        <v>2</v>
      </c>
      <c r="I33" s="34">
        <v>0</v>
      </c>
      <c r="J33" s="34">
        <v>15</v>
      </c>
      <c r="K33" s="34">
        <v>0</v>
      </c>
      <c r="L33" s="34">
        <v>0</v>
      </c>
      <c r="M33" s="34">
        <v>0</v>
      </c>
      <c r="N33" s="34">
        <f t="shared" si="0"/>
        <v>17</v>
      </c>
      <c r="O33" s="78">
        <f t="shared" si="1"/>
        <v>26.5625</v>
      </c>
      <c r="P33" s="34">
        <v>17</v>
      </c>
      <c r="Q33" s="34">
        <v>33</v>
      </c>
      <c r="R33" s="34">
        <v>41</v>
      </c>
      <c r="S33" s="48">
        <f t="shared" si="5"/>
        <v>74</v>
      </c>
      <c r="T33" s="36">
        <f t="shared" si="2"/>
        <v>1.15625</v>
      </c>
      <c r="U33" s="34">
        <v>43</v>
      </c>
      <c r="V33" s="34">
        <v>0</v>
      </c>
      <c r="W33" s="34">
        <v>0</v>
      </c>
      <c r="X33" s="34">
        <v>0</v>
      </c>
      <c r="Y33" s="34">
        <v>0</v>
      </c>
      <c r="Z33" s="34">
        <v>0</v>
      </c>
      <c r="AA33" s="34">
        <v>0</v>
      </c>
      <c r="AB33" s="34">
        <f t="shared" si="7"/>
        <v>0</v>
      </c>
      <c r="AC33" s="34">
        <v>0</v>
      </c>
      <c r="AD33" s="34">
        <v>0</v>
      </c>
      <c r="AE33" s="37">
        <v>64</v>
      </c>
      <c r="AF33" s="38">
        <v>0</v>
      </c>
      <c r="AH33" s="103">
        <f t="shared" si="6"/>
        <v>64</v>
      </c>
    </row>
    <row r="34" spans="2:34" s="24" customFormat="1" ht="9" customHeight="1">
      <c r="B34" s="25" t="s">
        <v>66</v>
      </c>
      <c r="C34" s="26">
        <v>746</v>
      </c>
      <c r="D34" s="27">
        <v>629</v>
      </c>
      <c r="E34" s="28">
        <f t="shared" si="4"/>
        <v>84.31635388739946</v>
      </c>
      <c r="F34" s="27">
        <v>620</v>
      </c>
      <c r="G34" s="27">
        <v>368</v>
      </c>
      <c r="H34" s="27">
        <v>160</v>
      </c>
      <c r="I34" s="27">
        <v>79</v>
      </c>
      <c r="J34" s="27">
        <v>0</v>
      </c>
      <c r="K34" s="27">
        <v>19</v>
      </c>
      <c r="L34" s="27">
        <v>0</v>
      </c>
      <c r="M34" s="27">
        <v>3</v>
      </c>
      <c r="N34" s="27">
        <f t="shared" si="0"/>
        <v>261</v>
      </c>
      <c r="O34" s="77">
        <f t="shared" si="1"/>
        <v>41.49443561208267</v>
      </c>
      <c r="P34" s="27">
        <v>261</v>
      </c>
      <c r="Q34" s="27">
        <v>890</v>
      </c>
      <c r="R34" s="27">
        <v>166</v>
      </c>
      <c r="S34" s="27">
        <f t="shared" si="5"/>
        <v>1056</v>
      </c>
      <c r="T34" s="29">
        <f t="shared" si="2"/>
        <v>1.6788553259141494</v>
      </c>
      <c r="U34" s="27">
        <v>200</v>
      </c>
      <c r="V34" s="27">
        <v>27</v>
      </c>
      <c r="W34" s="27">
        <v>6</v>
      </c>
      <c r="X34" s="27">
        <v>17</v>
      </c>
      <c r="Y34" s="27">
        <v>1</v>
      </c>
      <c r="Z34" s="27">
        <v>0</v>
      </c>
      <c r="AA34" s="27">
        <v>10</v>
      </c>
      <c r="AB34" s="27">
        <f t="shared" si="7"/>
        <v>61</v>
      </c>
      <c r="AC34" s="27">
        <v>1</v>
      </c>
      <c r="AD34" s="27">
        <v>0</v>
      </c>
      <c r="AE34" s="30">
        <v>628</v>
      </c>
      <c r="AF34" s="31">
        <v>0</v>
      </c>
      <c r="AH34" s="103">
        <f t="shared" si="6"/>
        <v>629</v>
      </c>
    </row>
    <row r="35" spans="2:34" s="24" customFormat="1" ht="9" customHeight="1">
      <c r="B35" s="39" t="s">
        <v>67</v>
      </c>
      <c r="C35" s="40">
        <v>154</v>
      </c>
      <c r="D35" s="41">
        <v>120</v>
      </c>
      <c r="E35" s="42">
        <f t="shared" si="4"/>
        <v>77.92207792207793</v>
      </c>
      <c r="F35" s="41">
        <v>120</v>
      </c>
      <c r="G35" s="41">
        <v>93</v>
      </c>
      <c r="H35" s="41">
        <v>10</v>
      </c>
      <c r="I35" s="41">
        <v>16</v>
      </c>
      <c r="J35" s="41">
        <v>0</v>
      </c>
      <c r="K35" s="41">
        <v>1</v>
      </c>
      <c r="L35" s="41">
        <v>0</v>
      </c>
      <c r="M35" s="41">
        <v>0</v>
      </c>
      <c r="N35" s="41">
        <f aca="true" t="shared" si="8" ref="N35:N53">SUM(H35:M35)</f>
        <v>27</v>
      </c>
      <c r="O35" s="79">
        <f aca="true" t="shared" si="9" ref="O35:O53">N35/D35*100</f>
        <v>22.5</v>
      </c>
      <c r="P35" s="41">
        <v>27</v>
      </c>
      <c r="Q35" s="41">
        <v>122</v>
      </c>
      <c r="R35" s="41">
        <v>12</v>
      </c>
      <c r="S35" s="41">
        <f t="shared" si="5"/>
        <v>134</v>
      </c>
      <c r="T35" s="43">
        <f aca="true" t="shared" si="10" ref="T35:T53">S35/D35</f>
        <v>1.1166666666666667</v>
      </c>
      <c r="U35" s="41">
        <v>7</v>
      </c>
      <c r="V35" s="41">
        <v>5</v>
      </c>
      <c r="W35" s="41">
        <v>2</v>
      </c>
      <c r="X35" s="41">
        <v>2</v>
      </c>
      <c r="Y35" s="41">
        <v>1</v>
      </c>
      <c r="Z35" s="41">
        <v>0</v>
      </c>
      <c r="AA35" s="41">
        <v>0</v>
      </c>
      <c r="AB35" s="41">
        <f t="shared" si="7"/>
        <v>10</v>
      </c>
      <c r="AC35" s="41">
        <v>1</v>
      </c>
      <c r="AD35" s="41">
        <v>0</v>
      </c>
      <c r="AE35" s="44">
        <v>119</v>
      </c>
      <c r="AF35" s="106"/>
      <c r="AH35" s="103">
        <f t="shared" si="6"/>
        <v>120</v>
      </c>
    </row>
    <row r="36" spans="2:34" s="24" customFormat="1" ht="9" customHeight="1">
      <c r="B36" s="39" t="s">
        <v>68</v>
      </c>
      <c r="C36" s="40">
        <v>72</v>
      </c>
      <c r="D36" s="41">
        <v>61</v>
      </c>
      <c r="E36" s="42">
        <f t="shared" si="4"/>
        <v>84.72222222222221</v>
      </c>
      <c r="F36" s="41">
        <v>61</v>
      </c>
      <c r="G36" s="41">
        <v>38</v>
      </c>
      <c r="H36" s="41">
        <v>8</v>
      </c>
      <c r="I36" s="41">
        <v>13</v>
      </c>
      <c r="J36" s="41">
        <v>0</v>
      </c>
      <c r="K36" s="41">
        <v>2</v>
      </c>
      <c r="L36" s="41">
        <v>0</v>
      </c>
      <c r="M36" s="41">
        <v>0</v>
      </c>
      <c r="N36" s="41">
        <f t="shared" si="8"/>
        <v>23</v>
      </c>
      <c r="O36" s="79">
        <f t="shared" si="9"/>
        <v>37.704918032786885</v>
      </c>
      <c r="P36" s="41">
        <v>14</v>
      </c>
      <c r="Q36" s="41">
        <v>58</v>
      </c>
      <c r="R36" s="41">
        <v>65</v>
      </c>
      <c r="S36" s="41">
        <f t="shared" si="5"/>
        <v>123</v>
      </c>
      <c r="T36" s="43">
        <f t="shared" si="10"/>
        <v>2.0163934426229506</v>
      </c>
      <c r="U36" s="41">
        <v>38</v>
      </c>
      <c r="V36" s="41">
        <v>5</v>
      </c>
      <c r="W36" s="41">
        <v>0</v>
      </c>
      <c r="X36" s="41">
        <v>1</v>
      </c>
      <c r="Y36" s="41">
        <v>0</v>
      </c>
      <c r="Z36" s="41">
        <v>0</v>
      </c>
      <c r="AA36" s="41">
        <v>1</v>
      </c>
      <c r="AB36" s="41">
        <f t="shared" si="7"/>
        <v>7</v>
      </c>
      <c r="AC36" s="104"/>
      <c r="AD36" s="104"/>
      <c r="AE36" s="105"/>
      <c r="AF36" s="106"/>
      <c r="AH36" s="103">
        <f t="shared" si="6"/>
        <v>61</v>
      </c>
    </row>
    <row r="37" spans="2:34" s="24" customFormat="1" ht="9" customHeight="1">
      <c r="B37" s="39" t="s">
        <v>69</v>
      </c>
      <c r="C37" s="40">
        <v>114</v>
      </c>
      <c r="D37" s="41">
        <v>91</v>
      </c>
      <c r="E37" s="42">
        <f t="shared" si="4"/>
        <v>79.82456140350878</v>
      </c>
      <c r="F37" s="41">
        <v>91</v>
      </c>
      <c r="G37" s="41">
        <v>62</v>
      </c>
      <c r="H37" s="41">
        <v>23</v>
      </c>
      <c r="I37" s="41">
        <v>5</v>
      </c>
      <c r="J37" s="41">
        <v>0</v>
      </c>
      <c r="K37" s="41">
        <v>0</v>
      </c>
      <c r="L37" s="41">
        <v>1</v>
      </c>
      <c r="M37" s="41">
        <v>0</v>
      </c>
      <c r="N37" s="41">
        <f t="shared" si="8"/>
        <v>29</v>
      </c>
      <c r="O37" s="79">
        <f t="shared" si="9"/>
        <v>31.868131868131865</v>
      </c>
      <c r="P37" s="41">
        <v>20</v>
      </c>
      <c r="Q37" s="41">
        <v>91</v>
      </c>
      <c r="R37" s="41">
        <v>20</v>
      </c>
      <c r="S37" s="41">
        <f t="shared" si="5"/>
        <v>111</v>
      </c>
      <c r="T37" s="43">
        <f t="shared" si="10"/>
        <v>1.2197802197802199</v>
      </c>
      <c r="U37" s="41">
        <v>15</v>
      </c>
      <c r="V37" s="41">
        <v>5</v>
      </c>
      <c r="W37" s="41">
        <v>1</v>
      </c>
      <c r="X37" s="41">
        <v>2</v>
      </c>
      <c r="Y37" s="41">
        <v>1</v>
      </c>
      <c r="Z37" s="41">
        <v>1</v>
      </c>
      <c r="AA37" s="41">
        <v>0</v>
      </c>
      <c r="AB37" s="41">
        <f t="shared" si="7"/>
        <v>10</v>
      </c>
      <c r="AC37" s="41">
        <v>0</v>
      </c>
      <c r="AD37" s="41">
        <v>0</v>
      </c>
      <c r="AE37" s="44">
        <v>89</v>
      </c>
      <c r="AF37" s="45">
        <v>0</v>
      </c>
      <c r="AH37" s="103">
        <f t="shared" si="6"/>
        <v>91</v>
      </c>
    </row>
    <row r="38" spans="2:34" s="24" customFormat="1" ht="9" customHeight="1">
      <c r="B38" s="39" t="s">
        <v>70</v>
      </c>
      <c r="C38" s="40">
        <v>102</v>
      </c>
      <c r="D38" s="41">
        <v>88</v>
      </c>
      <c r="E38" s="42">
        <f t="shared" si="4"/>
        <v>86.27450980392157</v>
      </c>
      <c r="F38" s="41">
        <v>85</v>
      </c>
      <c r="G38" s="41">
        <v>58</v>
      </c>
      <c r="H38" s="41">
        <v>20</v>
      </c>
      <c r="I38" s="41">
        <v>7</v>
      </c>
      <c r="J38" s="41">
        <v>0</v>
      </c>
      <c r="K38" s="41">
        <v>3</v>
      </c>
      <c r="L38" s="41">
        <v>0</v>
      </c>
      <c r="M38" s="41">
        <v>0</v>
      </c>
      <c r="N38" s="41">
        <f t="shared" si="8"/>
        <v>30</v>
      </c>
      <c r="O38" s="79">
        <f t="shared" si="9"/>
        <v>34.090909090909086</v>
      </c>
      <c r="P38" s="41">
        <v>28</v>
      </c>
      <c r="Q38" s="41">
        <v>71</v>
      </c>
      <c r="R38" s="41">
        <v>41</v>
      </c>
      <c r="S38" s="41">
        <f t="shared" si="5"/>
        <v>112</v>
      </c>
      <c r="T38" s="43">
        <f t="shared" si="10"/>
        <v>1.2727272727272727</v>
      </c>
      <c r="U38" s="41">
        <v>26</v>
      </c>
      <c r="V38" s="41">
        <v>3</v>
      </c>
      <c r="W38" s="41">
        <v>1</v>
      </c>
      <c r="X38" s="41">
        <v>6</v>
      </c>
      <c r="Y38" s="41">
        <v>0</v>
      </c>
      <c r="Z38" s="41">
        <v>0</v>
      </c>
      <c r="AA38" s="41">
        <v>1</v>
      </c>
      <c r="AB38" s="41">
        <f t="shared" si="7"/>
        <v>11</v>
      </c>
      <c r="AC38" s="41">
        <v>1</v>
      </c>
      <c r="AD38" s="41">
        <v>0</v>
      </c>
      <c r="AE38" s="44">
        <v>87</v>
      </c>
      <c r="AF38" s="45">
        <v>17</v>
      </c>
      <c r="AH38" s="103">
        <f t="shared" si="6"/>
        <v>88</v>
      </c>
    </row>
    <row r="39" spans="2:34" s="24" customFormat="1" ht="9" customHeight="1">
      <c r="B39" s="39" t="s">
        <v>71</v>
      </c>
      <c r="C39" s="40">
        <v>176</v>
      </c>
      <c r="D39" s="41">
        <v>169</v>
      </c>
      <c r="E39" s="42">
        <f t="shared" si="4"/>
        <v>96.02272727272727</v>
      </c>
      <c r="F39" s="41">
        <v>155</v>
      </c>
      <c r="G39" s="41">
        <v>103</v>
      </c>
      <c r="H39" s="41">
        <v>51</v>
      </c>
      <c r="I39" s="41">
        <v>12</v>
      </c>
      <c r="J39" s="41">
        <v>0</v>
      </c>
      <c r="K39" s="41">
        <v>2</v>
      </c>
      <c r="L39" s="41">
        <v>0</v>
      </c>
      <c r="M39" s="41">
        <v>1</v>
      </c>
      <c r="N39" s="41">
        <f t="shared" si="8"/>
        <v>66</v>
      </c>
      <c r="O39" s="79">
        <f t="shared" si="9"/>
        <v>39.053254437869825</v>
      </c>
      <c r="P39" s="41">
        <v>45</v>
      </c>
      <c r="Q39" s="41">
        <v>130</v>
      </c>
      <c r="R39" s="41">
        <v>59</v>
      </c>
      <c r="S39" s="41">
        <f t="shared" si="5"/>
        <v>189</v>
      </c>
      <c r="T39" s="43">
        <f t="shared" si="10"/>
        <v>1.1183431952662721</v>
      </c>
      <c r="U39" s="41">
        <v>9</v>
      </c>
      <c r="V39" s="41">
        <v>6</v>
      </c>
      <c r="W39" s="41">
        <v>0</v>
      </c>
      <c r="X39" s="41">
        <v>6</v>
      </c>
      <c r="Y39" s="41">
        <v>0</v>
      </c>
      <c r="Z39" s="41">
        <v>0</v>
      </c>
      <c r="AA39" s="41">
        <v>1</v>
      </c>
      <c r="AB39" s="41">
        <f t="shared" si="7"/>
        <v>13</v>
      </c>
      <c r="AC39" s="41">
        <v>0</v>
      </c>
      <c r="AD39" s="41">
        <v>0</v>
      </c>
      <c r="AE39" s="44">
        <v>169</v>
      </c>
      <c r="AF39" s="45">
        <v>0</v>
      </c>
      <c r="AH39" s="103">
        <f t="shared" si="6"/>
        <v>169</v>
      </c>
    </row>
    <row r="40" spans="2:34" s="24" customFormat="1" ht="9" customHeight="1">
      <c r="B40" s="39" t="s">
        <v>72</v>
      </c>
      <c r="C40" s="40">
        <v>54</v>
      </c>
      <c r="D40" s="41">
        <v>45</v>
      </c>
      <c r="E40" s="42">
        <f t="shared" si="4"/>
        <v>83.33333333333334</v>
      </c>
      <c r="F40" s="41">
        <v>45</v>
      </c>
      <c r="G40" s="41">
        <v>31</v>
      </c>
      <c r="H40" s="41">
        <v>6</v>
      </c>
      <c r="I40" s="41">
        <v>8</v>
      </c>
      <c r="J40" s="41">
        <v>0</v>
      </c>
      <c r="K40" s="41">
        <v>0</v>
      </c>
      <c r="L40" s="41">
        <v>0</v>
      </c>
      <c r="M40" s="41">
        <v>0</v>
      </c>
      <c r="N40" s="41">
        <f t="shared" si="8"/>
        <v>14</v>
      </c>
      <c r="O40" s="79">
        <f t="shared" si="9"/>
        <v>31.11111111111111</v>
      </c>
      <c r="P40" s="41">
        <v>14</v>
      </c>
      <c r="Q40" s="41">
        <v>86</v>
      </c>
      <c r="R40" s="41">
        <v>1</v>
      </c>
      <c r="S40" s="41">
        <f t="shared" si="5"/>
        <v>87</v>
      </c>
      <c r="T40" s="43">
        <f t="shared" si="10"/>
        <v>1.9333333333333333</v>
      </c>
      <c r="U40" s="41">
        <v>5</v>
      </c>
      <c r="V40" s="41">
        <v>3</v>
      </c>
      <c r="W40" s="41">
        <v>0</v>
      </c>
      <c r="X40" s="41">
        <v>6</v>
      </c>
      <c r="Y40" s="41">
        <v>0</v>
      </c>
      <c r="Z40" s="41">
        <v>0</v>
      </c>
      <c r="AA40" s="41">
        <v>2</v>
      </c>
      <c r="AB40" s="41">
        <f t="shared" si="7"/>
        <v>11</v>
      </c>
      <c r="AC40" s="41">
        <v>0</v>
      </c>
      <c r="AD40" s="41">
        <v>0</v>
      </c>
      <c r="AE40" s="44">
        <v>45</v>
      </c>
      <c r="AF40" s="45">
        <v>0</v>
      </c>
      <c r="AH40" s="103">
        <f t="shared" si="6"/>
        <v>45</v>
      </c>
    </row>
    <row r="41" spans="2:34" s="24" customFormat="1" ht="9" customHeight="1">
      <c r="B41" s="39" t="s">
        <v>73</v>
      </c>
      <c r="C41" s="40">
        <v>83</v>
      </c>
      <c r="D41" s="41">
        <v>72</v>
      </c>
      <c r="E41" s="42">
        <f t="shared" si="4"/>
        <v>86.74698795180723</v>
      </c>
      <c r="F41" s="41">
        <v>72</v>
      </c>
      <c r="G41" s="41">
        <v>49</v>
      </c>
      <c r="H41" s="41">
        <v>18</v>
      </c>
      <c r="I41" s="41">
        <v>4</v>
      </c>
      <c r="J41" s="41">
        <v>0</v>
      </c>
      <c r="K41" s="41">
        <v>1</v>
      </c>
      <c r="L41" s="41">
        <v>0</v>
      </c>
      <c r="M41" s="41">
        <v>0</v>
      </c>
      <c r="N41" s="41">
        <f t="shared" si="8"/>
        <v>23</v>
      </c>
      <c r="O41" s="79">
        <f t="shared" si="9"/>
        <v>31.944444444444443</v>
      </c>
      <c r="P41" s="41">
        <v>13</v>
      </c>
      <c r="Q41" s="41">
        <v>32</v>
      </c>
      <c r="R41" s="41">
        <v>46</v>
      </c>
      <c r="S41" s="41">
        <f t="shared" si="5"/>
        <v>78</v>
      </c>
      <c r="T41" s="43">
        <f t="shared" si="10"/>
        <v>1.0833333333333333</v>
      </c>
      <c r="U41" s="41">
        <v>41</v>
      </c>
      <c r="V41" s="41">
        <v>3</v>
      </c>
      <c r="W41" s="41">
        <v>2</v>
      </c>
      <c r="X41" s="41">
        <v>0</v>
      </c>
      <c r="Y41" s="41">
        <v>0</v>
      </c>
      <c r="Z41" s="41">
        <v>0</v>
      </c>
      <c r="AA41" s="41">
        <v>0</v>
      </c>
      <c r="AB41" s="41">
        <f t="shared" si="7"/>
        <v>5</v>
      </c>
      <c r="AC41" s="41">
        <v>0</v>
      </c>
      <c r="AD41" s="41">
        <v>0</v>
      </c>
      <c r="AE41" s="44">
        <v>72</v>
      </c>
      <c r="AF41" s="45">
        <v>0</v>
      </c>
      <c r="AH41" s="103">
        <f t="shared" si="6"/>
        <v>72</v>
      </c>
    </row>
    <row r="42" spans="2:34" s="24" customFormat="1" ht="9" customHeight="1">
      <c r="B42" s="39" t="s">
        <v>74</v>
      </c>
      <c r="C42" s="40">
        <v>76</v>
      </c>
      <c r="D42" s="41">
        <v>72</v>
      </c>
      <c r="E42" s="42">
        <f t="shared" si="4"/>
        <v>94.73684210526315</v>
      </c>
      <c r="F42" s="41">
        <v>72</v>
      </c>
      <c r="G42" s="41">
        <v>40</v>
      </c>
      <c r="H42" s="41">
        <v>20</v>
      </c>
      <c r="I42" s="41">
        <v>12</v>
      </c>
      <c r="J42" s="41">
        <v>0</v>
      </c>
      <c r="K42" s="41">
        <v>0</v>
      </c>
      <c r="L42" s="41">
        <v>0</v>
      </c>
      <c r="M42" s="41">
        <v>0</v>
      </c>
      <c r="N42" s="41">
        <f t="shared" si="8"/>
        <v>32</v>
      </c>
      <c r="O42" s="79">
        <f t="shared" si="9"/>
        <v>44.44444444444444</v>
      </c>
      <c r="P42" s="41">
        <v>22</v>
      </c>
      <c r="Q42" s="41">
        <v>59</v>
      </c>
      <c r="R42" s="41">
        <v>28</v>
      </c>
      <c r="S42" s="41">
        <f t="shared" si="5"/>
        <v>87</v>
      </c>
      <c r="T42" s="43">
        <f t="shared" si="10"/>
        <v>1.2083333333333333</v>
      </c>
      <c r="U42" s="41">
        <v>37</v>
      </c>
      <c r="V42" s="41">
        <v>3</v>
      </c>
      <c r="W42" s="41">
        <v>0</v>
      </c>
      <c r="X42" s="41">
        <v>6</v>
      </c>
      <c r="Y42" s="41">
        <v>2</v>
      </c>
      <c r="Z42" s="41">
        <v>0</v>
      </c>
      <c r="AA42" s="41">
        <v>1</v>
      </c>
      <c r="AB42" s="41">
        <f t="shared" si="7"/>
        <v>12</v>
      </c>
      <c r="AC42" s="41">
        <v>0</v>
      </c>
      <c r="AD42" s="41">
        <v>0</v>
      </c>
      <c r="AE42" s="44">
        <v>72</v>
      </c>
      <c r="AF42" s="45">
        <v>0</v>
      </c>
      <c r="AH42" s="103">
        <f t="shared" si="6"/>
        <v>72</v>
      </c>
    </row>
    <row r="43" spans="2:34" s="24" customFormat="1" ht="9" customHeight="1">
      <c r="B43" s="39" t="s">
        <v>75</v>
      </c>
      <c r="C43" s="40">
        <v>91</v>
      </c>
      <c r="D43" s="41">
        <v>84</v>
      </c>
      <c r="E43" s="42">
        <f t="shared" si="4"/>
        <v>92.3076923076923</v>
      </c>
      <c r="F43" s="41">
        <v>84</v>
      </c>
      <c r="G43" s="41">
        <v>49</v>
      </c>
      <c r="H43" s="41">
        <v>22</v>
      </c>
      <c r="I43" s="41">
        <v>6</v>
      </c>
      <c r="J43" s="41">
        <v>0</v>
      </c>
      <c r="K43" s="41">
        <v>7</v>
      </c>
      <c r="L43" s="41">
        <v>0</v>
      </c>
      <c r="M43" s="41">
        <v>0</v>
      </c>
      <c r="N43" s="41">
        <f t="shared" si="8"/>
        <v>35</v>
      </c>
      <c r="O43" s="79">
        <f t="shared" si="9"/>
        <v>41.66666666666667</v>
      </c>
      <c r="P43" s="41">
        <v>32</v>
      </c>
      <c r="Q43" s="41">
        <v>145</v>
      </c>
      <c r="R43" s="41">
        <v>52</v>
      </c>
      <c r="S43" s="41">
        <f t="shared" si="5"/>
        <v>197</v>
      </c>
      <c r="T43" s="43">
        <f t="shared" si="10"/>
        <v>2.3452380952380953</v>
      </c>
      <c r="U43" s="41">
        <v>19</v>
      </c>
      <c r="V43" s="41">
        <v>3</v>
      </c>
      <c r="W43" s="41">
        <v>5</v>
      </c>
      <c r="X43" s="41">
        <v>4</v>
      </c>
      <c r="Y43" s="41">
        <v>0</v>
      </c>
      <c r="Z43" s="41">
        <v>0</v>
      </c>
      <c r="AA43" s="41">
        <v>4</v>
      </c>
      <c r="AB43" s="41">
        <f t="shared" si="7"/>
        <v>16</v>
      </c>
      <c r="AC43" s="41">
        <v>1</v>
      </c>
      <c r="AD43" s="41">
        <v>0</v>
      </c>
      <c r="AE43" s="44">
        <v>83</v>
      </c>
      <c r="AF43" s="45">
        <v>0</v>
      </c>
      <c r="AH43" s="103">
        <f t="shared" si="6"/>
        <v>84</v>
      </c>
    </row>
    <row r="44" spans="2:34" s="24" customFormat="1" ht="9" customHeight="1">
      <c r="B44" s="39" t="s">
        <v>94</v>
      </c>
      <c r="C44" s="40">
        <v>85</v>
      </c>
      <c r="D44" s="41">
        <v>82</v>
      </c>
      <c r="E44" s="42">
        <f t="shared" si="4"/>
        <v>96.47058823529412</v>
      </c>
      <c r="F44" s="41">
        <v>81</v>
      </c>
      <c r="G44" s="41">
        <v>37</v>
      </c>
      <c r="H44" s="41">
        <v>33</v>
      </c>
      <c r="I44" s="41">
        <v>12</v>
      </c>
      <c r="J44" s="41">
        <v>0</v>
      </c>
      <c r="K44" s="41">
        <v>0</v>
      </c>
      <c r="L44" s="41">
        <v>0</v>
      </c>
      <c r="M44" s="41">
        <v>0</v>
      </c>
      <c r="N44" s="41">
        <f t="shared" si="8"/>
        <v>45</v>
      </c>
      <c r="O44" s="79">
        <f t="shared" si="9"/>
        <v>54.87804878048781</v>
      </c>
      <c r="P44" s="41">
        <v>29</v>
      </c>
      <c r="Q44" s="41">
        <v>99</v>
      </c>
      <c r="R44" s="41">
        <v>76</v>
      </c>
      <c r="S44" s="41">
        <f t="shared" si="5"/>
        <v>175</v>
      </c>
      <c r="T44" s="43">
        <f t="shared" si="10"/>
        <v>2.1341463414634148</v>
      </c>
      <c r="U44" s="41">
        <v>9</v>
      </c>
      <c r="V44" s="41">
        <v>1</v>
      </c>
      <c r="W44" s="41">
        <v>0</v>
      </c>
      <c r="X44" s="41">
        <v>1</v>
      </c>
      <c r="Y44" s="41">
        <v>0</v>
      </c>
      <c r="Z44" s="41">
        <v>0</v>
      </c>
      <c r="AA44" s="41">
        <v>0</v>
      </c>
      <c r="AB44" s="41">
        <f t="shared" si="7"/>
        <v>2</v>
      </c>
      <c r="AC44" s="41">
        <v>0</v>
      </c>
      <c r="AD44" s="41">
        <v>0</v>
      </c>
      <c r="AE44" s="44">
        <v>82</v>
      </c>
      <c r="AF44" s="45">
        <v>7</v>
      </c>
      <c r="AH44" s="103">
        <f t="shared" si="6"/>
        <v>82</v>
      </c>
    </row>
    <row r="45" spans="2:34" s="24" customFormat="1" ht="9" customHeight="1">
      <c r="B45" s="39" t="s">
        <v>76</v>
      </c>
      <c r="C45" s="40">
        <v>27</v>
      </c>
      <c r="D45" s="41">
        <v>26</v>
      </c>
      <c r="E45" s="42">
        <f t="shared" si="4"/>
        <v>96.29629629629629</v>
      </c>
      <c r="F45" s="41">
        <v>26</v>
      </c>
      <c r="G45" s="41">
        <v>9</v>
      </c>
      <c r="H45" s="41">
        <v>12</v>
      </c>
      <c r="I45" s="41">
        <v>5</v>
      </c>
      <c r="J45" s="41">
        <v>0</v>
      </c>
      <c r="K45" s="41">
        <v>0</v>
      </c>
      <c r="L45" s="41">
        <v>0</v>
      </c>
      <c r="M45" s="41">
        <v>0</v>
      </c>
      <c r="N45" s="41">
        <f t="shared" si="8"/>
        <v>17</v>
      </c>
      <c r="O45" s="79">
        <f t="shared" si="9"/>
        <v>65.38461538461539</v>
      </c>
      <c r="P45" s="41">
        <v>13</v>
      </c>
      <c r="Q45" s="41">
        <v>30</v>
      </c>
      <c r="R45" s="41">
        <v>10</v>
      </c>
      <c r="S45" s="41">
        <f t="shared" si="5"/>
        <v>40</v>
      </c>
      <c r="T45" s="43">
        <f t="shared" si="10"/>
        <v>1.5384615384615385</v>
      </c>
      <c r="U45" s="41">
        <v>16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1</v>
      </c>
      <c r="AB45" s="41">
        <f t="shared" si="7"/>
        <v>1</v>
      </c>
      <c r="AC45" s="41">
        <v>0</v>
      </c>
      <c r="AD45" s="41">
        <v>0</v>
      </c>
      <c r="AE45" s="44">
        <v>26</v>
      </c>
      <c r="AF45" s="45">
        <v>0</v>
      </c>
      <c r="AH45" s="103">
        <f t="shared" si="6"/>
        <v>26</v>
      </c>
    </row>
    <row r="46" spans="2:34" s="93" customFormat="1" ht="9" customHeight="1">
      <c r="B46" s="95" t="s">
        <v>77</v>
      </c>
      <c r="C46" s="96">
        <v>49</v>
      </c>
      <c r="D46" s="97">
        <v>48</v>
      </c>
      <c r="E46" s="98">
        <f t="shared" si="4"/>
        <v>97.95918367346938</v>
      </c>
      <c r="F46" s="97">
        <v>48</v>
      </c>
      <c r="G46" s="97">
        <v>27</v>
      </c>
      <c r="H46" s="97">
        <v>15</v>
      </c>
      <c r="I46" s="97">
        <v>5</v>
      </c>
      <c r="J46" s="97">
        <v>0</v>
      </c>
      <c r="K46" s="97">
        <v>1</v>
      </c>
      <c r="L46" s="97">
        <v>0</v>
      </c>
      <c r="M46" s="97">
        <v>0</v>
      </c>
      <c r="N46" s="97">
        <f t="shared" si="8"/>
        <v>21</v>
      </c>
      <c r="O46" s="99">
        <f t="shared" si="9"/>
        <v>43.75</v>
      </c>
      <c r="P46" s="97">
        <v>13</v>
      </c>
      <c r="Q46" s="97">
        <v>70</v>
      </c>
      <c r="R46" s="97">
        <v>14</v>
      </c>
      <c r="S46" s="97">
        <f t="shared" si="5"/>
        <v>84</v>
      </c>
      <c r="T46" s="100">
        <f t="shared" si="10"/>
        <v>1.75</v>
      </c>
      <c r="U46" s="97">
        <v>10</v>
      </c>
      <c r="V46" s="97">
        <v>7</v>
      </c>
      <c r="W46" s="97">
        <v>1</v>
      </c>
      <c r="X46" s="97">
        <v>3</v>
      </c>
      <c r="Y46" s="97">
        <v>0</v>
      </c>
      <c r="Z46" s="97">
        <v>0</v>
      </c>
      <c r="AA46" s="97">
        <v>1</v>
      </c>
      <c r="AB46" s="97">
        <f aca="true" t="shared" si="11" ref="AB46:AB52">SUM(V46:AA46)</f>
        <v>12</v>
      </c>
      <c r="AC46" s="97">
        <v>0</v>
      </c>
      <c r="AD46" s="97">
        <v>0</v>
      </c>
      <c r="AE46" s="101">
        <v>48</v>
      </c>
      <c r="AF46" s="102">
        <v>13</v>
      </c>
      <c r="AH46" s="103">
        <f t="shared" si="6"/>
        <v>48</v>
      </c>
    </row>
    <row r="47" spans="2:34" s="24" customFormat="1" ht="9" customHeight="1">
      <c r="B47" s="39" t="s">
        <v>78</v>
      </c>
      <c r="C47" s="40">
        <v>55</v>
      </c>
      <c r="D47" s="41">
        <v>44</v>
      </c>
      <c r="E47" s="28">
        <f t="shared" si="4"/>
        <v>80</v>
      </c>
      <c r="F47" s="41">
        <v>44</v>
      </c>
      <c r="G47" s="41">
        <v>28</v>
      </c>
      <c r="H47" s="41">
        <v>11</v>
      </c>
      <c r="I47" s="41">
        <v>5</v>
      </c>
      <c r="J47" s="41">
        <v>0</v>
      </c>
      <c r="K47" s="41">
        <v>0</v>
      </c>
      <c r="L47" s="41">
        <v>0</v>
      </c>
      <c r="M47" s="41">
        <v>0</v>
      </c>
      <c r="N47" s="41">
        <f t="shared" si="8"/>
        <v>16</v>
      </c>
      <c r="O47" s="79">
        <f t="shared" si="9"/>
        <v>36.36363636363637</v>
      </c>
      <c r="P47" s="41">
        <v>4</v>
      </c>
      <c r="Q47" s="41">
        <v>32</v>
      </c>
      <c r="R47" s="41">
        <v>31</v>
      </c>
      <c r="S47" s="76">
        <f t="shared" si="5"/>
        <v>63</v>
      </c>
      <c r="T47" s="43">
        <f t="shared" si="10"/>
        <v>1.4318181818181819</v>
      </c>
      <c r="U47" s="41">
        <v>7</v>
      </c>
      <c r="V47" s="41">
        <v>0</v>
      </c>
      <c r="W47" s="41">
        <v>0</v>
      </c>
      <c r="X47" s="41">
        <v>0</v>
      </c>
      <c r="Y47" s="41">
        <v>0</v>
      </c>
      <c r="Z47" s="41">
        <v>0</v>
      </c>
      <c r="AA47" s="41">
        <v>0</v>
      </c>
      <c r="AB47" s="41">
        <f t="shared" si="11"/>
        <v>0</v>
      </c>
      <c r="AC47" s="41">
        <v>0</v>
      </c>
      <c r="AD47" s="41">
        <v>0</v>
      </c>
      <c r="AE47" s="44">
        <v>44</v>
      </c>
      <c r="AF47" s="45">
        <v>17</v>
      </c>
      <c r="AH47" s="103">
        <f t="shared" si="6"/>
        <v>44</v>
      </c>
    </row>
    <row r="48" spans="2:34" s="24" customFormat="1" ht="9" customHeight="1">
      <c r="B48" s="39" t="s">
        <v>79</v>
      </c>
      <c r="C48" s="40">
        <v>138</v>
      </c>
      <c r="D48" s="41">
        <v>107</v>
      </c>
      <c r="E48" s="42">
        <f t="shared" si="4"/>
        <v>77.53623188405797</v>
      </c>
      <c r="F48" s="41">
        <v>107</v>
      </c>
      <c r="G48" s="41">
        <v>77</v>
      </c>
      <c r="H48" s="41">
        <v>19</v>
      </c>
      <c r="I48" s="41">
        <v>8</v>
      </c>
      <c r="J48" s="41">
        <v>1</v>
      </c>
      <c r="K48" s="41">
        <v>2</v>
      </c>
      <c r="L48" s="41">
        <v>0</v>
      </c>
      <c r="M48" s="41">
        <v>0</v>
      </c>
      <c r="N48" s="41">
        <f t="shared" si="8"/>
        <v>30</v>
      </c>
      <c r="O48" s="79">
        <f t="shared" si="9"/>
        <v>28.037383177570092</v>
      </c>
      <c r="P48" s="41">
        <v>26</v>
      </c>
      <c r="Q48" s="41">
        <v>87</v>
      </c>
      <c r="R48" s="41">
        <v>40</v>
      </c>
      <c r="S48" s="41">
        <f t="shared" si="5"/>
        <v>127</v>
      </c>
      <c r="T48" s="43">
        <f t="shared" si="10"/>
        <v>1.1869158878504673</v>
      </c>
      <c r="U48" s="41">
        <v>71</v>
      </c>
      <c r="V48" s="41">
        <v>3</v>
      </c>
      <c r="W48" s="41">
        <v>1</v>
      </c>
      <c r="X48" s="41">
        <v>0</v>
      </c>
      <c r="Y48" s="41">
        <v>0</v>
      </c>
      <c r="Z48" s="41">
        <v>1</v>
      </c>
      <c r="AA48" s="41">
        <v>4</v>
      </c>
      <c r="AB48" s="41">
        <f t="shared" si="11"/>
        <v>9</v>
      </c>
      <c r="AC48" s="41">
        <v>2</v>
      </c>
      <c r="AD48" s="41">
        <v>0</v>
      </c>
      <c r="AE48" s="44">
        <v>105</v>
      </c>
      <c r="AF48" s="45">
        <v>4</v>
      </c>
      <c r="AH48" s="103">
        <f t="shared" si="6"/>
        <v>107</v>
      </c>
    </row>
    <row r="49" spans="2:34" s="24" customFormat="1" ht="9" customHeight="1">
      <c r="B49" s="39" t="s">
        <v>80</v>
      </c>
      <c r="C49" s="40">
        <v>22</v>
      </c>
      <c r="D49" s="41">
        <v>17</v>
      </c>
      <c r="E49" s="42">
        <f t="shared" si="4"/>
        <v>77.27272727272727</v>
      </c>
      <c r="F49" s="41">
        <v>17</v>
      </c>
      <c r="G49" s="41">
        <v>14</v>
      </c>
      <c r="H49" s="41">
        <v>2</v>
      </c>
      <c r="I49" s="41">
        <v>1</v>
      </c>
      <c r="J49" s="41">
        <v>0</v>
      </c>
      <c r="K49" s="41">
        <v>0</v>
      </c>
      <c r="L49" s="41">
        <v>0</v>
      </c>
      <c r="M49" s="41">
        <v>0</v>
      </c>
      <c r="N49" s="41">
        <f t="shared" si="8"/>
        <v>3</v>
      </c>
      <c r="O49" s="79">
        <f t="shared" si="9"/>
        <v>17.647058823529413</v>
      </c>
      <c r="P49" s="41">
        <v>3</v>
      </c>
      <c r="Q49" s="41">
        <v>6</v>
      </c>
      <c r="R49" s="41">
        <v>6</v>
      </c>
      <c r="S49" s="41">
        <f t="shared" si="5"/>
        <v>12</v>
      </c>
      <c r="T49" s="43">
        <f t="shared" si="10"/>
        <v>0.7058823529411765</v>
      </c>
      <c r="U49" s="41">
        <v>0</v>
      </c>
      <c r="V49" s="41">
        <v>0</v>
      </c>
      <c r="W49" s="41">
        <v>0</v>
      </c>
      <c r="X49" s="41">
        <v>0</v>
      </c>
      <c r="Y49" s="41">
        <v>1</v>
      </c>
      <c r="Z49" s="41">
        <v>0</v>
      </c>
      <c r="AA49" s="41">
        <v>0</v>
      </c>
      <c r="AB49" s="41">
        <f t="shared" si="11"/>
        <v>1</v>
      </c>
      <c r="AC49" s="41">
        <v>0</v>
      </c>
      <c r="AD49" s="41">
        <v>0</v>
      </c>
      <c r="AE49" s="44">
        <v>17</v>
      </c>
      <c r="AF49" s="45">
        <v>4</v>
      </c>
      <c r="AH49" s="103">
        <f t="shared" si="6"/>
        <v>17</v>
      </c>
    </row>
    <row r="50" spans="2:34" s="24" customFormat="1" ht="9" customHeight="1">
      <c r="B50" s="39" t="s">
        <v>81</v>
      </c>
      <c r="C50" s="40">
        <v>105</v>
      </c>
      <c r="D50" s="41">
        <v>86</v>
      </c>
      <c r="E50" s="42">
        <f t="shared" si="4"/>
        <v>81.9047619047619</v>
      </c>
      <c r="F50" s="41">
        <v>86</v>
      </c>
      <c r="G50" s="41">
        <v>52</v>
      </c>
      <c r="H50" s="41">
        <v>19</v>
      </c>
      <c r="I50" s="41">
        <v>13</v>
      </c>
      <c r="J50" s="41">
        <v>0</v>
      </c>
      <c r="K50" s="41">
        <v>2</v>
      </c>
      <c r="L50" s="41">
        <v>0</v>
      </c>
      <c r="M50" s="41">
        <v>0</v>
      </c>
      <c r="N50" s="41">
        <f t="shared" si="8"/>
        <v>34</v>
      </c>
      <c r="O50" s="79">
        <f t="shared" si="9"/>
        <v>39.53488372093023</v>
      </c>
      <c r="P50" s="41">
        <v>31</v>
      </c>
      <c r="Q50" s="41">
        <v>121</v>
      </c>
      <c r="R50" s="41">
        <v>32</v>
      </c>
      <c r="S50" s="41">
        <f t="shared" si="5"/>
        <v>153</v>
      </c>
      <c r="T50" s="43">
        <f t="shared" si="10"/>
        <v>1.7790697674418605</v>
      </c>
      <c r="U50" s="41">
        <v>7</v>
      </c>
      <c r="V50" s="41">
        <v>4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f t="shared" si="11"/>
        <v>4</v>
      </c>
      <c r="AC50" s="41">
        <v>0</v>
      </c>
      <c r="AD50" s="41">
        <v>0</v>
      </c>
      <c r="AE50" s="44">
        <v>86</v>
      </c>
      <c r="AF50" s="45">
        <v>0</v>
      </c>
      <c r="AH50" s="103">
        <f t="shared" si="6"/>
        <v>86</v>
      </c>
    </row>
    <row r="51" spans="2:34" s="24" customFormat="1" ht="9" customHeight="1">
      <c r="B51" s="39" t="s">
        <v>82</v>
      </c>
      <c r="C51" s="40">
        <v>48</v>
      </c>
      <c r="D51" s="41">
        <v>23</v>
      </c>
      <c r="E51" s="42">
        <f t="shared" si="4"/>
        <v>47.91666666666667</v>
      </c>
      <c r="F51" s="41">
        <v>23</v>
      </c>
      <c r="G51" s="41">
        <v>18</v>
      </c>
      <c r="H51" s="41">
        <v>3</v>
      </c>
      <c r="I51" s="41">
        <v>1</v>
      </c>
      <c r="J51" s="41">
        <v>0</v>
      </c>
      <c r="K51" s="41">
        <v>1</v>
      </c>
      <c r="L51" s="41">
        <v>0</v>
      </c>
      <c r="M51" s="41">
        <v>0</v>
      </c>
      <c r="N51" s="41">
        <f t="shared" si="8"/>
        <v>5</v>
      </c>
      <c r="O51" s="79">
        <f t="shared" si="9"/>
        <v>21.73913043478261</v>
      </c>
      <c r="P51" s="41">
        <v>5</v>
      </c>
      <c r="Q51" s="41">
        <v>8</v>
      </c>
      <c r="R51" s="41">
        <v>6</v>
      </c>
      <c r="S51" s="41">
        <f t="shared" si="5"/>
        <v>14</v>
      </c>
      <c r="T51" s="43">
        <f t="shared" si="10"/>
        <v>0.6086956521739131</v>
      </c>
      <c r="U51" s="41">
        <v>5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f t="shared" si="11"/>
        <v>0</v>
      </c>
      <c r="AC51" s="41">
        <v>0</v>
      </c>
      <c r="AD51" s="41">
        <v>0</v>
      </c>
      <c r="AE51" s="44">
        <v>23</v>
      </c>
      <c r="AF51" s="45">
        <v>5</v>
      </c>
      <c r="AH51" s="103">
        <f t="shared" si="6"/>
        <v>23</v>
      </c>
    </row>
    <row r="52" spans="2:34" s="24" customFormat="1" ht="9" customHeight="1">
      <c r="B52" s="39" t="s">
        <v>83</v>
      </c>
      <c r="C52" s="33">
        <v>102</v>
      </c>
      <c r="D52" s="34">
        <v>94</v>
      </c>
      <c r="E52" s="35">
        <f t="shared" si="4"/>
        <v>92.15686274509804</v>
      </c>
      <c r="F52" s="34">
        <v>94</v>
      </c>
      <c r="G52" s="34">
        <v>55</v>
      </c>
      <c r="H52" s="34">
        <v>27</v>
      </c>
      <c r="I52" s="34">
        <v>10</v>
      </c>
      <c r="J52" s="34">
        <v>1</v>
      </c>
      <c r="K52" s="34">
        <v>1</v>
      </c>
      <c r="L52" s="34">
        <v>0</v>
      </c>
      <c r="M52" s="34">
        <v>0</v>
      </c>
      <c r="N52" s="34">
        <f t="shared" si="8"/>
        <v>39</v>
      </c>
      <c r="O52" s="78">
        <f t="shared" si="9"/>
        <v>41.48936170212766</v>
      </c>
      <c r="P52" s="34">
        <v>30</v>
      </c>
      <c r="Q52" s="34">
        <v>88</v>
      </c>
      <c r="R52" s="34">
        <v>35</v>
      </c>
      <c r="S52" s="34">
        <f t="shared" si="5"/>
        <v>123</v>
      </c>
      <c r="T52" s="36">
        <f t="shared" si="10"/>
        <v>1.3085106382978724</v>
      </c>
      <c r="U52" s="34">
        <v>60</v>
      </c>
      <c r="V52" s="34">
        <v>9</v>
      </c>
      <c r="W52" s="34">
        <v>4</v>
      </c>
      <c r="X52" s="34">
        <v>1</v>
      </c>
      <c r="Y52" s="34">
        <v>1</v>
      </c>
      <c r="Z52" s="34">
        <v>0</v>
      </c>
      <c r="AA52" s="34">
        <v>1</v>
      </c>
      <c r="AB52" s="34">
        <f t="shared" si="11"/>
        <v>16</v>
      </c>
      <c r="AC52" s="34">
        <v>0</v>
      </c>
      <c r="AD52" s="34">
        <v>0</v>
      </c>
      <c r="AE52" s="37">
        <v>82</v>
      </c>
      <c r="AF52" s="38">
        <v>20</v>
      </c>
      <c r="AH52" s="103">
        <f t="shared" si="6"/>
        <v>94</v>
      </c>
    </row>
    <row r="53" spans="2:34" s="54" customFormat="1" ht="11.25">
      <c r="B53" s="50" t="s">
        <v>93</v>
      </c>
      <c r="C53" s="51">
        <f>SUM(C3:C52)</f>
        <v>14541</v>
      </c>
      <c r="D53" s="51">
        <f>SUM(D3:D52)</f>
        <v>12689</v>
      </c>
      <c r="E53" s="51">
        <f>D53/C53*100</f>
        <v>87.26359947733994</v>
      </c>
      <c r="F53" s="51">
        <f aca="true" t="shared" si="12" ref="F53:M53">SUM(F3:F52)</f>
        <v>10404</v>
      </c>
      <c r="G53" s="51">
        <f t="shared" si="12"/>
        <v>8612</v>
      </c>
      <c r="H53" s="51">
        <f t="shared" si="12"/>
        <v>2483</v>
      </c>
      <c r="I53" s="51">
        <f t="shared" si="12"/>
        <v>1311</v>
      </c>
      <c r="J53" s="51">
        <f t="shared" si="12"/>
        <v>52</v>
      </c>
      <c r="K53" s="51">
        <f t="shared" si="12"/>
        <v>225</v>
      </c>
      <c r="L53" s="51">
        <f t="shared" si="12"/>
        <v>1</v>
      </c>
      <c r="M53" s="51">
        <f t="shared" si="12"/>
        <v>5</v>
      </c>
      <c r="N53" s="51">
        <f t="shared" si="8"/>
        <v>4077</v>
      </c>
      <c r="O53" s="52">
        <f t="shared" si="9"/>
        <v>32.130191504452675</v>
      </c>
      <c r="P53" s="51">
        <f>SUM(P3:P52)</f>
        <v>3579</v>
      </c>
      <c r="Q53" s="51">
        <f>SUM(Q3:Q52)</f>
        <v>13326</v>
      </c>
      <c r="R53" s="51">
        <f>SUM(R3:R52)</f>
        <v>3499</v>
      </c>
      <c r="S53" s="51">
        <f>SUM(S3:S52)</f>
        <v>16825</v>
      </c>
      <c r="T53" s="51">
        <f t="shared" si="10"/>
        <v>1.3259516116321224</v>
      </c>
      <c r="U53" s="51">
        <f aca="true" t="shared" si="13" ref="U53:AF53">SUM(U3:U52)</f>
        <v>6265</v>
      </c>
      <c r="V53" s="51">
        <f t="shared" si="13"/>
        <v>529</v>
      </c>
      <c r="W53" s="51">
        <f t="shared" si="13"/>
        <v>352</v>
      </c>
      <c r="X53" s="51">
        <f t="shared" si="13"/>
        <v>342</v>
      </c>
      <c r="Y53" s="51">
        <f t="shared" si="13"/>
        <v>111</v>
      </c>
      <c r="Z53" s="51">
        <f t="shared" si="13"/>
        <v>11</v>
      </c>
      <c r="AA53" s="51">
        <f t="shared" si="13"/>
        <v>210</v>
      </c>
      <c r="AB53" s="51">
        <f t="shared" si="13"/>
        <v>1555</v>
      </c>
      <c r="AC53" s="51">
        <f t="shared" si="13"/>
        <v>21</v>
      </c>
      <c r="AD53" s="51">
        <f t="shared" si="13"/>
        <v>0</v>
      </c>
      <c r="AE53" s="51">
        <f t="shared" si="13"/>
        <v>12470</v>
      </c>
      <c r="AF53" s="53">
        <f t="shared" si="13"/>
        <v>1146</v>
      </c>
      <c r="AH53" s="103">
        <f t="shared" si="6"/>
        <v>12689</v>
      </c>
    </row>
    <row r="55" ht="14.25">
      <c r="B55" s="1" t="s">
        <v>85</v>
      </c>
    </row>
    <row r="57" spans="2:32" ht="24.75" customHeight="1">
      <c r="B57" s="2"/>
      <c r="C57" s="3"/>
      <c r="D57" s="3"/>
      <c r="E57" s="4"/>
      <c r="F57" s="3"/>
      <c r="G57" s="5" t="s">
        <v>0</v>
      </c>
      <c r="H57" s="6"/>
      <c r="I57" s="7"/>
      <c r="J57" s="7"/>
      <c r="K57" s="7"/>
      <c r="L57" s="7"/>
      <c r="M57" s="7"/>
      <c r="N57" s="7"/>
      <c r="O57" s="8"/>
      <c r="P57" s="9"/>
      <c r="Q57" s="5" t="s">
        <v>1</v>
      </c>
      <c r="R57" s="7"/>
      <c r="S57" s="7"/>
      <c r="T57" s="10"/>
      <c r="U57" s="11"/>
      <c r="V57" s="5" t="s">
        <v>2</v>
      </c>
      <c r="W57" s="7"/>
      <c r="X57" s="7"/>
      <c r="Y57" s="7"/>
      <c r="Z57" s="7"/>
      <c r="AA57" s="7"/>
      <c r="AB57" s="12"/>
      <c r="AC57" s="13" t="s">
        <v>3</v>
      </c>
      <c r="AD57" s="7"/>
      <c r="AE57" s="12"/>
      <c r="AF57" s="14"/>
    </row>
    <row r="58" spans="2:32" s="15" customFormat="1" ht="57.75" customHeight="1">
      <c r="B58" s="16" t="s">
        <v>4</v>
      </c>
      <c r="C58" s="17" t="s">
        <v>5</v>
      </c>
      <c r="D58" s="17" t="s">
        <v>6</v>
      </c>
      <c r="E58" s="17" t="s">
        <v>7</v>
      </c>
      <c r="F58" s="17" t="s">
        <v>8</v>
      </c>
      <c r="G58" s="18" t="s">
        <v>9</v>
      </c>
      <c r="H58" s="18" t="s">
        <v>10</v>
      </c>
      <c r="I58" s="18" t="s">
        <v>11</v>
      </c>
      <c r="J58" s="18" t="s">
        <v>12</v>
      </c>
      <c r="K58" s="18" t="s">
        <v>13</v>
      </c>
      <c r="L58" s="18" t="s">
        <v>14</v>
      </c>
      <c r="M58" s="18" t="s">
        <v>15</v>
      </c>
      <c r="N58" s="18" t="s">
        <v>16</v>
      </c>
      <c r="O58" s="19" t="s">
        <v>17</v>
      </c>
      <c r="P58" s="19" t="s">
        <v>18</v>
      </c>
      <c r="Q58" s="18" t="s">
        <v>19</v>
      </c>
      <c r="R58" s="18" t="s">
        <v>20</v>
      </c>
      <c r="S58" s="18" t="s">
        <v>21</v>
      </c>
      <c r="T58" s="20" t="s">
        <v>22</v>
      </c>
      <c r="U58" s="21" t="s">
        <v>23</v>
      </c>
      <c r="V58" s="18" t="s">
        <v>24</v>
      </c>
      <c r="W58" s="18" t="s">
        <v>25</v>
      </c>
      <c r="X58" s="18" t="s">
        <v>26</v>
      </c>
      <c r="Y58" s="18" t="s">
        <v>27</v>
      </c>
      <c r="Z58" s="18" t="s">
        <v>28</v>
      </c>
      <c r="AA58" s="18" t="s">
        <v>29</v>
      </c>
      <c r="AB58" s="22" t="s">
        <v>30</v>
      </c>
      <c r="AC58" s="18" t="s">
        <v>31</v>
      </c>
      <c r="AD58" s="18" t="s">
        <v>32</v>
      </c>
      <c r="AE58" s="18" t="s">
        <v>33</v>
      </c>
      <c r="AF58" s="23" t="s">
        <v>34</v>
      </c>
    </row>
    <row r="59" spans="2:32" ht="14.25">
      <c r="B59" s="55" t="s">
        <v>86</v>
      </c>
      <c r="C59" s="56">
        <f>SUM(C3:C4)</f>
        <v>3173</v>
      </c>
      <c r="D59" s="57">
        <f>SUM(D3:D4)</f>
        <v>2610</v>
      </c>
      <c r="E59" s="57">
        <f aca="true" t="shared" si="14" ref="E59:E66">D59/C59*100</f>
        <v>82.256539552474</v>
      </c>
      <c r="F59" s="57">
        <f aca="true" t="shared" si="15" ref="F59:N59">SUM(F3:F4)</f>
        <v>2434</v>
      </c>
      <c r="G59" s="57">
        <f t="shared" si="15"/>
        <v>1769</v>
      </c>
      <c r="H59" s="57">
        <f t="shared" si="15"/>
        <v>494</v>
      </c>
      <c r="I59" s="57">
        <f t="shared" si="15"/>
        <v>283</v>
      </c>
      <c r="J59" s="57">
        <f t="shared" si="15"/>
        <v>3</v>
      </c>
      <c r="K59" s="57">
        <f t="shared" si="15"/>
        <v>61</v>
      </c>
      <c r="L59" s="57">
        <f t="shared" si="15"/>
        <v>0</v>
      </c>
      <c r="M59" s="57">
        <f t="shared" si="15"/>
        <v>0</v>
      </c>
      <c r="N59" s="57">
        <f t="shared" si="15"/>
        <v>841</v>
      </c>
      <c r="O59" s="81">
        <f aca="true" t="shared" si="16" ref="O59:O66">N59/D59*100</f>
        <v>32.22222222222222</v>
      </c>
      <c r="P59" s="57">
        <f>SUM(P3:P4)</f>
        <v>780</v>
      </c>
      <c r="Q59" s="57">
        <f>SUM(Q3:Q4)</f>
        <v>2982</v>
      </c>
      <c r="R59" s="57">
        <f>SUM(R3:R4)</f>
        <v>591</v>
      </c>
      <c r="S59" s="57">
        <f>SUM(S3:S4)</f>
        <v>3573</v>
      </c>
      <c r="T59" s="58">
        <f aca="true" t="shared" si="17" ref="T59:T66">S59/D59</f>
        <v>1.3689655172413793</v>
      </c>
      <c r="U59" s="57">
        <f aca="true" t="shared" si="18" ref="U59:AF59">SUM(U3:U4)</f>
        <v>3455</v>
      </c>
      <c r="V59" s="57">
        <f t="shared" si="18"/>
        <v>137</v>
      </c>
      <c r="W59" s="57">
        <f t="shared" si="18"/>
        <v>212</v>
      </c>
      <c r="X59" s="57">
        <f t="shared" si="18"/>
        <v>70</v>
      </c>
      <c r="Y59" s="57">
        <f t="shared" si="18"/>
        <v>29</v>
      </c>
      <c r="Z59" s="57">
        <f t="shared" si="18"/>
        <v>2</v>
      </c>
      <c r="AA59" s="57">
        <f t="shared" si="18"/>
        <v>39</v>
      </c>
      <c r="AB59" s="57">
        <f t="shared" si="18"/>
        <v>489</v>
      </c>
      <c r="AC59" s="57">
        <f t="shared" si="18"/>
        <v>5</v>
      </c>
      <c r="AD59" s="57">
        <f t="shared" si="18"/>
        <v>0</v>
      </c>
      <c r="AE59" s="57">
        <f t="shared" si="18"/>
        <v>2605</v>
      </c>
      <c r="AF59" s="59">
        <f t="shared" si="18"/>
        <v>718</v>
      </c>
    </row>
    <row r="60" spans="2:32" ht="14.25">
      <c r="B60" s="60" t="s">
        <v>87</v>
      </c>
      <c r="C60" s="61">
        <f>SUM(C5:C9)</f>
        <v>3550</v>
      </c>
      <c r="D60" s="62">
        <f>SUM(D5:D9)</f>
        <v>3106</v>
      </c>
      <c r="E60" s="62">
        <f t="shared" si="14"/>
        <v>87.49295774647888</v>
      </c>
      <c r="F60" s="62">
        <f aca="true" t="shared" si="19" ref="F60:N60">SUM(F5:F9)</f>
        <v>1775</v>
      </c>
      <c r="G60" s="62">
        <f t="shared" si="19"/>
        <v>2167</v>
      </c>
      <c r="H60" s="62">
        <f t="shared" si="19"/>
        <v>564</v>
      </c>
      <c r="I60" s="62">
        <f t="shared" si="19"/>
        <v>307</v>
      </c>
      <c r="J60" s="62">
        <f t="shared" si="19"/>
        <v>10</v>
      </c>
      <c r="K60" s="62">
        <f t="shared" si="19"/>
        <v>58</v>
      </c>
      <c r="L60" s="62">
        <f t="shared" si="19"/>
        <v>0</v>
      </c>
      <c r="M60" s="62">
        <f t="shared" si="19"/>
        <v>0</v>
      </c>
      <c r="N60" s="62">
        <f t="shared" si="19"/>
        <v>939</v>
      </c>
      <c r="O60" s="82">
        <f t="shared" si="16"/>
        <v>30.231809401159047</v>
      </c>
      <c r="P60" s="62">
        <f>SUM(P5:P9)</f>
        <v>802</v>
      </c>
      <c r="Q60" s="62">
        <f>SUM(Q5:Q9)</f>
        <v>3195</v>
      </c>
      <c r="R60" s="62">
        <f>SUM(R5:R9)</f>
        <v>891</v>
      </c>
      <c r="S60" s="62">
        <f>SUM(S5:S9)</f>
        <v>4086</v>
      </c>
      <c r="T60" s="63">
        <f t="shared" si="17"/>
        <v>1.3155183515775917</v>
      </c>
      <c r="U60" s="62">
        <f aca="true" t="shared" si="20" ref="U60:AF60">SUM(U5:U9)</f>
        <v>893</v>
      </c>
      <c r="V60" s="62">
        <f t="shared" si="20"/>
        <v>131</v>
      </c>
      <c r="W60" s="62">
        <f t="shared" si="20"/>
        <v>42</v>
      </c>
      <c r="X60" s="62">
        <f t="shared" si="20"/>
        <v>94</v>
      </c>
      <c r="Y60" s="62">
        <f t="shared" si="20"/>
        <v>27</v>
      </c>
      <c r="Z60" s="62">
        <f t="shared" si="20"/>
        <v>1</v>
      </c>
      <c r="AA60" s="62">
        <f t="shared" si="20"/>
        <v>92</v>
      </c>
      <c r="AB60" s="62">
        <f t="shared" si="20"/>
        <v>387</v>
      </c>
      <c r="AC60" s="62">
        <f t="shared" si="20"/>
        <v>4</v>
      </c>
      <c r="AD60" s="62">
        <f t="shared" si="20"/>
        <v>0</v>
      </c>
      <c r="AE60" s="62">
        <f t="shared" si="20"/>
        <v>3102</v>
      </c>
      <c r="AF60" s="64">
        <f t="shared" si="20"/>
        <v>132</v>
      </c>
    </row>
    <row r="61" spans="2:32" ht="14.25">
      <c r="B61" s="60" t="s">
        <v>88</v>
      </c>
      <c r="C61" s="61">
        <f>SUM(C10:C16)</f>
        <v>1513</v>
      </c>
      <c r="D61" s="62">
        <f>SUM(D10:D16)</f>
        <v>1329</v>
      </c>
      <c r="E61" s="62">
        <f t="shared" si="14"/>
        <v>87.83873099801718</v>
      </c>
      <c r="F61" s="62">
        <f aca="true" t="shared" si="21" ref="F61:N61">SUM(F10:F16)</f>
        <v>621</v>
      </c>
      <c r="G61" s="62">
        <f t="shared" si="21"/>
        <v>898</v>
      </c>
      <c r="H61" s="62">
        <f t="shared" si="21"/>
        <v>264</v>
      </c>
      <c r="I61" s="62">
        <f t="shared" si="21"/>
        <v>134</v>
      </c>
      <c r="J61" s="62">
        <f t="shared" si="21"/>
        <v>10</v>
      </c>
      <c r="K61" s="62">
        <f t="shared" si="21"/>
        <v>23</v>
      </c>
      <c r="L61" s="62">
        <f t="shared" si="21"/>
        <v>0</v>
      </c>
      <c r="M61" s="62">
        <f t="shared" si="21"/>
        <v>0</v>
      </c>
      <c r="N61" s="62">
        <f t="shared" si="21"/>
        <v>431</v>
      </c>
      <c r="O61" s="82">
        <f t="shared" si="16"/>
        <v>32.43039879608728</v>
      </c>
      <c r="P61" s="62">
        <f>SUM(P10:P16)</f>
        <v>354</v>
      </c>
      <c r="Q61" s="62">
        <f>SUM(Q10:Q16)</f>
        <v>1361</v>
      </c>
      <c r="R61" s="62">
        <f>SUM(R10:R16)</f>
        <v>445</v>
      </c>
      <c r="S61" s="62">
        <f>SUM(S10:S16)</f>
        <v>1806</v>
      </c>
      <c r="T61" s="63">
        <f t="shared" si="17"/>
        <v>1.3589164785553047</v>
      </c>
      <c r="U61" s="62">
        <f aca="true" t="shared" si="22" ref="U61:AF61">SUM(U10:U16)</f>
        <v>288</v>
      </c>
      <c r="V61" s="62">
        <f t="shared" si="22"/>
        <v>46</v>
      </c>
      <c r="W61" s="62">
        <f t="shared" si="22"/>
        <v>24</v>
      </c>
      <c r="X61" s="62">
        <f t="shared" si="22"/>
        <v>32</v>
      </c>
      <c r="Y61" s="62">
        <f t="shared" si="22"/>
        <v>10</v>
      </c>
      <c r="Z61" s="62">
        <f t="shared" si="22"/>
        <v>1</v>
      </c>
      <c r="AA61" s="62">
        <f t="shared" si="22"/>
        <v>16</v>
      </c>
      <c r="AB61" s="62">
        <f t="shared" si="22"/>
        <v>129</v>
      </c>
      <c r="AC61" s="62">
        <f t="shared" si="22"/>
        <v>1</v>
      </c>
      <c r="AD61" s="62">
        <f t="shared" si="22"/>
        <v>0</v>
      </c>
      <c r="AE61" s="62">
        <f t="shared" si="22"/>
        <v>1216</v>
      </c>
      <c r="AF61" s="64">
        <f t="shared" si="22"/>
        <v>1</v>
      </c>
    </row>
    <row r="62" spans="2:32" ht="14.25">
      <c r="B62" s="60" t="s">
        <v>89</v>
      </c>
      <c r="C62" s="61">
        <f>SUM(C17:C25)</f>
        <v>2189</v>
      </c>
      <c r="D62" s="62">
        <f>SUM(D17:D25)</f>
        <v>2053</v>
      </c>
      <c r="E62" s="62">
        <f t="shared" si="14"/>
        <v>93.78711740520785</v>
      </c>
      <c r="F62" s="62">
        <f aca="true" t="shared" si="23" ref="F62:N62">SUM(F17:F25)</f>
        <v>2035</v>
      </c>
      <c r="G62" s="62">
        <f t="shared" si="23"/>
        <v>1467</v>
      </c>
      <c r="H62" s="62">
        <f t="shared" si="23"/>
        <v>376</v>
      </c>
      <c r="I62" s="62">
        <f t="shared" si="23"/>
        <v>181</v>
      </c>
      <c r="J62" s="62">
        <f t="shared" si="23"/>
        <v>6</v>
      </c>
      <c r="K62" s="62">
        <f t="shared" si="23"/>
        <v>23</v>
      </c>
      <c r="L62" s="62">
        <f t="shared" si="23"/>
        <v>0</v>
      </c>
      <c r="M62" s="62">
        <f t="shared" si="23"/>
        <v>0</v>
      </c>
      <c r="N62" s="62">
        <f t="shared" si="23"/>
        <v>586</v>
      </c>
      <c r="O62" s="82">
        <f t="shared" si="16"/>
        <v>28.543594739405748</v>
      </c>
      <c r="P62" s="62">
        <f>SUM(P17:P25)</f>
        <v>517</v>
      </c>
      <c r="Q62" s="62">
        <f>SUM(Q17:Q25)</f>
        <v>1877</v>
      </c>
      <c r="R62" s="62">
        <f>SUM(R17:R25)</f>
        <v>408</v>
      </c>
      <c r="S62" s="62">
        <f>SUM(S17:S25)</f>
        <v>2285</v>
      </c>
      <c r="T62" s="63">
        <f t="shared" si="17"/>
        <v>1.1130053580126644</v>
      </c>
      <c r="U62" s="62">
        <f aca="true" t="shared" si="24" ref="U62:AF62">SUM(U17:U25)</f>
        <v>645</v>
      </c>
      <c r="V62" s="62">
        <f t="shared" si="24"/>
        <v>77</v>
      </c>
      <c r="W62" s="62">
        <f t="shared" si="24"/>
        <v>28</v>
      </c>
      <c r="X62" s="62">
        <f t="shared" si="24"/>
        <v>52</v>
      </c>
      <c r="Y62" s="62">
        <f t="shared" si="24"/>
        <v>15</v>
      </c>
      <c r="Z62" s="62">
        <f t="shared" si="24"/>
        <v>2</v>
      </c>
      <c r="AA62" s="62">
        <f t="shared" si="24"/>
        <v>22</v>
      </c>
      <c r="AB62" s="62">
        <f t="shared" si="24"/>
        <v>196</v>
      </c>
      <c r="AC62" s="62">
        <f t="shared" si="24"/>
        <v>3</v>
      </c>
      <c r="AD62" s="62">
        <f t="shared" si="24"/>
        <v>0</v>
      </c>
      <c r="AE62" s="62">
        <f t="shared" si="24"/>
        <v>2041</v>
      </c>
      <c r="AF62" s="64">
        <f t="shared" si="24"/>
        <v>163</v>
      </c>
    </row>
    <row r="63" spans="2:32" ht="14.25">
      <c r="B63" s="60" t="s">
        <v>90</v>
      </c>
      <c r="C63" s="61">
        <f>SUM(C26:C33)</f>
        <v>1817</v>
      </c>
      <c r="D63" s="62">
        <f>SUM(D26:D33)</f>
        <v>1633</v>
      </c>
      <c r="E63" s="62">
        <f t="shared" si="14"/>
        <v>89.87341772151899</v>
      </c>
      <c r="F63" s="62">
        <f aca="true" t="shared" si="25" ref="F63:N63">SUM(F26:F33)</f>
        <v>1608</v>
      </c>
      <c r="G63" s="62">
        <f t="shared" si="25"/>
        <v>1103</v>
      </c>
      <c r="H63" s="62">
        <f t="shared" si="25"/>
        <v>306</v>
      </c>
      <c r="I63" s="62">
        <f t="shared" si="25"/>
        <v>184</v>
      </c>
      <c r="J63" s="62">
        <f t="shared" si="25"/>
        <v>21</v>
      </c>
      <c r="K63" s="62">
        <f t="shared" si="25"/>
        <v>18</v>
      </c>
      <c r="L63" s="62">
        <f t="shared" si="25"/>
        <v>0</v>
      </c>
      <c r="M63" s="62">
        <f t="shared" si="25"/>
        <v>1</v>
      </c>
      <c r="N63" s="62">
        <f t="shared" si="25"/>
        <v>530</v>
      </c>
      <c r="O63" s="82">
        <f t="shared" si="16"/>
        <v>32.45560318432334</v>
      </c>
      <c r="P63" s="62">
        <f>SUM(P26:P33)</f>
        <v>496</v>
      </c>
      <c r="Q63" s="62">
        <f>SUM(Q26:Q33)</f>
        <v>1686</v>
      </c>
      <c r="R63" s="62">
        <f>SUM(R26:R33)</f>
        <v>424</v>
      </c>
      <c r="S63" s="62">
        <f>SUM(S26:S33)</f>
        <v>2110</v>
      </c>
      <c r="T63" s="63">
        <f t="shared" si="17"/>
        <v>1.29210042865891</v>
      </c>
      <c r="U63" s="62">
        <f aca="true" t="shared" si="26" ref="U63:AF63">SUM(U26:U33)</f>
        <v>402</v>
      </c>
      <c r="V63" s="62">
        <f t="shared" si="26"/>
        <v>51</v>
      </c>
      <c r="W63" s="62">
        <f t="shared" si="26"/>
        <v>23</v>
      </c>
      <c r="X63" s="62">
        <f t="shared" si="26"/>
        <v>39</v>
      </c>
      <c r="Y63" s="62">
        <f t="shared" si="26"/>
        <v>23</v>
      </c>
      <c r="Z63" s="62">
        <f t="shared" si="26"/>
        <v>3</v>
      </c>
      <c r="AA63" s="62">
        <f t="shared" si="26"/>
        <v>14</v>
      </c>
      <c r="AB63" s="62">
        <f t="shared" si="26"/>
        <v>153</v>
      </c>
      <c r="AC63" s="62">
        <f t="shared" si="26"/>
        <v>2</v>
      </c>
      <c r="AD63" s="62">
        <f t="shared" si="26"/>
        <v>0</v>
      </c>
      <c r="AE63" s="62">
        <f t="shared" si="26"/>
        <v>1629</v>
      </c>
      <c r="AF63" s="64">
        <f t="shared" si="26"/>
        <v>45</v>
      </c>
    </row>
    <row r="64" spans="2:32" ht="14.25">
      <c r="B64" s="60" t="s">
        <v>91</v>
      </c>
      <c r="C64" s="61">
        <f>SUM(C34:C46)</f>
        <v>1829</v>
      </c>
      <c r="D64" s="62">
        <f>SUM(D34:D46)</f>
        <v>1587</v>
      </c>
      <c r="E64" s="62">
        <f t="shared" si="14"/>
        <v>86.76872607982504</v>
      </c>
      <c r="F64" s="62">
        <f aca="true" t="shared" si="27" ref="F64:N64">SUM(F34:F46)</f>
        <v>1560</v>
      </c>
      <c r="G64" s="62">
        <f t="shared" si="27"/>
        <v>964</v>
      </c>
      <c r="H64" s="62">
        <f t="shared" si="27"/>
        <v>398</v>
      </c>
      <c r="I64" s="62">
        <f t="shared" si="27"/>
        <v>184</v>
      </c>
      <c r="J64" s="62">
        <f t="shared" si="27"/>
        <v>0</v>
      </c>
      <c r="K64" s="62">
        <f t="shared" si="27"/>
        <v>36</v>
      </c>
      <c r="L64" s="62">
        <f t="shared" si="27"/>
        <v>1</v>
      </c>
      <c r="M64" s="62">
        <f t="shared" si="27"/>
        <v>4</v>
      </c>
      <c r="N64" s="62">
        <f t="shared" si="27"/>
        <v>623</v>
      </c>
      <c r="O64" s="82">
        <f t="shared" si="16"/>
        <v>39.25645872715816</v>
      </c>
      <c r="P64" s="62">
        <f>SUM(P34:P46)</f>
        <v>531</v>
      </c>
      <c r="Q64" s="62">
        <f>SUM(Q34:Q46)</f>
        <v>1883</v>
      </c>
      <c r="R64" s="62">
        <f>SUM(R34:R46)</f>
        <v>590</v>
      </c>
      <c r="S64" s="62">
        <f>SUM(S34:S46)</f>
        <v>2473</v>
      </c>
      <c r="T64" s="63">
        <f t="shared" si="17"/>
        <v>1.5582860743541274</v>
      </c>
      <c r="U64" s="62">
        <f aca="true" t="shared" si="28" ref="U64:AF64">SUM(U34:U46)</f>
        <v>432</v>
      </c>
      <c r="V64" s="62">
        <f t="shared" si="28"/>
        <v>71</v>
      </c>
      <c r="W64" s="62">
        <f t="shared" si="28"/>
        <v>18</v>
      </c>
      <c r="X64" s="62">
        <f t="shared" si="28"/>
        <v>54</v>
      </c>
      <c r="Y64" s="62">
        <f t="shared" si="28"/>
        <v>5</v>
      </c>
      <c r="Z64" s="62">
        <f t="shared" si="28"/>
        <v>1</v>
      </c>
      <c r="AA64" s="62">
        <f t="shared" si="28"/>
        <v>22</v>
      </c>
      <c r="AB64" s="62">
        <f t="shared" si="28"/>
        <v>171</v>
      </c>
      <c r="AC64" s="62">
        <f t="shared" si="28"/>
        <v>4</v>
      </c>
      <c r="AD64" s="62">
        <f t="shared" si="28"/>
        <v>0</v>
      </c>
      <c r="AE64" s="62">
        <f t="shared" si="28"/>
        <v>1520</v>
      </c>
      <c r="AF64" s="64">
        <f t="shared" si="28"/>
        <v>37</v>
      </c>
    </row>
    <row r="65" spans="2:32" ht="14.25">
      <c r="B65" s="65" t="s">
        <v>92</v>
      </c>
      <c r="C65" s="66">
        <f>SUM(C47:C52)</f>
        <v>470</v>
      </c>
      <c r="D65" s="67">
        <f>SUM(D47:D52)</f>
        <v>371</v>
      </c>
      <c r="E65" s="67">
        <f t="shared" si="14"/>
        <v>78.93617021276596</v>
      </c>
      <c r="F65" s="67">
        <f aca="true" t="shared" si="29" ref="F65:N65">SUM(F47:F52)</f>
        <v>371</v>
      </c>
      <c r="G65" s="67">
        <f t="shared" si="29"/>
        <v>244</v>
      </c>
      <c r="H65" s="67">
        <f t="shared" si="29"/>
        <v>81</v>
      </c>
      <c r="I65" s="67">
        <f t="shared" si="29"/>
        <v>38</v>
      </c>
      <c r="J65" s="67">
        <f t="shared" si="29"/>
        <v>2</v>
      </c>
      <c r="K65" s="67">
        <f t="shared" si="29"/>
        <v>6</v>
      </c>
      <c r="L65" s="67">
        <f t="shared" si="29"/>
        <v>0</v>
      </c>
      <c r="M65" s="67">
        <f t="shared" si="29"/>
        <v>0</v>
      </c>
      <c r="N65" s="67">
        <f t="shared" si="29"/>
        <v>127</v>
      </c>
      <c r="O65" s="83">
        <f t="shared" si="16"/>
        <v>34.23180592991914</v>
      </c>
      <c r="P65" s="67">
        <f>SUM(P47:P52)</f>
        <v>99</v>
      </c>
      <c r="Q65" s="67">
        <f>SUM(Q47:Q52)</f>
        <v>342</v>
      </c>
      <c r="R65" s="67">
        <f>SUM(R47:R52)</f>
        <v>150</v>
      </c>
      <c r="S65" s="67">
        <f>SUM(S47:S52)</f>
        <v>492</v>
      </c>
      <c r="T65" s="68">
        <f t="shared" si="17"/>
        <v>1.326145552560647</v>
      </c>
      <c r="U65" s="67">
        <f aca="true" t="shared" si="30" ref="U65:AF65">SUM(U47:U52)</f>
        <v>150</v>
      </c>
      <c r="V65" s="67">
        <f t="shared" si="30"/>
        <v>16</v>
      </c>
      <c r="W65" s="67">
        <f t="shared" si="30"/>
        <v>5</v>
      </c>
      <c r="X65" s="67">
        <f t="shared" si="30"/>
        <v>1</v>
      </c>
      <c r="Y65" s="67">
        <f t="shared" si="30"/>
        <v>2</v>
      </c>
      <c r="Z65" s="67">
        <f t="shared" si="30"/>
        <v>1</v>
      </c>
      <c r="AA65" s="67">
        <f t="shared" si="30"/>
        <v>5</v>
      </c>
      <c r="AB65" s="67">
        <f t="shared" si="30"/>
        <v>30</v>
      </c>
      <c r="AC65" s="67">
        <f t="shared" si="30"/>
        <v>2</v>
      </c>
      <c r="AD65" s="67">
        <f t="shared" si="30"/>
        <v>0</v>
      </c>
      <c r="AE65" s="67">
        <f t="shared" si="30"/>
        <v>357</v>
      </c>
      <c r="AF65" s="69">
        <f t="shared" si="30"/>
        <v>50</v>
      </c>
    </row>
    <row r="66" spans="2:32" ht="14.25">
      <c r="B66" s="70" t="s">
        <v>84</v>
      </c>
      <c r="C66" s="71">
        <f>SUM(C59:C65)</f>
        <v>14541</v>
      </c>
      <c r="D66" s="72">
        <f>SUM(D59:D65)</f>
        <v>12689</v>
      </c>
      <c r="E66" s="72">
        <f t="shared" si="14"/>
        <v>87.26359947733994</v>
      </c>
      <c r="F66" s="72">
        <f aca="true" t="shared" si="31" ref="F66:N66">SUM(F59:F65)</f>
        <v>10404</v>
      </c>
      <c r="G66" s="72">
        <f t="shared" si="31"/>
        <v>8612</v>
      </c>
      <c r="H66" s="72">
        <f t="shared" si="31"/>
        <v>2483</v>
      </c>
      <c r="I66" s="72">
        <f t="shared" si="31"/>
        <v>1311</v>
      </c>
      <c r="J66" s="72">
        <f t="shared" si="31"/>
        <v>52</v>
      </c>
      <c r="K66" s="72">
        <f t="shared" si="31"/>
        <v>225</v>
      </c>
      <c r="L66" s="72">
        <f t="shared" si="31"/>
        <v>1</v>
      </c>
      <c r="M66" s="72">
        <f t="shared" si="31"/>
        <v>5</v>
      </c>
      <c r="N66" s="72">
        <f t="shared" si="31"/>
        <v>4077</v>
      </c>
      <c r="O66" s="84">
        <f t="shared" si="16"/>
        <v>32.130191504452675</v>
      </c>
      <c r="P66" s="72">
        <f>SUM(P59:P65)</f>
        <v>3579</v>
      </c>
      <c r="Q66" s="72">
        <f>SUM(Q59:Q65)</f>
        <v>13326</v>
      </c>
      <c r="R66" s="72">
        <f>SUM(R59:R65)</f>
        <v>3499</v>
      </c>
      <c r="S66" s="72">
        <f>SUM(S59:S65)</f>
        <v>16825</v>
      </c>
      <c r="T66" s="73">
        <f t="shared" si="17"/>
        <v>1.3259516116321224</v>
      </c>
      <c r="U66" s="72">
        <f aca="true" t="shared" si="32" ref="U66:AF66">SUM(U59:U65)</f>
        <v>6265</v>
      </c>
      <c r="V66" s="72">
        <f t="shared" si="32"/>
        <v>529</v>
      </c>
      <c r="W66" s="72">
        <f t="shared" si="32"/>
        <v>352</v>
      </c>
      <c r="X66" s="72">
        <f t="shared" si="32"/>
        <v>342</v>
      </c>
      <c r="Y66" s="72">
        <f t="shared" si="32"/>
        <v>111</v>
      </c>
      <c r="Z66" s="72">
        <f t="shared" si="32"/>
        <v>11</v>
      </c>
      <c r="AA66" s="72">
        <f t="shared" si="32"/>
        <v>210</v>
      </c>
      <c r="AB66" s="72">
        <f t="shared" si="32"/>
        <v>1555</v>
      </c>
      <c r="AC66" s="72">
        <f t="shared" si="32"/>
        <v>21</v>
      </c>
      <c r="AD66" s="72">
        <f t="shared" si="32"/>
        <v>0</v>
      </c>
      <c r="AE66" s="72">
        <f t="shared" si="32"/>
        <v>12470</v>
      </c>
      <c r="AF66" s="74">
        <f t="shared" si="32"/>
        <v>1146</v>
      </c>
    </row>
    <row r="71" ht="14.25">
      <c r="F71" s="75"/>
    </row>
  </sheetData>
  <printOptions/>
  <pageMargins left="0.7874015748031497" right="0.3937007874015748" top="0.7874015748031497" bottom="0.1968503937007874" header="0.5118110236220472" footer="0.5118110236220472"/>
  <pageSetup orientation="landscape" paperSize="9" r:id="rId1"/>
  <headerFooter alignWithMargins="0">
    <oddHeader>&amp;L平成16年度　３歳６か月児歯科健康診査集計結果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cp:lastPrinted>2006-03-15T07:08:31Z</cp:lastPrinted>
  <dcterms:created xsi:type="dcterms:W3CDTF">2001-04-25T08:51:54Z</dcterms:created>
  <dcterms:modified xsi:type="dcterms:W3CDTF">2006-03-15T07:54:50Z</dcterms:modified>
  <cp:category/>
  <cp:version/>
  <cp:contentType/>
  <cp:contentStatus/>
</cp:coreProperties>
</file>