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0.xml" ContentType="application/vnd.openxmlformats-officedocument.drawing+xml"/>
  <Override PartName="/xl/comments2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6.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W02\ec00$\★各係フォルダ\02 企画・指導係\☆障害福祉サービス事業所の指定等\★080601 臨時報酬改定\"/>
    </mc:Choice>
  </mc:AlternateContent>
  <xr:revisionPtr revIDLastSave="0" documentId="13_ncr:1_{09A155F5-DED7-4B3D-9382-8EFF6D930039}" xr6:coauthVersionLast="47" xr6:coauthVersionMax="47" xr10:uidLastSave="{00000000-0000-0000-0000-000000000000}"/>
  <bookViews>
    <workbookView xWindow="-120" yWindow="-120" windowWidth="29040" windowHeight="15720" tabRatio="728" firstSheet="2" activeTab="2" xr2:uid="{00000000-000D-0000-FFFF-FFFF00000000}"/>
  </bookViews>
  <sheets>
    <sheet name="届出書  (元データ)" sheetId="111" state="hidden" r:id="rId1"/>
    <sheet name="添付一覧" sheetId="2" r:id="rId2"/>
    <sheet name="届出書 " sheetId="107" r:id="rId3"/>
    <sheet name="届出書記載例" sheetId="72" r:id="rId4"/>
    <sheet name="別紙２（勤務体制【生活介護・療養介護】）" sheetId="75" state="hidden" r:id="rId5"/>
    <sheet name="別紙２（勤務体制【生活介護・療養介護以外】）" sheetId="76" state="hidden" r:id="rId6"/>
    <sheet name="別紙３(療養介護）" sheetId="7" state="hidden" r:id="rId7"/>
    <sheet name="別紙４（利用状況）" sheetId="8" state="hidden" r:id="rId8"/>
    <sheet name="別紙１（通所・入所系サービス一覧表）" sheetId="115" r:id="rId9"/>
    <sheet name="別紙５（人員配置（生介・療養））" sheetId="77" r:id="rId10"/>
    <sheet name="別紙５－２　(就労継続支援Ｂ型・基本報酬算定区分)" sheetId="116" r:id="rId11"/>
    <sheet name="別紙６（福祉専門職員配置）" sheetId="10" r:id="rId12"/>
    <sheet name="別紙６の２（福祉専門職員配置者リスト）" sheetId="110" r:id="rId13"/>
    <sheet name="別紙６（福祉専門職員配置） (共生型短期入所)" sheetId="105" r:id="rId14"/>
    <sheet name="別紙７－１（視覚聴覚言語(Ⅰ)）" sheetId="78" r:id="rId15"/>
    <sheet name="別紙７－２（視覚聴覚言語(Ⅱ)）" sheetId="79" r:id="rId16"/>
    <sheet name="別紙８　（リハビリ（生介））" sheetId="80" r:id="rId17"/>
    <sheet name="別紙８　（リハビリ（自立（機能）））" sheetId="81" r:id="rId18"/>
    <sheet name="別紙９（食事提供（R6.9.30まで））" sheetId="15" state="hidden" r:id="rId19"/>
    <sheet name="別紙９（食事提供（R6.10.1以降））" sheetId="104" r:id="rId20"/>
    <sheet name="別紙10（重度（生介・施設入所））" sheetId="83" r:id="rId21"/>
    <sheet name="別紙32（重度障害者支援加算（生活介護））" sheetId="73" state="hidden" r:id="rId22"/>
    <sheet name="別紙10（重度（短期入所））" sheetId="84" r:id="rId23"/>
    <sheet name="別紙11（栄養）" sheetId="20" r:id="rId24"/>
    <sheet name="別紙12（夜勤職員）" sheetId="21" r:id="rId25"/>
    <sheet name="別紙13（夜間看護）" sheetId="22" r:id="rId26"/>
    <sheet name="別紙14（地域移行・通勤者）" sheetId="23" r:id="rId27"/>
    <sheet name="別紙16（研修修了等）" sheetId="25" r:id="rId28"/>
    <sheet name="別紙17（重度者支援体制）" sheetId="103" r:id="rId29"/>
    <sheet name="別紙19（目標工賃達成指導員）" sheetId="28" r:id="rId30"/>
    <sheet name="別紙20（平均利用期間）" sheetId="29" r:id="rId31"/>
    <sheet name="別紙22（延長支援（生活介護等））" sheetId="32" r:id="rId32"/>
    <sheet name="別紙24（看護職員配置加算）" sheetId="86" r:id="rId33"/>
    <sheet name="別紙25（夜間支援等）" sheetId="35" r:id="rId34"/>
    <sheet name="別紙26（移行準備支援体制）" sheetId="36" r:id="rId35"/>
    <sheet name="別紙27（送迎加算）" sheetId="37" r:id="rId36"/>
    <sheet name="別紙29（栄養減算）" sheetId="39" r:id="rId37"/>
    <sheet name="別紙30（地域生活移行個別支援）" sheetId="40" r:id="rId38"/>
    <sheet name="別紙31（サービス管理責任者配置等加算）" sheetId="41" r:id="rId39"/>
    <sheet name="別紙33（個別計画訓練支援加算 （生活訓練））" sheetId="87" r:id="rId40"/>
    <sheet name="別紙34（就労移行支援・基本報酬算定区分・変更）" sheetId="44" r:id="rId41"/>
    <sheet name="別紙35（就労移行支援・基本報酬・変更）" sheetId="45" r:id="rId42"/>
    <sheet name="別紙36（就労継続支援A型・基本報酬算定区分・変更）" sheetId="46" r:id="rId43"/>
    <sheet name="別紙36の１（様式2-1 スコア表全体）" sheetId="97" r:id="rId44"/>
    <sheet name="別紙36の2（様式2-2 スコア表詳細）" sheetId="98" r:id="rId45"/>
    <sheet name="様式１（地域連携活動実施状況報告書）" sheetId="99" r:id="rId46"/>
    <sheet name="様式２（利用者の知識・能力向上に係る実施状況報告書）" sheetId="100" r:id="rId47"/>
    <sheet name="別紙37（賃金向上達成指導員配置加算）" sheetId="47" r:id="rId48"/>
    <sheet name="別紙38（就労移行支援体制加算（Ａ型）・変更）" sheetId="48" r:id="rId49"/>
    <sheet name="別紙38（就労移行支援体制加算（Ｂ型）・変更）" sheetId="68" r:id="rId50"/>
    <sheet name="別紙38（就労移行支援体制加算Ａ型・Ｂ型以外）" sheetId="70" r:id="rId51"/>
    <sheet name="※使用しない※9（就労継続支援Ｂ型・基本報酬算定区分・変更）" sheetId="49" r:id="rId52"/>
    <sheet name="別紙40（就労定着支援・基本報酬算定区分）" sheetId="50" r:id="rId53"/>
    <sheet name="別紙41の１（就労定着支援）" sheetId="51" r:id="rId54"/>
    <sheet name="別紙41の２（就労定着支援(新規指定)）" sheetId="52" r:id="rId55"/>
    <sheet name="別紙42（就労定着実績体制加算・変更）" sheetId="114" r:id="rId56"/>
    <sheet name="別紙42（就労定着実績体制加算・変更）※作業中" sheetId="112" state="hidden" r:id="rId57"/>
    <sheet name="別紙43（社会生活支援特別加算（就労系・訓練系サービス）" sheetId="54" r:id="rId58"/>
    <sheet name="別紙44の１（ピアサポ体制）" sheetId="88" r:id="rId59"/>
    <sheet name="別紙44の2（ピアサポ実施加算）" sheetId="89" r:id="rId60"/>
    <sheet name="別紙45（ 医療連携体制加算（Ⅸ）短期入所）" sheetId="64" r:id="rId61"/>
    <sheet name="別紙46 （居住支援連携体制加算）" sheetId="65" r:id="rId62"/>
    <sheet name="別紙47 （口腔衛生管理体制）" sheetId="67" r:id="rId63"/>
    <sheet name="別紙48（日中活動支援加算）" sheetId="69" r:id="rId64"/>
    <sheet name="別紙49（高次脳機能）" sheetId="90" r:id="rId65"/>
    <sheet name="別紙50（障害者支援施設等感染対策向上加算）" sheetId="91" r:id="rId66"/>
    <sheet name="別紙51（地域生活支援拠点）" sheetId="92" r:id="rId67"/>
    <sheet name="別紙52（地域生活支援拠点等機能強化加算）" sheetId="93" r:id="rId68"/>
    <sheet name="別紙53（入浴支援加算）" sheetId="94" r:id="rId69"/>
    <sheet name="別紙54（目標工賃達成加算）" sheetId="95" r:id="rId70"/>
    <sheet name="別紙55（地域移行支援体制加算）" sheetId="96" r:id="rId71"/>
  </sheets>
  <externalReferences>
    <externalReference r:id="rId72"/>
    <externalReference r:id="rId73"/>
    <externalReference r:id="rId74"/>
    <externalReference r:id="rId75"/>
  </externalReferences>
  <definedNames>
    <definedName name="_____________________________________________________________________kk29">#REF!</definedName>
    <definedName name="____________________________________________________________________kk29" localSheetId="2">#REF!</definedName>
    <definedName name="____________________________________________________________________kk29" localSheetId="0">#REF!</definedName>
    <definedName name="____________________________________________________________________kk29" localSheetId="8">#REF!</definedName>
    <definedName name="____________________________________________________________________kk29" localSheetId="28">#REF!</definedName>
    <definedName name="____________________________________________________________________kk29" localSheetId="55">#REF!</definedName>
    <definedName name="____________________________________________________________________kk29" localSheetId="12">#REF!</definedName>
    <definedName name="____________________________________________________________________kk29">#REF!</definedName>
    <definedName name="___________________________________________________________________kk29" localSheetId="2">#REF!</definedName>
    <definedName name="___________________________________________________________________kk29" localSheetId="0">#REF!</definedName>
    <definedName name="___________________________________________________________________kk29" localSheetId="8">#REF!</definedName>
    <definedName name="___________________________________________________________________kk29" localSheetId="28">#REF!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2">#REF!</definedName>
    <definedName name="__________________________________________________________________kk29" localSheetId="0">#REF!</definedName>
    <definedName name="__________________________________________________________________kk29" localSheetId="8">#REF!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08">#N/A</definedName>
    <definedName name="__kk06" localSheetId="10">#REF!</definedName>
    <definedName name="__kk06">#REF!</definedName>
    <definedName name="__kk29">#REF!</definedName>
    <definedName name="_xlnm._FilterDatabase" localSheetId="1" hidden="1">添付一覧!$A$5:$BP$66</definedName>
    <definedName name="_xlnm._FilterDatabase" localSheetId="8" hidden="1">'別紙１（通所・入所系サービス一覧表）'!$A$7:$BH$353</definedName>
    <definedName name="_kk06" localSheetId="2">#REF!</definedName>
    <definedName name="_kk06" localSheetId="0">#REF!</definedName>
    <definedName name="_kk06" localSheetId="8">#REF!</definedName>
    <definedName name="_kk06" localSheetId="55">#REF!</definedName>
    <definedName name="_kk06" localSheetId="10">#REF!</definedName>
    <definedName name="_kk06" localSheetId="67">#REF!</definedName>
    <definedName name="_kk06">#REF!</definedName>
    <definedName name="_kk29" localSheetId="2">#REF!</definedName>
    <definedName name="_kk29" localSheetId="0">#REF!</definedName>
    <definedName name="_kk29" localSheetId="8">#REF!</definedName>
    <definedName name="_kk29" localSheetId="67">#REF!</definedName>
    <definedName name="_kk29">#REF!</definedName>
    <definedName name="②従業者の員数">#REF!</definedName>
    <definedName name="a" localSheetId="21">#REF!</definedName>
    <definedName name="a" localSheetId="49">#REF!</definedName>
    <definedName name="a" localSheetId="12">#REF!</definedName>
    <definedName name="a">#REF!</definedName>
    <definedName name="aa">#REF!</definedName>
    <definedName name="aaaaa">#REF!</definedName>
    <definedName name="aaaaaaaaaaaaa">#REF!</definedName>
    <definedName name="asasasasasasa">#REF!</definedName>
    <definedName name="Avrg" localSheetId="2">#REF!</definedName>
    <definedName name="Avrg" localSheetId="0">#REF!</definedName>
    <definedName name="Avrg" localSheetId="8">#REF!</definedName>
    <definedName name="Avrg" localSheetId="21">#REF!</definedName>
    <definedName name="Avrg" localSheetId="49">#REF!</definedName>
    <definedName name="Avrg" localSheetId="64">#REF!</definedName>
    <definedName name="Avrg" localSheetId="67">#REF!</definedName>
    <definedName name="Avrg">#REF!</definedName>
    <definedName name="avrg1" localSheetId="67">#REF!</definedName>
    <definedName name="avrg1">#REF!</definedName>
    <definedName name="b" localSheetId="21">#REF!</definedName>
    <definedName name="b" localSheetId="49">#REF!</definedName>
    <definedName name="b" localSheetId="12">#REF!</definedName>
    <definedName name="b">#REF!</definedName>
    <definedName name="chiba">#REF!</definedName>
    <definedName name="CSV_サービス情報" localSheetId="21">#REF!</definedName>
    <definedName name="CSV_サービス情報" localSheetId="49">#REF!</definedName>
    <definedName name="CSV_サービス情報" localSheetId="12">#REF!</definedName>
    <definedName name="CSV_サービス情報">#REF!</definedName>
    <definedName name="CSV_口座振込依頼書" localSheetId="21">#REF!</definedName>
    <definedName name="CSV_口座振込依頼書" localSheetId="49">#REF!</definedName>
    <definedName name="CSV_口座振込依頼書" localSheetId="12">#REF!</definedName>
    <definedName name="CSV_口座振込依頼書">#REF!</definedName>
    <definedName name="CSV_追加情報" localSheetId="21">#REF!</definedName>
    <definedName name="CSV_追加情報" localSheetId="49">#REF!</definedName>
    <definedName name="CSV_追加情報" localSheetId="12">#REF!</definedName>
    <definedName name="CSV_追加情報">#REF!</definedName>
    <definedName name="CSV_付表１" localSheetId="21">#REF!</definedName>
    <definedName name="CSV_付表１" localSheetId="49">#REF!</definedName>
    <definedName name="CSV_付表１" localSheetId="12">#REF!</definedName>
    <definedName name="CSV_付表１">#REF!</definedName>
    <definedName name="CSV_付表１＿２" localSheetId="21">#REF!</definedName>
    <definedName name="CSV_付表１＿２" localSheetId="49">#REF!</definedName>
    <definedName name="CSV_付表１＿２" localSheetId="12">#REF!</definedName>
    <definedName name="CSV_付表１＿２">#REF!</definedName>
    <definedName name="CSV_付表１０" localSheetId="21">#REF!</definedName>
    <definedName name="CSV_付表１０" localSheetId="49">#REF!</definedName>
    <definedName name="CSV_付表１０" localSheetId="12">#REF!</definedName>
    <definedName name="CSV_付表１０">#REF!</definedName>
    <definedName name="CSV_付表１０＿２" localSheetId="21">#REF!</definedName>
    <definedName name="CSV_付表１０＿２" localSheetId="49">#REF!</definedName>
    <definedName name="CSV_付表１０＿２" localSheetId="12">#REF!</definedName>
    <definedName name="CSV_付表１０＿２">#REF!</definedName>
    <definedName name="CSV_付表１１" localSheetId="21">#REF!</definedName>
    <definedName name="CSV_付表１１" localSheetId="49">#REF!</definedName>
    <definedName name="CSV_付表１１" localSheetId="12">#REF!</definedName>
    <definedName name="CSV_付表１１">#REF!</definedName>
    <definedName name="CSV_付表１１＿２" localSheetId="21">#REF!</definedName>
    <definedName name="CSV_付表１１＿２" localSheetId="49">#REF!</definedName>
    <definedName name="CSV_付表１１＿２" localSheetId="12">#REF!</definedName>
    <definedName name="CSV_付表１１＿２">#REF!</definedName>
    <definedName name="CSV_付表１２" localSheetId="21">#REF!</definedName>
    <definedName name="CSV_付表１２" localSheetId="49">#REF!</definedName>
    <definedName name="CSV_付表１２" localSheetId="12">#REF!</definedName>
    <definedName name="CSV_付表１２">#REF!</definedName>
    <definedName name="CSV_付表１２＿２" localSheetId="21">#REF!</definedName>
    <definedName name="CSV_付表１２＿２" localSheetId="49">#REF!</definedName>
    <definedName name="CSV_付表１２＿２" localSheetId="12">#REF!</definedName>
    <definedName name="CSV_付表１２＿２">#REF!</definedName>
    <definedName name="CSV_付表１３その１" localSheetId="21">#REF!</definedName>
    <definedName name="CSV_付表１３その１" localSheetId="49">#REF!</definedName>
    <definedName name="CSV_付表１３その１" localSheetId="12">#REF!</definedName>
    <definedName name="CSV_付表１３その１">#REF!</definedName>
    <definedName name="CSV_付表１３その２" localSheetId="21">#REF!</definedName>
    <definedName name="CSV_付表１３その２" localSheetId="49">#REF!</definedName>
    <definedName name="CSV_付表１３その２" localSheetId="12">#REF!</definedName>
    <definedName name="CSV_付表１３その２">#REF!</definedName>
    <definedName name="CSV_付表１４" localSheetId="21">#REF!</definedName>
    <definedName name="CSV_付表１４" localSheetId="49">#REF!</definedName>
    <definedName name="CSV_付表１４" localSheetId="12">#REF!</definedName>
    <definedName name="CSV_付表１４">#REF!</definedName>
    <definedName name="CSV_付表２" localSheetId="21">#REF!</definedName>
    <definedName name="CSV_付表２" localSheetId="49">#REF!</definedName>
    <definedName name="CSV_付表２" localSheetId="12">#REF!</definedName>
    <definedName name="CSV_付表２">#REF!</definedName>
    <definedName name="CSV_付表３" localSheetId="21">#REF!</definedName>
    <definedName name="CSV_付表３" localSheetId="49">#REF!</definedName>
    <definedName name="CSV_付表３" localSheetId="12">#REF!</definedName>
    <definedName name="CSV_付表３">#REF!</definedName>
    <definedName name="CSV_付表３＿２" localSheetId="21">#REF!</definedName>
    <definedName name="CSV_付表３＿２" localSheetId="49">#REF!</definedName>
    <definedName name="CSV_付表３＿２" localSheetId="12">#REF!</definedName>
    <definedName name="CSV_付表３＿２">#REF!</definedName>
    <definedName name="CSV_付表４" localSheetId="21">#REF!</definedName>
    <definedName name="CSV_付表４" localSheetId="49">#REF!</definedName>
    <definedName name="CSV_付表４" localSheetId="12">#REF!</definedName>
    <definedName name="CSV_付表４">#REF!</definedName>
    <definedName name="CSV_付表５" localSheetId="21">#REF!</definedName>
    <definedName name="CSV_付表５" localSheetId="49">#REF!</definedName>
    <definedName name="CSV_付表５" localSheetId="12">#REF!</definedName>
    <definedName name="CSV_付表５">#REF!</definedName>
    <definedName name="CSV_付表６" localSheetId="21">#REF!</definedName>
    <definedName name="CSV_付表６" localSheetId="49">#REF!</definedName>
    <definedName name="CSV_付表６" localSheetId="12">#REF!</definedName>
    <definedName name="CSV_付表６">#REF!</definedName>
    <definedName name="CSV_付表７" localSheetId="21">#REF!</definedName>
    <definedName name="CSV_付表７" localSheetId="49">#REF!</definedName>
    <definedName name="CSV_付表７" localSheetId="12">#REF!</definedName>
    <definedName name="CSV_付表７">#REF!</definedName>
    <definedName name="CSV_付表８その１" localSheetId="21">#REF!</definedName>
    <definedName name="CSV_付表８その１" localSheetId="49">#REF!</definedName>
    <definedName name="CSV_付表８その１" localSheetId="12">#REF!</definedName>
    <definedName name="CSV_付表８その１">#REF!</definedName>
    <definedName name="CSV_付表８その２" localSheetId="21">#REF!</definedName>
    <definedName name="CSV_付表８その２" localSheetId="49">#REF!</definedName>
    <definedName name="CSV_付表８その２" localSheetId="12">#REF!</definedName>
    <definedName name="CSV_付表８その２">#REF!</definedName>
    <definedName name="CSV_付表８その３" localSheetId="21">#REF!</definedName>
    <definedName name="CSV_付表８その３" localSheetId="49">#REF!</definedName>
    <definedName name="CSV_付表８その３" localSheetId="12">#REF!</definedName>
    <definedName name="CSV_付表８その３">#REF!</definedName>
    <definedName name="CSV_付表９" localSheetId="21">#REF!</definedName>
    <definedName name="CSV_付表９" localSheetId="49">#REF!</definedName>
    <definedName name="CSV_付表９" localSheetId="12">#REF!</definedName>
    <definedName name="CSV_付表９">#REF!</definedName>
    <definedName name="CSV_付表９＿２" localSheetId="21">#REF!</definedName>
    <definedName name="CSV_付表９＿２" localSheetId="49">#REF!</definedName>
    <definedName name="CSV_付表９＿２" localSheetId="12">#REF!</definedName>
    <definedName name="CSV_付表９＿２">#REF!</definedName>
    <definedName name="CSV_様式第１号" localSheetId="21">#REF!</definedName>
    <definedName name="CSV_様式第１号" localSheetId="49">#REF!</definedName>
    <definedName name="CSV_様式第１号" localSheetId="12">#REF!</definedName>
    <definedName name="CSV_様式第１号">#REF!</definedName>
    <definedName name="d" localSheetId="21">#REF!</definedName>
    <definedName name="d" localSheetId="49">#REF!</definedName>
    <definedName name="d" localSheetId="12">#REF!</definedName>
    <definedName name="d">#REF!</definedName>
    <definedName name="e">#REF!</definedName>
    <definedName name="Excel_BuiltIn_Print_Area" localSheetId="64">'別紙49（高次脳機能）'!$A$3:$AM$34</definedName>
    <definedName name="Excel_BuiltIn_Print_Area" localSheetId="14">'別紙７－１（視覚聴覚言語(Ⅰ)）'!$A$3:$AK$48</definedName>
    <definedName name="Excel_BuiltIn_Print_Area" localSheetId="15">'別紙７－２（視覚聴覚言語(Ⅱ)）'!$A$3:$AK$48</definedName>
    <definedName name="houjin" localSheetId="2">#REF!</definedName>
    <definedName name="houjin" localSheetId="0">#REF!</definedName>
    <definedName name="houjin" localSheetId="21">#REF!</definedName>
    <definedName name="houjin" localSheetId="49">#REF!</definedName>
    <definedName name="houjin" localSheetId="64">#REF!</definedName>
    <definedName name="houjin" localSheetId="12">#REF!</definedName>
    <definedName name="houjin">#REF!</definedName>
    <definedName name="i">#REF!</definedName>
    <definedName name="ｊ">#REF!</definedName>
    <definedName name="jigyoumeishou" localSheetId="2">#REF!</definedName>
    <definedName name="jigyoumeishou" localSheetId="0">#REF!</definedName>
    <definedName name="jigyoumeishou" localSheetId="21">#REF!</definedName>
    <definedName name="jigyoumeishou" localSheetId="49">#REF!</definedName>
    <definedName name="jigyoumeishou" localSheetId="64">#REF!</definedName>
    <definedName name="jigyoumeishou">#REF!</definedName>
    <definedName name="jiritu" localSheetId="67">#REF!</definedName>
    <definedName name="jiritu">#REF!</definedName>
    <definedName name="ｋ">#N/A</definedName>
    <definedName name="kanagawaken" localSheetId="2">#REF!</definedName>
    <definedName name="kanagawaken" localSheetId="0">#REF!</definedName>
    <definedName name="kanagawaken" localSheetId="8">#REF!</definedName>
    <definedName name="kanagawaken" localSheetId="21">#REF!</definedName>
    <definedName name="kanagawaken" localSheetId="49">#REF!</definedName>
    <definedName name="kanagawaken" localSheetId="64">#REF!</definedName>
    <definedName name="kanagawaken" localSheetId="10">#REF!</definedName>
    <definedName name="kanagawaken" localSheetId="12">#REF!</definedName>
    <definedName name="kanagawaken">#REF!</definedName>
    <definedName name="kawasaki" localSheetId="2">#REF!</definedName>
    <definedName name="kawasaki" localSheetId="0">#REF!</definedName>
    <definedName name="kawasaki" localSheetId="8">#REF!</definedName>
    <definedName name="kawasaki" localSheetId="21">#REF!</definedName>
    <definedName name="kawasaki" localSheetId="49">#REF!</definedName>
    <definedName name="kawasaki" localSheetId="64">#REF!</definedName>
    <definedName name="kawasaki" localSheetId="12">#REF!</definedName>
    <definedName name="kawasaki">#REF!</definedName>
    <definedName name="KK_03" localSheetId="2">#REF!</definedName>
    <definedName name="KK_03" localSheetId="0">#REF!</definedName>
    <definedName name="KK_03" localSheetId="8">#REF!</definedName>
    <definedName name="KK_03" localSheetId="21">#REF!</definedName>
    <definedName name="KK_03" localSheetId="49">#REF!</definedName>
    <definedName name="KK_03" localSheetId="64">#REF!</definedName>
    <definedName name="KK_03" localSheetId="67">#REF!</definedName>
    <definedName name="KK_03">#REF!</definedName>
    <definedName name="kk_04" localSheetId="67">#REF!</definedName>
    <definedName name="kk_04">#REF!</definedName>
    <definedName name="KK_06" localSheetId="21">#REF!</definedName>
    <definedName name="KK_06" localSheetId="49">#REF!</definedName>
    <definedName name="KK_06" localSheetId="64">#REF!</definedName>
    <definedName name="KK_06" localSheetId="67">#REF!</definedName>
    <definedName name="KK_06">#REF!</definedName>
    <definedName name="kk_07" localSheetId="67">#REF!</definedName>
    <definedName name="kk_07">#REF!</definedName>
    <definedName name="‐㏍08">#REF!</definedName>
    <definedName name="KK2_3" localSheetId="21">#REF!</definedName>
    <definedName name="KK2_3" localSheetId="49">#REF!</definedName>
    <definedName name="KK2_3" localSheetId="64">#REF!</definedName>
    <definedName name="KK2_3" localSheetId="67">#REF!</definedName>
    <definedName name="KK2_3">#REF!</definedName>
    <definedName name="ｋｋｋｋ" localSheetId="21">#REF!</definedName>
    <definedName name="ｋｋｋｋ" localSheetId="49">#REF!</definedName>
    <definedName name="ｋｋｋｋ" localSheetId="64">#REF!</definedName>
    <definedName name="ｋｋｋｋ">#REF!</definedName>
    <definedName name="nn">#REF!</definedName>
    <definedName name="o">#REF!</definedName>
    <definedName name="ｐ">#REF!</definedName>
    <definedName name="_xlnm.Print_Area" localSheetId="51">'※使用しない※9（就労継続支援Ｂ型・基本報酬算定区分・変更）'!$A$1:$AL$50</definedName>
    <definedName name="_xlnm.Print_Area" localSheetId="2">'届出書 '!$A$1:$AJ$160</definedName>
    <definedName name="_xlnm.Print_Area" localSheetId="0">'届出書  (元データ)'!$A$1:$AJ$175</definedName>
    <definedName name="_xlnm.Print_Area" localSheetId="3">届出書記載例!$A$1:$AJ$103</definedName>
    <definedName name="_xlnm.Print_Area" localSheetId="8">'別紙１（通所・入所系サービス一覧表）'!$A$4:$BF$380</definedName>
    <definedName name="_xlnm.Print_Area" localSheetId="20">'別紙10（重度（生介・施設入所））'!$A$1:$H$24</definedName>
    <definedName name="_xlnm.Print_Area" localSheetId="22">'別紙10（重度（短期入所））'!$A$1:$H$15</definedName>
    <definedName name="_xlnm.Print_Area" localSheetId="23">'別紙11（栄養）'!$A$1:$F$23</definedName>
    <definedName name="_xlnm.Print_Area" localSheetId="24">'別紙12（夜勤職員）'!$A$1:$F$18</definedName>
    <definedName name="_xlnm.Print_Area" localSheetId="25">'別紙13（夜間看護）'!$A$1:$F$17</definedName>
    <definedName name="_xlnm.Print_Area" localSheetId="26">'別紙14（地域移行・通勤者）'!$A$1:$I$49</definedName>
    <definedName name="_xlnm.Print_Area" localSheetId="28">'別紙17（重度者支援体制）'!$A$1:$H$21</definedName>
    <definedName name="_xlnm.Print_Area" localSheetId="29">'別紙19（目標工賃達成指導員）'!$A$1:$H$35</definedName>
    <definedName name="_xlnm.Print_Area" localSheetId="32">'別紙24（看護職員配置加算）'!$A$1:$H$24</definedName>
    <definedName name="_xlnm.Print_Area" localSheetId="34">'別紙26（移行準備支援体制）'!$A$1:$G$19</definedName>
    <definedName name="_xlnm.Print_Area" localSheetId="35">'別紙27（送迎加算）'!$A$1:$G$15</definedName>
    <definedName name="_xlnm.Print_Area" localSheetId="36">'別紙29（栄養減算）'!$A$1:$F$13</definedName>
    <definedName name="_xlnm.Print_Area" localSheetId="6">'別紙３(療養介護）'!$A$1:$AL$225</definedName>
    <definedName name="_xlnm.Print_Area" localSheetId="37">'別紙30（地域生活移行個別支援）'!$A$1:$C$15</definedName>
    <definedName name="_xlnm.Print_Area" localSheetId="38">'別紙31（サービス管理責任者配置等加算）'!$A$1:$H$20</definedName>
    <definedName name="_xlnm.Print_Area" localSheetId="21">'別紙32（重度障害者支援加算（生活介護））'!$A$1:$G$19</definedName>
    <definedName name="_xlnm.Print_Area" localSheetId="39">'別紙33（個別計画訓練支援加算 （生活訓練））'!$A$1:$I$26</definedName>
    <definedName name="_xlnm.Print_Area" localSheetId="40">'別紙34（就労移行支援・基本報酬算定区分・変更）'!$A$1:$AL$45</definedName>
    <definedName name="_xlnm.Print_Area" localSheetId="41">'別紙35（就労移行支援・基本報酬・変更）'!$A$1:$K$49</definedName>
    <definedName name="_xlnm.Print_Area" localSheetId="42">'別紙36（就労継続支援A型・基本報酬算定区分・変更）'!$A$1:$AM$39</definedName>
    <definedName name="_xlnm.Print_Area" localSheetId="43">'別紙36の１（様式2-1 スコア表全体）'!$A$1:$V$62</definedName>
    <definedName name="_xlnm.Print_Area" localSheetId="44">'別紙36の2（様式2-2 スコア表詳細）'!$A$1:$AS$84</definedName>
    <definedName name="_xlnm.Print_Area" localSheetId="47">'別紙37（賃金向上達成指導員配置加算）'!$A$1:$AL$11</definedName>
    <definedName name="_xlnm.Print_Area" localSheetId="48">'別紙38（就労移行支援体制加算（Ａ型）・変更）'!$A$1:$H$35</definedName>
    <definedName name="_xlnm.Print_Area" localSheetId="52">'別紙40（就労定着支援・基本報酬算定区分）'!$A$2:$AM$41</definedName>
    <definedName name="_xlnm.Print_Area" localSheetId="53">'別紙41の１（就労定着支援）'!$A$1:$J$40</definedName>
    <definedName name="_xlnm.Print_Area" localSheetId="54">'別紙41の２（就労定着支援(新規指定)）'!$A$1:$I$40</definedName>
    <definedName name="_xlnm.Print_Area" localSheetId="56">'別紙42（就労定着実績体制加算・変更）※作業中'!$A$1:$O$47</definedName>
    <definedName name="_xlnm.Print_Area" localSheetId="58">'別紙44の１（ピアサポ体制）'!$A$1:$J$35</definedName>
    <definedName name="_xlnm.Print_Area" localSheetId="59">'別紙44の2（ピアサポ実施加算）'!$A$1:$K$26</definedName>
    <definedName name="_xlnm.Print_Area" localSheetId="61">'別紙46 （居住支援連携体制加算）'!$A$1:$H$13</definedName>
    <definedName name="_xlnm.Print_Area" localSheetId="64">'別紙49（高次脳機能）'!$A$1:$AM$34</definedName>
    <definedName name="_xlnm.Print_Area" localSheetId="9">'別紙５（人員配置（生介・療養））'!$A$1:$I$24</definedName>
    <definedName name="_xlnm.Print_Area" localSheetId="65">'別紙50（障害者支援施設等感染対策向上加算）'!$A$1:$AI$49</definedName>
    <definedName name="_xlnm.Print_Area" localSheetId="66">'別紙51（地域生活支援拠点）'!$B$2:$AB$27</definedName>
    <definedName name="_xlnm.Print_Area" localSheetId="10">'別紙５－２　(就労継続支援Ｂ型・基本報酬算定区分)'!$A$1:$AN$57</definedName>
    <definedName name="_xlnm.Print_Area" localSheetId="67">'別紙52（地域生活支援拠点等機能強化加算）'!$A$1:$AD$50</definedName>
    <definedName name="_xlnm.Print_Area" localSheetId="68">'別紙53（入浴支援加算）'!$A$1:$G$13</definedName>
    <definedName name="_xlnm.Print_Area" localSheetId="69">'別紙54（目標工賃達成加算）'!$A$1:$G$26</definedName>
    <definedName name="_xlnm.Print_Area" localSheetId="70">'別紙55（地域移行支援体制加算）'!$A$1:$F$11</definedName>
    <definedName name="_xlnm.Print_Area" localSheetId="11">'別紙６（福祉専門職員配置）'!$A$1:$H$48</definedName>
    <definedName name="_xlnm.Print_Area" localSheetId="13">'別紙６（福祉専門職員配置） (共生型短期入所)'!$A$1:$H$30</definedName>
    <definedName name="_xlnm.Print_Area" localSheetId="12">'別紙６の２（福祉専門職員配置者リスト）'!$A$1:$O$46</definedName>
    <definedName name="_xlnm.Print_Area" localSheetId="14">'別紙７－１（視覚聴覚言語(Ⅰ)）'!$A$1:$AK$47</definedName>
    <definedName name="_xlnm.Print_Area" localSheetId="15">'別紙７－２（視覚聴覚言語(Ⅱ)）'!$A$1:$AK$47</definedName>
    <definedName name="_xlnm.Print_Area" localSheetId="17">'別紙８　（リハビリ（自立（機能）））'!$A$1:$I$31</definedName>
    <definedName name="_xlnm.Print_Area" localSheetId="16">'別紙８　（リハビリ（生介））'!$A$1:$I$25</definedName>
    <definedName name="_xlnm.Print_Area" localSheetId="19">'別紙９（食事提供（R6.10.1以降））'!$A$1:$AJ$26</definedName>
    <definedName name="_xlnm.Print_Titles" localSheetId="8">'別紙１（通所・入所系サービス一覧表）'!$5:$7</definedName>
    <definedName name="_xlnm.Print_Titles" localSheetId="6">'別紙３(療養介護）'!$1:$3</definedName>
    <definedName name="q">#REF!</definedName>
    <definedName name="qq">#REF!</definedName>
    <definedName name="qwerty">#REF!</definedName>
    <definedName name="Roman_01" localSheetId="2">#REF!</definedName>
    <definedName name="Roman_01" localSheetId="0">#REF!</definedName>
    <definedName name="Roman_01" localSheetId="8">#REF!</definedName>
    <definedName name="Roman_01" localSheetId="21">#REF!</definedName>
    <definedName name="Roman_01" localSheetId="49">#REF!</definedName>
    <definedName name="Roman_01" localSheetId="64">#REF!</definedName>
    <definedName name="Roman_01" localSheetId="67">#REF!</definedName>
    <definedName name="Roman_01">#REF!</definedName>
    <definedName name="Roman_02" localSheetId="2">#REF!</definedName>
    <definedName name="Roman_02" localSheetId="0">#REF!</definedName>
    <definedName name="Roman_02" localSheetId="8">#REF!</definedName>
    <definedName name="Roman_02">#REF!</definedName>
    <definedName name="Roman_03" localSheetId="2">#REF!</definedName>
    <definedName name="Roman_03" localSheetId="0">#REF!</definedName>
    <definedName name="Roman_03" localSheetId="8">#REF!</definedName>
    <definedName name="Roman_03" localSheetId="21">#REF!</definedName>
    <definedName name="Roman_03" localSheetId="49">#REF!</definedName>
    <definedName name="Roman_03" localSheetId="64">#REF!</definedName>
    <definedName name="Roman_03" localSheetId="67">#REF!</definedName>
    <definedName name="Roman_03">#REF!</definedName>
    <definedName name="Roman_04" localSheetId="21">#REF!</definedName>
    <definedName name="Roman_04" localSheetId="49">#REF!</definedName>
    <definedName name="Roman_04" localSheetId="64">#REF!</definedName>
    <definedName name="Roman_04" localSheetId="67">#REF!</definedName>
    <definedName name="Roman_04">#REF!</definedName>
    <definedName name="Roman_06" localSheetId="21">#REF!</definedName>
    <definedName name="Roman_06" localSheetId="49">#REF!</definedName>
    <definedName name="Roman_06" localSheetId="64">#REF!</definedName>
    <definedName name="Roman_06" localSheetId="67">#REF!</definedName>
    <definedName name="Roman_06">#REF!</definedName>
    <definedName name="roman_09" localSheetId="67">#REF!</definedName>
    <definedName name="roman_09">#REF!</definedName>
    <definedName name="roman_11" localSheetId="67">#REF!</definedName>
    <definedName name="roman_11">#REF!</definedName>
    <definedName name="roman11" localSheetId="67">#REF!</definedName>
    <definedName name="roman11">#REF!</definedName>
    <definedName name="Roman2_1" localSheetId="21">#REF!</definedName>
    <definedName name="Roman2_1" localSheetId="49">#REF!</definedName>
    <definedName name="Roman2_1" localSheetId="64">#REF!</definedName>
    <definedName name="Roman2_1" localSheetId="67">#REF!</definedName>
    <definedName name="Roman2_1">#REF!</definedName>
    <definedName name="Roman2_3" localSheetId="21">#REF!</definedName>
    <definedName name="Roman2_3" localSheetId="49">#REF!</definedName>
    <definedName name="Roman2_3" localSheetId="64">#REF!</definedName>
    <definedName name="Roman2_3" localSheetId="67">#REF!</definedName>
    <definedName name="Roman2_3">#REF!</definedName>
    <definedName name="roman31" localSheetId="67">#REF!</definedName>
    <definedName name="roman31">#REF!</definedName>
    <definedName name="roman33" localSheetId="67">#REF!</definedName>
    <definedName name="roman33">#REF!</definedName>
    <definedName name="roman4_3" localSheetId="67">#REF!</definedName>
    <definedName name="roman4_3">#REF!</definedName>
    <definedName name="roman43">#REF!</definedName>
    <definedName name="roman7_1" localSheetId="67">#REF!</definedName>
    <definedName name="roman7_1">#REF!</definedName>
    <definedName name="roman77" localSheetId="67">#REF!</definedName>
    <definedName name="roman77">#REF!</definedName>
    <definedName name="romann_12" localSheetId="67">#REF!</definedName>
    <definedName name="romann_12">#REF!</definedName>
    <definedName name="romann_66" localSheetId="67">#REF!</definedName>
    <definedName name="romann_66">#REF!</definedName>
    <definedName name="romann33" localSheetId="67">#REF!</definedName>
    <definedName name="romann33">#REF!</definedName>
    <definedName name="s">#REF!</definedName>
    <definedName name="sdsgfsgfs">#REF!</definedName>
    <definedName name="serv" localSheetId="67">#REF!</definedName>
    <definedName name="serv">#REF!</definedName>
    <definedName name="serv_" localSheetId="67">#REF!</definedName>
    <definedName name="serv_">#REF!</definedName>
    <definedName name="Serv_LIST" localSheetId="21">#REF!</definedName>
    <definedName name="Serv_LIST" localSheetId="49">#REF!</definedName>
    <definedName name="Serv_LIST" localSheetId="64">#REF!</definedName>
    <definedName name="Serv_LIST" localSheetId="67">#REF!</definedName>
    <definedName name="Serv_LIST">#REF!</definedName>
    <definedName name="servo1" localSheetId="67">#REF!</definedName>
    <definedName name="servo1">#REF!</definedName>
    <definedName name="siharai" localSheetId="21">#REF!</definedName>
    <definedName name="siharai" localSheetId="49">#REF!</definedName>
    <definedName name="siharai" localSheetId="64">#REF!</definedName>
    <definedName name="siharai">#REF!</definedName>
    <definedName name="sikuchouson" localSheetId="21">#REF!</definedName>
    <definedName name="sikuchouson" localSheetId="49">#REF!</definedName>
    <definedName name="sikuchouson" localSheetId="64">#REF!</definedName>
    <definedName name="sikuchouson">#REF!</definedName>
    <definedName name="sinseisaki" localSheetId="21">#REF!</definedName>
    <definedName name="sinseisaki" localSheetId="49">#REF!</definedName>
    <definedName name="sinseisaki" localSheetId="64">#REF!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67">#REF!</definedName>
    <definedName name="ｔａｂｉｅ＿04">#REF!</definedName>
    <definedName name="table_03" localSheetId="21">#REF!</definedName>
    <definedName name="table_03" localSheetId="49">#REF!</definedName>
    <definedName name="table_03" localSheetId="64">#REF!</definedName>
    <definedName name="table_03" localSheetId="67">#REF!</definedName>
    <definedName name="table_03">#REF!</definedName>
    <definedName name="table_06" localSheetId="21">#REF!</definedName>
    <definedName name="table_06" localSheetId="49">#REF!</definedName>
    <definedName name="table_06" localSheetId="64">#REF!</definedName>
    <definedName name="table_06" localSheetId="67">#REF!</definedName>
    <definedName name="table_06">#REF!</definedName>
    <definedName name="table2_3" localSheetId="21">#REF!</definedName>
    <definedName name="table2_3" localSheetId="49">#REF!</definedName>
    <definedName name="table2_3" localSheetId="64">#REF!</definedName>
    <definedName name="table2_3" localSheetId="67">#REF!</definedName>
    <definedName name="table2_3">#REF!</definedName>
    <definedName name="tanaka">#REF!</definedName>
    <definedName name="tanaka1">#REF!</definedName>
    <definedName name="tanaka2">#REF!</definedName>
    <definedName name="tapi2" localSheetId="67">#REF!</definedName>
    <definedName name="tapi2">#REF!</definedName>
    <definedName name="tebie_07">#REF!</definedName>
    <definedName name="tebie_o7" localSheetId="67">#REF!</definedName>
    <definedName name="tebie_o7">#REF!</definedName>
    <definedName name="tebie07">#REF!</definedName>
    <definedName name="tebie08" localSheetId="67">#REF!</definedName>
    <definedName name="tebie08">#REF!</definedName>
    <definedName name="tebie33" localSheetId="67">#REF!</definedName>
    <definedName name="tebie33">#REF!</definedName>
    <definedName name="tebiroo" localSheetId="67">#REF!</definedName>
    <definedName name="tebiroo">#REF!</definedName>
    <definedName name="teble" localSheetId="67">#REF!</definedName>
    <definedName name="teble">#REF!</definedName>
    <definedName name="teble_09" localSheetId="67">#REF!</definedName>
    <definedName name="teble_09">#REF!</definedName>
    <definedName name="teble77" localSheetId="67">#REF!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 localSheetId="21">#REF!</definedName>
    <definedName name="yokohama" localSheetId="49">#REF!</definedName>
    <definedName name="yokohama" localSheetId="64">#REF!</definedName>
    <definedName name="yokohama">#REF!</definedName>
    <definedName name="z">#REF!</definedName>
    <definedName name="Z_86B41AF5_FF3A_4416_A5C4_EFC15DC936A3_.wvu.PrintArea" localSheetId="51" hidden="1">'※使用しない※9（就労継続支援Ｂ型・基本報酬算定区分・変更）'!$A$1:$AL$52</definedName>
    <definedName name="Z_86B41AF5_FF3A_4416_A5C4_EFC15DC936A3_.wvu.PrintArea" localSheetId="28" hidden="1">'別紙17（重度者支援体制）'!$A$1:$H$21</definedName>
    <definedName name="Z_86B41AF5_FF3A_4416_A5C4_EFC15DC936A3_.wvu.PrintArea" localSheetId="29" hidden="1">'別紙19（目標工賃達成指導員）'!$A$1:$H$35</definedName>
    <definedName name="Z_86B41AF5_FF3A_4416_A5C4_EFC15DC936A3_.wvu.PrintArea" localSheetId="4" hidden="1">'別紙２（勤務体制【生活介護・療養介護】）'!$A$1:$AK$227</definedName>
    <definedName name="Z_86B41AF5_FF3A_4416_A5C4_EFC15DC936A3_.wvu.PrintArea" localSheetId="5" hidden="1">'別紙２（勤務体制【生活介護・療養介護以外】）'!$A$1:$AK$229</definedName>
    <definedName name="Z_86B41AF5_FF3A_4416_A5C4_EFC15DC936A3_.wvu.PrintArea" localSheetId="34" hidden="1">'別紙26（移行準備支援体制）'!$A$1:$G$19</definedName>
    <definedName name="Z_86B41AF5_FF3A_4416_A5C4_EFC15DC936A3_.wvu.PrintArea" localSheetId="6" hidden="1">'別紙３(療養介護）'!$A$1:$AL$225</definedName>
    <definedName name="Z_86B41AF5_FF3A_4416_A5C4_EFC15DC936A3_.wvu.PrintArea" localSheetId="38" hidden="1">'別紙31（サービス管理責任者配置等加算）'!$A$1:$H$20</definedName>
    <definedName name="Z_86B41AF5_FF3A_4416_A5C4_EFC15DC936A3_.wvu.PrintArea" localSheetId="40" hidden="1">'別紙34（就労移行支援・基本報酬算定区分・変更）'!$A$1:$AL$44</definedName>
    <definedName name="Z_86B41AF5_FF3A_4416_A5C4_EFC15DC936A3_.wvu.PrintArea" localSheetId="42" hidden="1">'別紙36（就労継続支援A型・基本報酬算定区分・変更）'!$A$1:$AL$51</definedName>
    <definedName name="Z_86B41AF5_FF3A_4416_A5C4_EFC15DC936A3_.wvu.PrintArea" localSheetId="47" hidden="1">'別紙37（賃金向上達成指導員配置加算）'!$A$1:$AL$11</definedName>
    <definedName name="Z_86B41AF5_FF3A_4416_A5C4_EFC15DC936A3_.wvu.PrintTitles" localSheetId="6" hidden="1">'別紙３(療養介護）'!$1:$3</definedName>
    <definedName name="Z_86B41AF5_FF3A_4416_A5C4_EFC15DC936A3_.wvu.Rows" localSheetId="4" hidden="1">'別紙２（勤務体制【生活介護・療養介護】）'!$22:$207</definedName>
    <definedName name="Z_86B41AF5_FF3A_4416_A5C4_EFC15DC936A3_.wvu.Rows" localSheetId="5" hidden="1">'別紙２（勤務体制【生活介護・療養介護以外】）'!$22:$207</definedName>
    <definedName name="Z_86B41AF5_FF3A_4416_A5C4_EFC15DC936A3_.wvu.Rows" localSheetId="30" hidden="1">'別紙20（平均利用期間）'!$27:$36,'別紙20（平均利用期間）'!$48:$52</definedName>
    <definedName name="ア">#REF!</definedName>
    <definedName name="あ" localSheetId="2">#REF!</definedName>
    <definedName name="あ" localSheetId="0">#REF!</definedName>
    <definedName name="あ" localSheetId="8">#REF!</definedName>
    <definedName name="あ" localSheetId="55">#REF!</definedName>
    <definedName name="あ" localSheetId="56">#REF!</definedName>
    <definedName name="あ" localSheetId="12">#REF!</definedName>
    <definedName name="あ">#REF!</definedName>
    <definedName name="アアアア">#REF!</definedName>
    <definedName name="ああああああああああああ">#REF!</definedName>
    <definedName name="あいう">#REF!</definedName>
    <definedName name="こ" localSheetId="2">#REF!</definedName>
    <definedName name="こ" localSheetId="0">#REF!</definedName>
    <definedName name="こ" localSheetId="8">#REF!</definedName>
    <definedName name="こ" localSheetId="55">#REF!</definedName>
    <definedName name="こ">#REF!</definedName>
    <definedName name="サービス種別" localSheetId="10">[1]サービス種類一覧!$B$4:$B$20</definedName>
    <definedName name="サービス種別">[2]サービス種類一覧!$B$4:$B$20</definedName>
    <definedName name="サービス種類" localSheetId="10">[1]サービス種類一覧!$C$4:$C$20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確認">#N/A</definedName>
    <definedName name="看護時間" localSheetId="2">#REF!</definedName>
    <definedName name="看護時間" localSheetId="0">#REF!</definedName>
    <definedName name="看護時間" localSheetId="55">#REF!</definedName>
    <definedName name="看護時間" localSheetId="56">#REF!</definedName>
    <definedName name="看護時間" localSheetId="10">#REF!</definedName>
    <definedName name="看護時間" localSheetId="12">#REF!</definedName>
    <definedName name="看護時間">#REF!</definedName>
    <definedName name="山口県" localSheetId="21">#REF!</definedName>
    <definedName name="山口県" localSheetId="49">#REF!</definedName>
    <definedName name="山口県" localSheetId="12">#REF!</definedName>
    <definedName name="山口県">#REF!</definedName>
    <definedName name="種類" localSheetId="10">[1]サービス種類一覧!$A$4:$A$20</definedName>
    <definedName name="種類">[4]サービス種類一覧!$A$4:$A$20</definedName>
    <definedName name="食事" localSheetId="2">#REF!</definedName>
    <definedName name="食事" localSheetId="0">#REF!</definedName>
    <definedName name="食事" localSheetId="8">#REF!</definedName>
    <definedName name="食事" localSheetId="55">#REF!</definedName>
    <definedName name="食事" localSheetId="10">#REF!</definedName>
    <definedName name="食事" localSheetId="67">#REF!</definedName>
    <definedName name="食事">#REF!</definedName>
    <definedName name="体制等状況一覧" localSheetId="2">#REF!</definedName>
    <definedName name="体制等状況一覧" localSheetId="0">#REF!</definedName>
    <definedName name="体制等状況一覧" localSheetId="8">#REF!</definedName>
    <definedName name="体制等状況一覧" localSheetId="55">#REF!</definedName>
    <definedName name="体制等状況一覧">#REF!</definedName>
    <definedName name="町っ油" localSheetId="2">#REF!</definedName>
    <definedName name="町っ油" localSheetId="0">#REF!</definedName>
    <definedName name="町っ油" localSheetId="8">#REF!</definedName>
    <definedName name="町っ油" localSheetId="67">#REF!</definedName>
    <definedName name="町っ油">#REF!</definedName>
    <definedName name="利用日数記入例" localSheetId="67">#REF!</definedName>
    <definedName name="利用日数記入例">#REF!</definedName>
  </definedNames>
  <calcPr calcId="191029"/>
  <customWorkbookViews>
    <customWorkbookView name="w - 個人用ビュー" guid="{86B41AF5-FF3A-4416-A5C4-EFC15DC936A3}" mergeInterval="0" personalView="1" maximized="1" windowWidth="1362" windowHeight="550" tabRatio="728" activeSheetId="5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41" i="116" l="1"/>
  <c r="AE42" i="116" s="1"/>
  <c r="AE48" i="116" s="1"/>
  <c r="AY16" i="116" a="1"/>
  <c r="AY16" i="116" s="1"/>
  <c r="F8" i="68" s="1"/>
  <c r="W12" i="49" a="1"/>
  <c r="W12" i="49" s="1"/>
  <c r="G26" i="10"/>
  <c r="G13" i="10"/>
  <c r="AE1" i="116"/>
  <c r="G2" i="77"/>
  <c r="H6" i="116"/>
  <c r="H10" i="116"/>
  <c r="Z45" i="116"/>
  <c r="Z43" i="116"/>
  <c r="AU23" i="116"/>
  <c r="AT23" i="116" a="1"/>
  <c r="AT23" i="116" s="1"/>
  <c r="AU22" i="116"/>
  <c r="AT21" i="116"/>
  <c r="AT26" i="116" s="1"/>
  <c r="AT20" i="116"/>
  <c r="AU19" i="116"/>
  <c r="AT19" i="116"/>
  <c r="AT27" i="116" s="1"/>
  <c r="AT16" i="116"/>
  <c r="AT25" i="116" l="1"/>
  <c r="AT22" i="116" s="1"/>
  <c r="AT17" i="116" a="1"/>
  <c r="AT17" i="116" s="1"/>
  <c r="H24" i="116" l="1" a="1"/>
  <c r="H24" i="116" s="1"/>
  <c r="AE12" i="116"/>
  <c r="H18" i="116" a="1"/>
  <c r="H18" i="116" s="1"/>
  <c r="AY17" i="116" s="1"/>
  <c r="G8" i="68" s="1"/>
  <c r="D4" i="52"/>
  <c r="C4" i="51"/>
  <c r="F10" i="114"/>
  <c r="G1" i="114"/>
  <c r="F1" i="54"/>
  <c r="P17" i="112" l="1"/>
  <c r="B4" i="51"/>
  <c r="Q11" i="112"/>
  <c r="Q16" i="112" s="1"/>
  <c r="L11" i="112"/>
  <c r="N20" i="112" s="1"/>
  <c r="F7" i="112"/>
  <c r="J11" i="52" l="1"/>
  <c r="K11" i="52" s="1"/>
  <c r="H3" i="52"/>
  <c r="J9" i="52"/>
  <c r="K9" i="52" s="1"/>
  <c r="C4" i="52"/>
  <c r="Q18" i="112"/>
  <c r="N43" i="112"/>
  <c r="P43" i="112" s="1"/>
  <c r="K12" i="51"/>
  <c r="K13" i="51"/>
  <c r="K14" i="51"/>
  <c r="K15" i="51"/>
  <c r="K16" i="51"/>
  <c r="K17" i="51"/>
  <c r="K18" i="51"/>
  <c r="K19" i="51"/>
  <c r="K20" i="51"/>
  <c r="K21" i="51"/>
  <c r="K22" i="51"/>
  <c r="K23" i="51"/>
  <c r="K24" i="51"/>
  <c r="K25" i="51"/>
  <c r="K26" i="51"/>
  <c r="K27" i="51"/>
  <c r="K28" i="51"/>
  <c r="K29" i="51"/>
  <c r="K30" i="51"/>
  <c r="K31" i="51"/>
  <c r="K32" i="51"/>
  <c r="K33" i="51"/>
  <c r="K34" i="51"/>
  <c r="K35" i="51"/>
  <c r="K36" i="51"/>
  <c r="K37" i="51"/>
  <c r="K38" i="51"/>
  <c r="W19" i="50"/>
  <c r="K9" i="51"/>
  <c r="I1" i="112"/>
  <c r="A10" i="107"/>
  <c r="A10" i="111"/>
  <c r="Q19" i="112" l="1"/>
  <c r="Q17" i="112"/>
  <c r="Q45" i="112"/>
  <c r="K11" i="51"/>
  <c r="J10" i="52"/>
  <c r="J18" i="52"/>
  <c r="K18" i="52" s="1"/>
  <c r="J26" i="52"/>
  <c r="K26" i="52" s="1"/>
  <c r="J34" i="52"/>
  <c r="K34" i="52" s="1"/>
  <c r="J19" i="52"/>
  <c r="K19" i="52" s="1"/>
  <c r="J27" i="52"/>
  <c r="K27" i="52" s="1"/>
  <c r="J35" i="52"/>
  <c r="K35" i="52" s="1"/>
  <c r="J12" i="52"/>
  <c r="K12" i="52" s="1"/>
  <c r="J20" i="52"/>
  <c r="K20" i="52" s="1"/>
  <c r="J28" i="52"/>
  <c r="K28" i="52" s="1"/>
  <c r="J36" i="52"/>
  <c r="K36" i="52" s="1"/>
  <c r="J13" i="52"/>
  <c r="K13" i="52" s="1"/>
  <c r="J21" i="52"/>
  <c r="K21" i="52" s="1"/>
  <c r="J29" i="52"/>
  <c r="K29" i="52" s="1"/>
  <c r="J37" i="52"/>
  <c r="K37" i="52" s="1"/>
  <c r="J25" i="52"/>
  <c r="K25" i="52" s="1"/>
  <c r="J14" i="52"/>
  <c r="K14" i="52" s="1"/>
  <c r="J22" i="52"/>
  <c r="K22" i="52" s="1"/>
  <c r="J30" i="52"/>
  <c r="K30" i="52" s="1"/>
  <c r="J38" i="52"/>
  <c r="K38" i="52" s="1"/>
  <c r="J15" i="52"/>
  <c r="K15" i="52" s="1"/>
  <c r="J23" i="52"/>
  <c r="K23" i="52" s="1"/>
  <c r="J31" i="52"/>
  <c r="K31" i="52" s="1"/>
  <c r="J32" i="52"/>
  <c r="K32" i="52" s="1"/>
  <c r="J16" i="52"/>
  <c r="K16" i="52" s="1"/>
  <c r="J24" i="52"/>
  <c r="K24" i="52" s="1"/>
  <c r="J17" i="52"/>
  <c r="K17" i="52" s="1"/>
  <c r="J33" i="52"/>
  <c r="K33" i="52" s="1"/>
  <c r="K10" i="51"/>
  <c r="E19" i="50" s="1"/>
  <c r="N17" i="112"/>
  <c r="N25" i="112"/>
  <c r="P25" i="112" s="1"/>
  <c r="Q27" i="112"/>
  <c r="N33" i="112"/>
  <c r="P33" i="112" s="1"/>
  <c r="Q35" i="112"/>
  <c r="N41" i="112"/>
  <c r="P41" i="112" s="1"/>
  <c r="Q43" i="112"/>
  <c r="N18" i="112"/>
  <c r="P18" i="112" s="1"/>
  <c r="Q20" i="112"/>
  <c r="N26" i="112"/>
  <c r="P26" i="112" s="1"/>
  <c r="Q28" i="112"/>
  <c r="N34" i="112"/>
  <c r="P34" i="112" s="1"/>
  <c r="Q36" i="112"/>
  <c r="N42" i="112"/>
  <c r="P42" i="112" s="1"/>
  <c r="Q44" i="112"/>
  <c r="N21" i="112"/>
  <c r="P21" i="112" s="1"/>
  <c r="Q23" i="112"/>
  <c r="N29" i="112"/>
  <c r="P29" i="112" s="1"/>
  <c r="Q31" i="112"/>
  <c r="N37" i="112"/>
  <c r="P37" i="112" s="1"/>
  <c r="Q39" i="112"/>
  <c r="N45" i="112"/>
  <c r="P45" i="112" s="1"/>
  <c r="N22" i="112"/>
  <c r="P22" i="112" s="1"/>
  <c r="Q24" i="112"/>
  <c r="N30" i="112"/>
  <c r="P30" i="112" s="1"/>
  <c r="Q32" i="112"/>
  <c r="N38" i="112"/>
  <c r="P38" i="112" s="1"/>
  <c r="Q40" i="112"/>
  <c r="P20" i="112"/>
  <c r="Q22" i="112"/>
  <c r="N28" i="112"/>
  <c r="P28" i="112" s="1"/>
  <c r="Q30" i="112"/>
  <c r="N36" i="112"/>
  <c r="P36" i="112" s="1"/>
  <c r="Q38" i="112"/>
  <c r="N44" i="112"/>
  <c r="P44" i="112" s="1"/>
  <c r="N23" i="112"/>
  <c r="P23" i="112" s="1"/>
  <c r="Q25" i="112"/>
  <c r="N31" i="112"/>
  <c r="P31" i="112" s="1"/>
  <c r="Q33" i="112"/>
  <c r="N39" i="112"/>
  <c r="P39" i="112" s="1"/>
  <c r="Q41" i="112"/>
  <c r="N16" i="112"/>
  <c r="P16" i="112" s="1"/>
  <c r="N24" i="112"/>
  <c r="P24" i="112" s="1"/>
  <c r="Q26" i="112"/>
  <c r="N32" i="112"/>
  <c r="P32" i="112" s="1"/>
  <c r="Q34" i="112"/>
  <c r="N40" i="112"/>
  <c r="P40" i="112" s="1"/>
  <c r="Q42" i="112"/>
  <c r="N19" i="112"/>
  <c r="P19" i="112" s="1"/>
  <c r="Q21" i="112"/>
  <c r="N27" i="112"/>
  <c r="P27" i="112" s="1"/>
  <c r="Q29" i="112"/>
  <c r="N35" i="112"/>
  <c r="P35" i="112" s="1"/>
  <c r="Q37" i="112"/>
  <c r="N35" i="50" l="1"/>
  <c r="N37" i="50" s="1"/>
  <c r="K10" i="52"/>
  <c r="Y33" i="50" s="1"/>
  <c r="F4" i="112"/>
  <c r="F10" i="112" s="1"/>
  <c r="F42" i="110"/>
  <c r="E19" i="10" s="1"/>
  <c r="L41" i="110"/>
  <c r="K41" i="110"/>
  <c r="N41" i="110" s="1"/>
  <c r="O41" i="110" s="1"/>
  <c r="L40" i="110"/>
  <c r="K40" i="110"/>
  <c r="N40" i="110" s="1"/>
  <c r="O40" i="110" s="1"/>
  <c r="L39" i="110"/>
  <c r="K39" i="110"/>
  <c r="L38" i="110"/>
  <c r="K38" i="110"/>
  <c r="L37" i="110"/>
  <c r="K37" i="110"/>
  <c r="L36" i="110"/>
  <c r="K36" i="110"/>
  <c r="L35" i="110"/>
  <c r="K35" i="110"/>
  <c r="L34" i="110"/>
  <c r="K34" i="110"/>
  <c r="L33" i="110"/>
  <c r="K33" i="110"/>
  <c r="N33" i="110" s="1"/>
  <c r="O33" i="110" s="1"/>
  <c r="L32" i="110"/>
  <c r="K32" i="110"/>
  <c r="L31" i="110"/>
  <c r="K31" i="110"/>
  <c r="L30" i="110"/>
  <c r="K30" i="110"/>
  <c r="L29" i="110"/>
  <c r="K29" i="110"/>
  <c r="N29" i="110" s="1"/>
  <c r="O29" i="110" s="1"/>
  <c r="L28" i="110"/>
  <c r="K28" i="110"/>
  <c r="L27" i="110"/>
  <c r="K27" i="110"/>
  <c r="L26" i="110"/>
  <c r="K26" i="110"/>
  <c r="N26" i="110" s="1"/>
  <c r="O26" i="110" s="1"/>
  <c r="L25" i="110"/>
  <c r="K25" i="110"/>
  <c r="N25" i="110" s="1"/>
  <c r="L24" i="110"/>
  <c r="K24" i="110"/>
  <c r="N24" i="110" s="1"/>
  <c r="O24" i="110" s="1"/>
  <c r="L23" i="110"/>
  <c r="K23" i="110"/>
  <c r="L22" i="110"/>
  <c r="K22" i="110"/>
  <c r="N25" i="95"/>
  <c r="S12" i="90"/>
  <c r="I3" i="51"/>
  <c r="J18" i="49" a="1"/>
  <c r="J18" i="49" s="1"/>
  <c r="E13" i="105" l="1"/>
  <c r="O25" i="110"/>
  <c r="N23" i="110"/>
  <c r="E13" i="10" s="1"/>
  <c r="N27" i="110"/>
  <c r="O27" i="110" s="1"/>
  <c r="N31" i="110"/>
  <c r="O31" i="110" s="1"/>
  <c r="N36" i="110"/>
  <c r="O36" i="110" s="1"/>
  <c r="N38" i="110"/>
  <c r="O38" i="110" s="1"/>
  <c r="N39" i="110"/>
  <c r="O39" i="110" s="1"/>
  <c r="J11" i="112"/>
  <c r="N28" i="110"/>
  <c r="O28" i="110" s="1"/>
  <c r="N30" i="110"/>
  <c r="O30" i="110" s="1"/>
  <c r="N32" i="110"/>
  <c r="O32" i="110" s="1"/>
  <c r="N34" i="110"/>
  <c r="O34" i="110" s="1"/>
  <c r="N35" i="110"/>
  <c r="O35" i="110" s="1"/>
  <c r="N37" i="110"/>
  <c r="O37" i="110" s="1"/>
  <c r="N22" i="110"/>
  <c r="E14" i="105" s="1"/>
  <c r="W24" i="50"/>
  <c r="Q12" i="50" s="1" a="1"/>
  <c r="Q12" i="50" s="1"/>
  <c r="L6" i="46"/>
  <c r="F6" i="36"/>
  <c r="C5" i="23"/>
  <c r="E26" i="10" l="1"/>
  <c r="E12" i="10"/>
  <c r="O23" i="110"/>
  <c r="O22" i="110"/>
  <c r="H13" i="86" a="1"/>
  <c r="H13" i="86" s="1"/>
  <c r="F7" i="29"/>
  <c r="F8" i="29"/>
  <c r="F43" i="29"/>
  <c r="F44" i="29"/>
  <c r="F6" i="103"/>
  <c r="E16" i="77" a="1"/>
  <c r="E16" i="77" s="1"/>
  <c r="S12" i="78"/>
  <c r="S12" i="79"/>
  <c r="F16" i="83"/>
  <c r="G14" i="23"/>
  <c r="I16" i="23"/>
  <c r="K2" i="83"/>
  <c r="S11" i="78"/>
  <c r="O42" i="110" l="1"/>
  <c r="E20" i="10" s="1"/>
  <c r="G20" i="10" s="1"/>
  <c r="E25" i="10"/>
  <c r="G14" i="77"/>
  <c r="L2" i="77"/>
  <c r="AI22" i="98"/>
  <c r="G16" i="77" l="1"/>
  <c r="D8" i="97"/>
  <c r="D7" i="99"/>
  <c r="D7" i="100"/>
  <c r="C7" i="64"/>
  <c r="C7" i="65"/>
  <c r="B6" i="96"/>
  <c r="D5" i="95"/>
  <c r="B5" i="94"/>
  <c r="G8" i="92"/>
  <c r="G6" i="91"/>
  <c r="L5" i="90"/>
  <c r="C5" i="69"/>
  <c r="C7" i="67"/>
  <c r="C6" i="65"/>
  <c r="C6" i="64"/>
  <c r="C5" i="89"/>
  <c r="C5" i="88"/>
  <c r="C4" i="54"/>
  <c r="H6" i="49"/>
  <c r="L8" i="50"/>
  <c r="L6" i="47"/>
  <c r="D6" i="100"/>
  <c r="D6" i="99"/>
  <c r="D7" i="97"/>
  <c r="L6" i="44"/>
  <c r="C5" i="87"/>
  <c r="B5" i="41"/>
  <c r="B5" i="40"/>
  <c r="B5" i="39"/>
  <c r="C5" i="37"/>
  <c r="E6" i="35"/>
  <c r="C5" i="86"/>
  <c r="C6" i="32"/>
  <c r="B5" i="22"/>
  <c r="B5" i="21"/>
  <c r="B5" i="20"/>
  <c r="C5" i="84"/>
  <c r="C5" i="83"/>
  <c r="L5" i="104"/>
  <c r="E5" i="81"/>
  <c r="E5" i="80"/>
  <c r="L5" i="79"/>
  <c r="L5" i="78"/>
  <c r="B6" i="105"/>
  <c r="B5" i="10"/>
  <c r="C5" i="77"/>
  <c r="E2" i="96"/>
  <c r="F2" i="95"/>
  <c r="D2" i="94"/>
  <c r="U2" i="93"/>
  <c r="T2" i="92"/>
  <c r="Z2" i="91"/>
  <c r="AB2" i="90"/>
  <c r="F3" i="69"/>
  <c r="F2" i="67"/>
  <c r="G2" i="65"/>
  <c r="G2" i="64"/>
  <c r="G2" i="89"/>
  <c r="H2" i="88"/>
  <c r="G1" i="52"/>
  <c r="G1" i="51"/>
  <c r="AA1" i="49"/>
  <c r="AA3" i="50"/>
  <c r="G1" i="70"/>
  <c r="H1" i="68"/>
  <c r="H1" i="48"/>
  <c r="AF1" i="47"/>
  <c r="AF1" i="46" l="1"/>
  <c r="AK8" i="98"/>
  <c r="H1" i="45"/>
  <c r="AB1" i="44"/>
  <c r="F2" i="87"/>
  <c r="G2" i="41" l="1"/>
  <c r="C2" i="40"/>
  <c r="E2" i="39"/>
  <c r="F2" i="37"/>
  <c r="G1" i="36"/>
  <c r="H2" i="35"/>
  <c r="F2" i="86"/>
  <c r="D18" i="86"/>
  <c r="H17" i="86" s="1" a="1"/>
  <c r="H17" i="86" s="1"/>
  <c r="E4" i="29"/>
  <c r="G2" i="28"/>
  <c r="G2" i="32"/>
  <c r="H2" i="103"/>
  <c r="G2" i="23"/>
  <c r="E2" i="22"/>
  <c r="D2" i="21"/>
  <c r="E2" i="20"/>
  <c r="F2" i="84"/>
  <c r="F2" i="83"/>
  <c r="X2" i="104"/>
  <c r="G2" i="81"/>
  <c r="G2" i="80"/>
  <c r="AA2" i="79"/>
  <c r="AA2" i="78"/>
  <c r="G2" i="105"/>
  <c r="G2" i="10"/>
  <c r="K15" i="95"/>
  <c r="D19" i="95" l="1"/>
  <c r="D23" i="95" s="1"/>
  <c r="K25" i="10"/>
  <c r="B2" i="75" l="1"/>
  <c r="L4" i="75" l="1"/>
  <c r="F4" i="75"/>
  <c r="J25" i="10"/>
  <c r="H17" i="10" s="1" a="1"/>
  <c r="H17" i="10" s="1"/>
  <c r="H10" i="10" a="1"/>
  <c r="H10" i="10" s="1"/>
  <c r="G14" i="105"/>
  <c r="G12" i="23"/>
  <c r="G13" i="23" s="1"/>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G11" i="23"/>
  <c r="C4" i="23"/>
  <c r="E5" i="35"/>
  <c r="G8" i="103" a="1"/>
  <c r="G8" i="103" s="1"/>
  <c r="G28" i="28" a="1"/>
  <c r="G28" i="28" s="1"/>
  <c r="C5" i="65"/>
  <c r="X39" i="44"/>
  <c r="L17" i="44"/>
  <c r="T39" i="44"/>
  <c r="H17" i="44"/>
  <c r="J4" i="45"/>
  <c r="U12" i="97"/>
  <c r="M7" i="97"/>
  <c r="M6" i="99"/>
  <c r="M6" i="100"/>
  <c r="E4" i="48"/>
  <c r="E4" i="68"/>
  <c r="C5" i="64"/>
  <c r="I5" i="70"/>
  <c r="B11" i="68" a="1"/>
  <c r="B11" i="68" s="1"/>
  <c r="G16" i="88"/>
  <c r="G27" i="88"/>
  <c r="G26" i="88"/>
  <c r="G17" i="88"/>
  <c r="M25" i="95" a="1"/>
  <c r="M25" i="95" s="1"/>
  <c r="D25" i="95"/>
  <c r="L25" i="95" s="1"/>
  <c r="K25" i="95"/>
  <c r="Y37" i="50" l="1"/>
  <c r="F8" i="103" a="1"/>
  <c r="F8" i="103" s="1"/>
  <c r="J25" i="95"/>
  <c r="B25" i="95" s="1"/>
  <c r="S2" i="7" l="1"/>
  <c r="D2" i="7"/>
  <c r="AE2" i="7"/>
  <c r="W213" i="75"/>
  <c r="W4" i="75"/>
  <c r="AH4" i="75"/>
  <c r="AG210" i="75"/>
  <c r="Y36" i="49"/>
  <c r="Y34" i="49"/>
  <c r="AI19" i="98"/>
  <c r="AI15" i="98"/>
  <c r="H52" i="97"/>
  <c r="I36" i="97" s="1"/>
  <c r="U45" i="97"/>
  <c r="U40" i="97"/>
  <c r="U35" i="97"/>
  <c r="T32" i="97"/>
  <c r="I22" i="97"/>
  <c r="I12" i="97"/>
  <c r="U42" i="44"/>
  <c r="G42" i="44"/>
  <c r="Y40" i="93"/>
  <c r="Y42" i="93" s="1"/>
  <c r="Y25" i="93"/>
  <c r="S17" i="90"/>
  <c r="S11" i="90"/>
  <c r="G7" i="28"/>
  <c r="G6" i="28"/>
  <c r="G20" i="28" s="1"/>
  <c r="G30" i="28" s="1"/>
  <c r="S27" i="79"/>
  <c r="AE24" i="79"/>
  <c r="S11" i="79"/>
  <c r="S27" i="78"/>
  <c r="AE24" i="78"/>
  <c r="N4" i="8"/>
  <c r="N5" i="8"/>
  <c r="F228" i="76"/>
  <c r="F227" i="76"/>
  <c r="F226" i="76"/>
  <c r="F225" i="76"/>
  <c r="F224" i="76"/>
  <c r="F223" i="76"/>
  <c r="F222" i="76"/>
  <c r="F221" i="76"/>
  <c r="F220" i="76"/>
  <c r="F219" i="76"/>
  <c r="F218" i="76"/>
  <c r="F217" i="76"/>
  <c r="F216" i="76"/>
  <c r="F215" i="76"/>
  <c r="W215" i="76"/>
  <c r="F214" i="76"/>
  <c r="F213" i="76"/>
  <c r="F212" i="76"/>
  <c r="F211" i="76"/>
  <c r="AG210" i="76"/>
  <c r="AK207" i="76"/>
  <c r="AI207" i="76"/>
  <c r="AK206" i="76"/>
  <c r="AI206" i="76"/>
  <c r="AK205" i="76"/>
  <c r="AI205" i="76"/>
  <c r="AK204" i="76"/>
  <c r="AI204" i="76"/>
  <c r="AK203" i="76"/>
  <c r="AI203" i="76"/>
  <c r="AK202" i="76"/>
  <c r="AI202" i="76"/>
  <c r="AK201" i="76"/>
  <c r="AI201" i="76"/>
  <c r="AK200" i="76"/>
  <c r="AI200" i="76"/>
  <c r="AK199" i="76"/>
  <c r="AI199" i="76"/>
  <c r="AK198" i="76"/>
  <c r="AI198" i="76"/>
  <c r="AK197" i="76"/>
  <c r="AI197" i="76"/>
  <c r="AK196" i="76"/>
  <c r="AI196" i="76"/>
  <c r="AK195" i="76"/>
  <c r="AI195" i="76"/>
  <c r="AK194" i="76"/>
  <c r="AI194" i="76"/>
  <c r="AK193" i="76"/>
  <c r="AI193" i="76"/>
  <c r="AK192" i="76"/>
  <c r="AI192" i="76"/>
  <c r="AK191" i="76"/>
  <c r="AI191" i="76"/>
  <c r="AK190" i="76"/>
  <c r="AI190" i="76"/>
  <c r="AK189" i="76"/>
  <c r="AI189" i="76"/>
  <c r="AK188" i="76"/>
  <c r="AI188" i="76"/>
  <c r="AK187" i="76"/>
  <c r="AI187" i="76"/>
  <c r="AK186" i="76"/>
  <c r="AI186" i="76"/>
  <c r="AK185" i="76"/>
  <c r="AI185" i="76"/>
  <c r="AK184" i="76"/>
  <c r="AI184" i="76"/>
  <c r="AK183" i="76"/>
  <c r="AI183" i="76"/>
  <c r="AK182" i="76"/>
  <c r="AI182" i="76"/>
  <c r="AK181" i="76"/>
  <c r="AI181" i="76"/>
  <c r="AK180" i="76"/>
  <c r="AI180" i="76"/>
  <c r="AK179" i="76"/>
  <c r="AI179" i="76"/>
  <c r="AK178" i="76"/>
  <c r="AI178" i="76"/>
  <c r="AK177" i="76"/>
  <c r="AI177" i="76"/>
  <c r="AK176" i="76"/>
  <c r="AI176" i="76"/>
  <c r="AK175" i="76"/>
  <c r="AI175" i="76"/>
  <c r="AK174" i="76"/>
  <c r="AI174" i="76"/>
  <c r="AK173" i="76"/>
  <c r="AI173" i="76"/>
  <c r="AK172" i="76"/>
  <c r="AI172" i="76"/>
  <c r="AK171" i="76"/>
  <c r="AI171" i="76"/>
  <c r="AK170" i="76"/>
  <c r="AI170" i="76"/>
  <c r="AK169" i="76"/>
  <c r="AI169" i="76"/>
  <c r="AK168" i="76"/>
  <c r="AI168" i="76"/>
  <c r="AK167" i="76"/>
  <c r="AI167" i="76"/>
  <c r="AK166" i="76"/>
  <c r="AI166" i="76"/>
  <c r="AK165" i="76"/>
  <c r="AI165" i="76"/>
  <c r="AK164" i="76"/>
  <c r="AI164" i="76"/>
  <c r="AK163" i="76"/>
  <c r="AI163" i="76"/>
  <c r="AK162" i="76"/>
  <c r="AI162" i="76"/>
  <c r="AK161" i="76"/>
  <c r="AI161" i="76"/>
  <c r="AK160" i="76"/>
  <c r="AI160" i="76"/>
  <c r="AK159" i="76"/>
  <c r="AI159" i="76"/>
  <c r="AK158" i="76"/>
  <c r="AI158" i="76"/>
  <c r="AK157" i="76"/>
  <c r="AI157" i="76"/>
  <c r="AK156" i="76"/>
  <c r="AI156" i="76"/>
  <c r="AK155" i="76"/>
  <c r="AI155" i="76"/>
  <c r="AK154" i="76"/>
  <c r="AI154" i="76"/>
  <c r="AK153" i="76"/>
  <c r="AI153" i="76"/>
  <c r="AK152" i="76"/>
  <c r="AI152" i="76"/>
  <c r="AK151" i="76"/>
  <c r="AI151" i="76"/>
  <c r="AK150" i="76"/>
  <c r="AI150" i="76"/>
  <c r="AK149" i="76"/>
  <c r="AI149" i="76"/>
  <c r="AK148" i="76"/>
  <c r="AI148" i="76"/>
  <c r="AK147" i="76"/>
  <c r="AI147" i="76"/>
  <c r="AK146" i="76"/>
  <c r="AI146" i="76"/>
  <c r="AK145" i="76"/>
  <c r="AI145" i="76"/>
  <c r="AK144" i="76"/>
  <c r="AI144" i="76"/>
  <c r="AK143" i="76"/>
  <c r="AI143" i="76"/>
  <c r="AK142" i="76"/>
  <c r="AI142" i="76"/>
  <c r="AK141" i="76"/>
  <c r="AI141" i="76"/>
  <c r="AK140" i="76"/>
  <c r="AI140" i="76"/>
  <c r="AK139" i="76"/>
  <c r="AI139" i="76"/>
  <c r="AK138" i="76"/>
  <c r="AI138" i="76"/>
  <c r="AK137" i="76"/>
  <c r="AI137" i="76"/>
  <c r="AK136" i="76"/>
  <c r="AI136" i="76"/>
  <c r="AK135" i="76"/>
  <c r="AI135" i="76"/>
  <c r="AK134" i="76"/>
  <c r="AI134" i="76"/>
  <c r="AK133" i="76"/>
  <c r="AI133" i="76"/>
  <c r="AK132" i="76"/>
  <c r="AI132" i="76"/>
  <c r="AK131" i="76"/>
  <c r="AI131" i="76"/>
  <c r="AK130" i="76"/>
  <c r="AI130" i="76"/>
  <c r="AK129" i="76"/>
  <c r="AI129" i="76"/>
  <c r="AK128" i="76"/>
  <c r="AI128" i="76"/>
  <c r="AK127" i="76"/>
  <c r="AI127" i="76"/>
  <c r="AK126" i="76"/>
  <c r="AI126" i="76"/>
  <c r="AK125" i="76"/>
  <c r="AI125" i="76"/>
  <c r="AK124" i="76"/>
  <c r="AI124" i="76"/>
  <c r="AK123" i="76"/>
  <c r="AI123" i="76"/>
  <c r="AK122" i="76"/>
  <c r="AI122" i="76"/>
  <c r="AK121" i="76"/>
  <c r="AI121" i="76"/>
  <c r="AK120" i="76"/>
  <c r="AI120" i="76"/>
  <c r="AK119" i="76"/>
  <c r="AI119" i="76"/>
  <c r="AK118" i="76"/>
  <c r="AI118" i="76"/>
  <c r="AK117" i="76"/>
  <c r="AI117" i="76"/>
  <c r="AK116" i="76"/>
  <c r="AI116" i="76"/>
  <c r="AK115" i="76"/>
  <c r="AI115" i="76"/>
  <c r="AK114" i="76"/>
  <c r="AI114" i="76"/>
  <c r="AK113" i="76"/>
  <c r="AI113" i="76"/>
  <c r="AK112" i="76"/>
  <c r="AI112" i="76"/>
  <c r="AK111" i="76"/>
  <c r="AI111" i="76"/>
  <c r="AK110" i="76"/>
  <c r="AI110" i="76"/>
  <c r="AK109" i="76"/>
  <c r="AI109" i="76"/>
  <c r="AK108" i="76"/>
  <c r="AI108" i="76"/>
  <c r="AK107" i="76"/>
  <c r="AI107" i="76"/>
  <c r="AK106" i="76"/>
  <c r="AI106" i="76"/>
  <c r="AK105" i="76"/>
  <c r="AI105" i="76"/>
  <c r="AK104" i="76"/>
  <c r="AI104" i="76"/>
  <c r="AK103" i="76"/>
  <c r="AI103" i="76"/>
  <c r="AK102" i="76"/>
  <c r="AI102" i="76"/>
  <c r="AK101" i="76"/>
  <c r="AI101" i="76"/>
  <c r="AK100" i="76"/>
  <c r="AI100" i="76"/>
  <c r="AK99" i="76"/>
  <c r="AI99" i="76"/>
  <c r="AK98" i="76"/>
  <c r="AI98" i="76"/>
  <c r="AK97" i="76"/>
  <c r="AI97" i="76"/>
  <c r="AK96" i="76"/>
  <c r="AI96" i="76"/>
  <c r="AK95" i="76"/>
  <c r="AI95" i="76"/>
  <c r="AK94" i="76"/>
  <c r="AI94" i="76"/>
  <c r="AK93" i="76"/>
  <c r="AI93" i="76"/>
  <c r="AK92" i="76"/>
  <c r="AI92" i="76"/>
  <c r="AK91" i="76"/>
  <c r="AI91" i="76"/>
  <c r="AK90" i="76"/>
  <c r="AI90" i="76"/>
  <c r="AK89" i="76"/>
  <c r="AI89" i="76"/>
  <c r="AK88" i="76"/>
  <c r="AI88" i="76"/>
  <c r="AK87" i="76"/>
  <c r="AI87" i="76"/>
  <c r="AK86" i="76"/>
  <c r="AI86" i="76"/>
  <c r="AK85" i="76"/>
  <c r="AI85" i="76"/>
  <c r="AK84" i="76"/>
  <c r="AI84" i="76"/>
  <c r="AK83" i="76"/>
  <c r="AI83" i="76"/>
  <c r="AK82" i="76"/>
  <c r="AI82" i="76"/>
  <c r="AK81" i="76"/>
  <c r="AI81" i="76"/>
  <c r="AK80" i="76"/>
  <c r="AI80" i="76"/>
  <c r="AK79" i="76"/>
  <c r="AI79" i="76"/>
  <c r="AK78" i="76"/>
  <c r="AI78" i="76"/>
  <c r="AK77" i="76"/>
  <c r="AI77" i="76"/>
  <c r="AK76" i="76"/>
  <c r="AI76" i="76"/>
  <c r="AK75" i="76"/>
  <c r="AI75" i="76"/>
  <c r="AK74" i="76"/>
  <c r="AI74" i="76"/>
  <c r="AK73" i="76"/>
  <c r="AI73" i="76"/>
  <c r="AK72" i="76"/>
  <c r="AI72" i="76"/>
  <c r="AK71" i="76"/>
  <c r="AI71" i="76"/>
  <c r="AK70" i="76"/>
  <c r="AI70" i="76"/>
  <c r="AK69" i="76"/>
  <c r="AI69" i="76"/>
  <c r="AK68" i="76"/>
  <c r="AI68" i="76"/>
  <c r="AK67" i="76"/>
  <c r="AI67" i="76"/>
  <c r="AK66" i="76"/>
  <c r="AI66" i="76"/>
  <c r="AK65" i="76"/>
  <c r="AI65" i="76"/>
  <c r="AK64" i="76"/>
  <c r="AI64" i="76"/>
  <c r="AK63" i="76"/>
  <c r="AI63" i="76"/>
  <c r="AK62" i="76"/>
  <c r="AI62" i="76"/>
  <c r="AK61" i="76"/>
  <c r="AI61" i="76"/>
  <c r="AK60" i="76"/>
  <c r="AI60" i="76"/>
  <c r="AK59" i="76"/>
  <c r="AI59" i="76"/>
  <c r="AK58" i="76"/>
  <c r="AI58" i="76"/>
  <c r="AK57" i="76"/>
  <c r="AI57" i="76"/>
  <c r="AK56" i="76"/>
  <c r="AI56" i="76"/>
  <c r="AK55" i="76"/>
  <c r="AI55" i="76"/>
  <c r="AK54" i="76"/>
  <c r="AI54" i="76"/>
  <c r="AK53" i="76"/>
  <c r="AI53" i="76"/>
  <c r="AK52" i="76"/>
  <c r="AI52" i="76"/>
  <c r="AK51" i="76"/>
  <c r="AI51" i="76"/>
  <c r="AK50" i="76"/>
  <c r="AI50" i="76"/>
  <c r="AK49" i="76"/>
  <c r="AI49" i="76"/>
  <c r="AK48" i="76"/>
  <c r="AI48" i="76"/>
  <c r="AK47" i="76"/>
  <c r="AI47" i="76"/>
  <c r="AK46" i="76"/>
  <c r="AI46" i="76"/>
  <c r="AK45" i="76"/>
  <c r="AI45" i="76"/>
  <c r="AK44" i="76"/>
  <c r="AI44" i="76"/>
  <c r="AK43" i="76"/>
  <c r="AI43" i="76"/>
  <c r="AK42" i="76"/>
  <c r="AI42" i="76"/>
  <c r="AK41" i="76"/>
  <c r="AI41" i="76"/>
  <c r="AK40" i="76"/>
  <c r="AI40" i="76"/>
  <c r="AK39" i="76"/>
  <c r="AI39" i="76"/>
  <c r="AK38" i="76"/>
  <c r="AI38" i="76"/>
  <c r="AK37" i="76"/>
  <c r="AI37" i="76"/>
  <c r="AK36" i="76"/>
  <c r="AI36" i="76"/>
  <c r="AK35" i="76"/>
  <c r="AI35" i="76"/>
  <c r="AK34" i="76"/>
  <c r="AI34" i="76"/>
  <c r="AK33" i="76"/>
  <c r="AI33" i="76"/>
  <c r="AK32" i="76"/>
  <c r="AI32" i="76"/>
  <c r="AK31" i="76"/>
  <c r="AI31" i="76"/>
  <c r="AK30" i="76"/>
  <c r="AI30" i="76"/>
  <c r="AK29" i="76"/>
  <c r="AI29" i="76"/>
  <c r="AK28" i="76"/>
  <c r="AI28" i="76"/>
  <c r="AK27" i="76"/>
  <c r="AI27" i="76"/>
  <c r="AK26" i="76"/>
  <c r="AI26" i="76"/>
  <c r="AK25" i="76"/>
  <c r="AI25" i="76"/>
  <c r="AK24" i="76"/>
  <c r="AI24" i="76"/>
  <c r="AK23" i="76"/>
  <c r="AI23" i="76"/>
  <c r="AK22" i="76"/>
  <c r="AI22" i="76"/>
  <c r="AK21" i="76"/>
  <c r="AI21" i="76"/>
  <c r="AK20" i="76"/>
  <c r="AI20" i="76"/>
  <c r="AK19" i="76"/>
  <c r="AI19" i="76"/>
  <c r="AK18" i="76"/>
  <c r="AI18" i="76"/>
  <c r="AK17" i="76"/>
  <c r="AI17" i="76"/>
  <c r="AK16" i="76"/>
  <c r="AI16" i="76"/>
  <c r="AK15" i="76"/>
  <c r="AI15" i="76"/>
  <c r="AK14" i="76"/>
  <c r="AI14" i="76"/>
  <c r="AK13" i="76"/>
  <c r="AI13" i="76"/>
  <c r="AK12" i="76"/>
  <c r="AI12" i="76"/>
  <c r="AK11" i="76"/>
  <c r="AI11" i="76"/>
  <c r="AK10" i="76"/>
  <c r="AI10" i="76"/>
  <c r="AK9" i="76"/>
  <c r="F210" i="76"/>
  <c r="AI9" i="76"/>
  <c r="AK8" i="76"/>
  <c r="F209" i="76"/>
  <c r="AI8" i="76"/>
  <c r="AH4" i="76"/>
  <c r="I4" i="76"/>
  <c r="W4" i="76"/>
  <c r="F226" i="75"/>
  <c r="F225" i="75"/>
  <c r="F224" i="75"/>
  <c r="F223" i="75"/>
  <c r="F222" i="75"/>
  <c r="F221" i="75"/>
  <c r="F220" i="75"/>
  <c r="F219" i="75"/>
  <c r="F218" i="75"/>
  <c r="F217" i="75"/>
  <c r="F216" i="75"/>
  <c r="F215" i="75"/>
  <c r="F214" i="75"/>
  <c r="F213" i="75"/>
  <c r="F212" i="75"/>
  <c r="F211" i="75"/>
  <c r="AK207" i="75"/>
  <c r="AI207" i="75"/>
  <c r="AK206" i="75"/>
  <c r="AI206" i="75"/>
  <c r="AK205" i="75"/>
  <c r="AI205" i="75"/>
  <c r="AK204" i="75"/>
  <c r="AI204" i="75"/>
  <c r="AK203" i="75"/>
  <c r="AI203" i="75"/>
  <c r="AK202" i="75"/>
  <c r="AI202" i="75"/>
  <c r="AK201" i="75"/>
  <c r="AI201" i="75"/>
  <c r="AK200" i="75"/>
  <c r="AI200" i="75"/>
  <c r="AK199" i="75"/>
  <c r="AI199" i="75"/>
  <c r="AK198" i="75"/>
  <c r="AI198" i="75"/>
  <c r="AK197" i="75"/>
  <c r="AI197" i="75"/>
  <c r="AK196" i="75"/>
  <c r="AI196" i="75"/>
  <c r="AK195" i="75"/>
  <c r="AI195" i="75"/>
  <c r="AK194" i="75"/>
  <c r="AI194" i="75"/>
  <c r="AK193" i="75"/>
  <c r="AI193" i="75"/>
  <c r="AK192" i="75"/>
  <c r="AI192" i="75"/>
  <c r="AK191" i="75"/>
  <c r="AI191" i="75"/>
  <c r="AK190" i="75"/>
  <c r="AI190" i="75"/>
  <c r="AK189" i="75"/>
  <c r="AI189" i="75"/>
  <c r="AK188" i="75"/>
  <c r="AI188" i="75"/>
  <c r="AK187" i="75"/>
  <c r="AI187" i="75"/>
  <c r="AK186" i="75"/>
  <c r="AI186" i="75"/>
  <c r="AK185" i="75"/>
  <c r="AI185" i="75"/>
  <c r="AK184" i="75"/>
  <c r="AI184" i="75"/>
  <c r="AK183" i="75"/>
  <c r="AI183" i="75"/>
  <c r="AK182" i="75"/>
  <c r="AI182" i="75"/>
  <c r="AK181" i="75"/>
  <c r="AI181" i="75"/>
  <c r="AK180" i="75"/>
  <c r="AI180" i="75"/>
  <c r="AK179" i="75"/>
  <c r="AI179" i="75"/>
  <c r="AK178" i="75"/>
  <c r="AI178" i="75"/>
  <c r="AK177" i="75"/>
  <c r="AI177" i="75"/>
  <c r="AK176" i="75"/>
  <c r="AI176" i="75"/>
  <c r="AK175" i="75"/>
  <c r="AI175" i="75"/>
  <c r="AK174" i="75"/>
  <c r="AI174" i="75"/>
  <c r="AK173" i="75"/>
  <c r="AI173" i="75"/>
  <c r="AK172" i="75"/>
  <c r="AI172" i="75"/>
  <c r="AK171" i="75"/>
  <c r="AI171" i="75"/>
  <c r="AK170" i="75"/>
  <c r="AI170" i="75"/>
  <c r="AK169" i="75"/>
  <c r="AI169" i="75"/>
  <c r="AK168" i="75"/>
  <c r="AI168" i="75"/>
  <c r="AK167" i="75"/>
  <c r="AI167" i="75"/>
  <c r="AK166" i="75"/>
  <c r="AI166" i="75"/>
  <c r="AK165" i="75"/>
  <c r="AI165" i="75"/>
  <c r="AK164" i="75"/>
  <c r="AI164" i="75"/>
  <c r="AK163" i="75"/>
  <c r="AI163" i="75"/>
  <c r="AK162" i="75"/>
  <c r="AI162" i="75"/>
  <c r="AK161" i="75"/>
  <c r="AI161" i="75"/>
  <c r="AK160" i="75"/>
  <c r="AI160" i="75"/>
  <c r="AK159" i="75"/>
  <c r="AI159" i="75"/>
  <c r="AK158" i="75"/>
  <c r="AI158" i="75"/>
  <c r="AK157" i="75"/>
  <c r="AI157" i="75"/>
  <c r="AK156" i="75"/>
  <c r="AI156" i="75"/>
  <c r="AK155" i="75"/>
  <c r="AI155" i="75"/>
  <c r="AK154" i="75"/>
  <c r="AI154" i="75"/>
  <c r="AK153" i="75"/>
  <c r="AI153" i="75"/>
  <c r="AK152" i="75"/>
  <c r="AI152" i="75"/>
  <c r="AK151" i="75"/>
  <c r="AI151" i="75"/>
  <c r="AK150" i="75"/>
  <c r="AI150" i="75"/>
  <c r="AK149" i="75"/>
  <c r="AI149" i="75"/>
  <c r="AK148" i="75"/>
  <c r="AI148" i="75"/>
  <c r="AK147" i="75"/>
  <c r="AI147" i="75"/>
  <c r="AK146" i="75"/>
  <c r="AI146" i="75"/>
  <c r="AK145" i="75"/>
  <c r="AI145" i="75"/>
  <c r="AK144" i="75"/>
  <c r="AI144" i="75"/>
  <c r="AK143" i="75"/>
  <c r="AI143" i="75"/>
  <c r="AK142" i="75"/>
  <c r="AI142" i="75"/>
  <c r="AK141" i="75"/>
  <c r="AI141" i="75"/>
  <c r="AK140" i="75"/>
  <c r="AI140" i="75"/>
  <c r="AK139" i="75"/>
  <c r="AI139" i="75"/>
  <c r="AK138" i="75"/>
  <c r="AI138" i="75"/>
  <c r="AK137" i="75"/>
  <c r="AI137" i="75"/>
  <c r="AK136" i="75"/>
  <c r="AI136" i="75"/>
  <c r="AK135" i="75"/>
  <c r="AI135" i="75"/>
  <c r="AK134" i="75"/>
  <c r="AI134" i="75"/>
  <c r="AK133" i="75"/>
  <c r="AI133" i="75"/>
  <c r="AK132" i="75"/>
  <c r="AI132" i="75"/>
  <c r="AK131" i="75"/>
  <c r="AI131" i="75"/>
  <c r="AK130" i="75"/>
  <c r="AI130" i="75"/>
  <c r="AK129" i="75"/>
  <c r="AI129" i="75"/>
  <c r="AK128" i="75"/>
  <c r="AI128" i="75"/>
  <c r="AK127" i="75"/>
  <c r="AI127" i="75"/>
  <c r="AK126" i="75"/>
  <c r="AI126" i="75"/>
  <c r="AK125" i="75"/>
  <c r="AI125" i="75"/>
  <c r="AK124" i="75"/>
  <c r="AI124" i="75"/>
  <c r="AK123" i="75"/>
  <c r="AI123" i="75"/>
  <c r="AK122" i="75"/>
  <c r="AI122" i="75"/>
  <c r="AK121" i="75"/>
  <c r="AI121" i="75"/>
  <c r="AK120" i="75"/>
  <c r="AI120" i="75"/>
  <c r="AK119" i="75"/>
  <c r="AI119" i="75"/>
  <c r="AK118" i="75"/>
  <c r="AI118" i="75"/>
  <c r="AK117" i="75"/>
  <c r="AI117" i="75"/>
  <c r="AK116" i="75"/>
  <c r="AI116" i="75"/>
  <c r="AK115" i="75"/>
  <c r="AI115" i="75"/>
  <c r="AK114" i="75"/>
  <c r="AI114" i="75"/>
  <c r="AK113" i="75"/>
  <c r="AI113" i="75"/>
  <c r="AK112" i="75"/>
  <c r="AI112" i="75"/>
  <c r="AK111" i="75"/>
  <c r="AI111" i="75"/>
  <c r="AK110" i="75"/>
  <c r="AI110" i="75"/>
  <c r="AK109" i="75"/>
  <c r="AI109" i="75"/>
  <c r="AK108" i="75"/>
  <c r="AI108" i="75"/>
  <c r="AK107" i="75"/>
  <c r="AI107" i="75"/>
  <c r="AK106" i="75"/>
  <c r="AI106" i="75"/>
  <c r="AK105" i="75"/>
  <c r="AI105" i="75"/>
  <c r="AK104" i="75"/>
  <c r="AI104" i="75"/>
  <c r="AK103" i="75"/>
  <c r="AI103" i="75"/>
  <c r="AK102" i="75"/>
  <c r="AI102" i="75"/>
  <c r="AK101" i="75"/>
  <c r="AI101" i="75"/>
  <c r="AK100" i="75"/>
  <c r="AI100" i="75"/>
  <c r="AK99" i="75"/>
  <c r="AI99" i="75"/>
  <c r="AK98" i="75"/>
  <c r="AI98" i="75"/>
  <c r="AK97" i="75"/>
  <c r="AI97" i="75"/>
  <c r="AK96" i="75"/>
  <c r="AI96" i="75"/>
  <c r="AK95" i="75"/>
  <c r="AI95" i="75"/>
  <c r="AK94" i="75"/>
  <c r="AI94" i="75"/>
  <c r="AK93" i="75"/>
  <c r="AI93" i="75"/>
  <c r="AK92" i="75"/>
  <c r="AI92" i="75"/>
  <c r="AK91" i="75"/>
  <c r="AI91" i="75"/>
  <c r="AK90" i="75"/>
  <c r="AI90" i="75"/>
  <c r="AK89" i="75"/>
  <c r="AI89" i="75"/>
  <c r="AK88" i="75"/>
  <c r="AI88" i="75"/>
  <c r="AK87" i="75"/>
  <c r="AI87" i="75"/>
  <c r="AK86" i="75"/>
  <c r="AI86" i="75"/>
  <c r="AK85" i="75"/>
  <c r="AI85" i="75"/>
  <c r="AK84" i="75"/>
  <c r="AI84" i="75"/>
  <c r="AK83" i="75"/>
  <c r="AI83" i="75"/>
  <c r="AK82" i="75"/>
  <c r="AI82" i="75"/>
  <c r="AK81" i="75"/>
  <c r="AI81" i="75"/>
  <c r="AK80" i="75"/>
  <c r="AI80" i="75"/>
  <c r="AK79" i="75"/>
  <c r="AI79" i="75"/>
  <c r="AK78" i="75"/>
  <c r="AI78" i="75"/>
  <c r="AK77" i="75"/>
  <c r="AI77" i="75"/>
  <c r="AK76" i="75"/>
  <c r="AI76" i="75"/>
  <c r="AK75" i="75"/>
  <c r="AI75" i="75"/>
  <c r="AK74" i="75"/>
  <c r="AI74" i="75"/>
  <c r="AK73" i="75"/>
  <c r="AI73" i="75"/>
  <c r="AK72" i="75"/>
  <c r="AI72" i="75"/>
  <c r="AK71" i="75"/>
  <c r="AI71" i="75"/>
  <c r="AK70" i="75"/>
  <c r="AI70" i="75"/>
  <c r="AK69" i="75"/>
  <c r="AI69" i="75"/>
  <c r="AK68" i="75"/>
  <c r="AI68" i="75"/>
  <c r="AK67" i="75"/>
  <c r="AI67" i="75"/>
  <c r="AK66" i="75"/>
  <c r="AI66" i="75"/>
  <c r="AK65" i="75"/>
  <c r="AI65" i="75"/>
  <c r="AK64" i="75"/>
  <c r="AI64" i="75"/>
  <c r="AK63" i="75"/>
  <c r="AI63" i="75"/>
  <c r="AK62" i="75"/>
  <c r="AI62" i="75"/>
  <c r="AK61" i="75"/>
  <c r="AI61" i="75"/>
  <c r="AK60" i="75"/>
  <c r="AI60" i="75"/>
  <c r="AK59" i="75"/>
  <c r="AI59" i="75"/>
  <c r="AK58" i="75"/>
  <c r="AI58" i="75"/>
  <c r="AK57" i="75"/>
  <c r="AI57" i="75"/>
  <c r="AK56" i="75"/>
  <c r="AI56" i="75"/>
  <c r="AK55" i="75"/>
  <c r="AI55" i="75"/>
  <c r="AK54" i="75"/>
  <c r="AI54" i="75"/>
  <c r="AK53" i="75"/>
  <c r="AI53" i="75"/>
  <c r="AK52" i="75"/>
  <c r="AI52" i="75"/>
  <c r="AK51" i="75"/>
  <c r="AI51" i="75"/>
  <c r="AK50" i="75"/>
  <c r="AI50" i="75"/>
  <c r="AK49" i="75"/>
  <c r="AI49" i="75"/>
  <c r="AK48" i="75"/>
  <c r="AI48" i="75"/>
  <c r="AK47" i="75"/>
  <c r="AI47" i="75"/>
  <c r="AK46" i="75"/>
  <c r="AI46" i="75"/>
  <c r="AK45" i="75"/>
  <c r="AI45" i="75"/>
  <c r="AK44" i="75"/>
  <c r="AI44" i="75"/>
  <c r="AK43" i="75"/>
  <c r="AI43" i="75"/>
  <c r="AK42" i="75"/>
  <c r="AI42" i="75"/>
  <c r="AK41" i="75"/>
  <c r="AI41" i="75"/>
  <c r="AK40" i="75"/>
  <c r="AI40" i="75"/>
  <c r="AK39" i="75"/>
  <c r="AI39" i="75"/>
  <c r="AK38" i="75"/>
  <c r="AI38" i="75"/>
  <c r="AK37" i="75"/>
  <c r="AI37" i="75"/>
  <c r="AK36" i="75"/>
  <c r="AI36" i="75"/>
  <c r="AK35" i="75"/>
  <c r="AI35" i="75"/>
  <c r="AK34" i="75"/>
  <c r="AI34" i="75"/>
  <c r="AK33" i="75"/>
  <c r="AI33" i="75"/>
  <c r="AK32" i="75"/>
  <c r="AI32" i="75"/>
  <c r="AK31" i="75"/>
  <c r="AI31" i="75"/>
  <c r="AK30" i="75"/>
  <c r="AI30" i="75"/>
  <c r="AK29" i="75"/>
  <c r="AI29" i="75"/>
  <c r="AK28" i="75"/>
  <c r="AI28" i="75"/>
  <c r="AK27" i="75"/>
  <c r="AI27" i="75"/>
  <c r="AK26" i="75"/>
  <c r="AI26" i="75"/>
  <c r="AK25" i="75"/>
  <c r="AI25" i="75"/>
  <c r="AK24" i="75"/>
  <c r="AI24" i="75"/>
  <c r="AK23" i="75"/>
  <c r="AI23" i="75"/>
  <c r="AK22" i="75"/>
  <c r="AI22" i="75"/>
  <c r="AK21" i="75"/>
  <c r="AI21" i="75"/>
  <c r="AK20" i="75"/>
  <c r="AI20" i="75"/>
  <c r="AK19" i="75"/>
  <c r="AI19" i="75"/>
  <c r="AK18" i="75"/>
  <c r="AI18" i="75"/>
  <c r="AK17" i="75"/>
  <c r="AI17" i="75"/>
  <c r="AK16" i="75"/>
  <c r="AI16" i="75"/>
  <c r="AK15" i="75"/>
  <c r="AI15" i="75"/>
  <c r="AK14" i="75"/>
  <c r="AI14" i="75"/>
  <c r="AK13" i="75"/>
  <c r="AI13" i="75"/>
  <c r="AK12" i="75"/>
  <c r="AI12" i="75"/>
  <c r="AK11" i="75"/>
  <c r="AI11" i="75"/>
  <c r="AK10" i="75"/>
  <c r="AI10" i="75"/>
  <c r="AK9" i="75"/>
  <c r="F210" i="75"/>
  <c r="AI9" i="75"/>
  <c r="AK8" i="75"/>
  <c r="F209" i="75"/>
  <c r="AI8" i="75"/>
  <c r="W213" i="76"/>
  <c r="AH3" i="76"/>
  <c r="R212" i="75"/>
  <c r="W215" i="75"/>
  <c r="AH2" i="75"/>
  <c r="AH2" i="76"/>
  <c r="AH3" i="75"/>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c r="B58" i="7"/>
  <c r="B76" i="7"/>
  <c r="B94" i="7"/>
  <c r="B112" i="7"/>
  <c r="B130" i="7"/>
  <c r="B148" i="7"/>
  <c r="B166"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c r="B202" i="7"/>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AG219" i="7"/>
  <c r="AG217" i="7"/>
  <c r="AL216" i="7"/>
  <c r="AG216" i="7"/>
  <c r="AI216" i="7"/>
  <c r="AG215" i="7"/>
  <c r="AI215" i="7"/>
  <c r="AG214" i="7"/>
  <c r="AI214" i="7"/>
  <c r="AG213" i="7"/>
  <c r="AI213" i="7"/>
  <c r="AG212" i="7"/>
  <c r="AI212" i="7"/>
  <c r="AG211" i="7"/>
  <c r="AG210" i="7"/>
  <c r="AI210" i="7"/>
  <c r="AG209" i="7"/>
  <c r="AI209" i="7"/>
  <c r="AG208" i="7"/>
  <c r="AG206" i="7"/>
  <c r="AJ203" i="7"/>
  <c r="AG201" i="7"/>
  <c r="AG199" i="7"/>
  <c r="AG198" i="7"/>
  <c r="AI198" i="7"/>
  <c r="AG197" i="7"/>
  <c r="AI197" i="7"/>
  <c r="AG196" i="7"/>
  <c r="AI196" i="7"/>
  <c r="AG195" i="7"/>
  <c r="AI195" i="7"/>
  <c r="AG194" i="7"/>
  <c r="AI194" i="7"/>
  <c r="AG193" i="7"/>
  <c r="AG192" i="7"/>
  <c r="AI192" i="7"/>
  <c r="AG191" i="7"/>
  <c r="AI191" i="7"/>
  <c r="AG190" i="7"/>
  <c r="AG188" i="7"/>
  <c r="AJ185" i="7"/>
  <c r="AG183" i="7"/>
  <c r="AG181" i="7"/>
  <c r="AG180" i="7"/>
  <c r="AI180" i="7"/>
  <c r="AG179" i="7"/>
  <c r="AI179" i="7"/>
  <c r="AG178" i="7"/>
  <c r="AI178" i="7"/>
  <c r="AG177" i="7"/>
  <c r="AI177" i="7"/>
  <c r="AI176" i="7"/>
  <c r="AG176" i="7"/>
  <c r="AG175" i="7"/>
  <c r="AG174" i="7"/>
  <c r="AI174" i="7"/>
  <c r="AG173" i="7"/>
  <c r="AI173" i="7"/>
  <c r="AG172" i="7"/>
  <c r="AG170" i="7"/>
  <c r="AJ167" i="7"/>
  <c r="AG165" i="7"/>
  <c r="AG163" i="7"/>
  <c r="AG162" i="7"/>
  <c r="AI162" i="7"/>
  <c r="AG161" i="7"/>
  <c r="AI161" i="7"/>
  <c r="AG160" i="7"/>
  <c r="AI160" i="7"/>
  <c r="AG159" i="7"/>
  <c r="AI159" i="7"/>
  <c r="AG158" i="7"/>
  <c r="AI158" i="7"/>
  <c r="AG157" i="7"/>
  <c r="AG156" i="7"/>
  <c r="AI156" i="7"/>
  <c r="AG155" i="7"/>
  <c r="AI155" i="7"/>
  <c r="AG154" i="7"/>
  <c r="AG153" i="7"/>
  <c r="AG152" i="7"/>
  <c r="AJ149" i="7"/>
  <c r="AG147" i="7"/>
  <c r="AG145" i="7"/>
  <c r="AG144" i="7"/>
  <c r="AI144" i="7"/>
  <c r="AG143" i="7"/>
  <c r="AI143" i="7"/>
  <c r="AG142" i="7"/>
  <c r="AI142" i="7"/>
  <c r="AG141" i="7"/>
  <c r="AI141" i="7"/>
  <c r="AG140" i="7"/>
  <c r="AI140" i="7"/>
  <c r="AG139" i="7"/>
  <c r="AG138" i="7"/>
  <c r="AI138" i="7"/>
  <c r="AG137" i="7"/>
  <c r="AI137" i="7"/>
  <c r="AG136" i="7"/>
  <c r="AG134" i="7"/>
  <c r="AJ131" i="7"/>
  <c r="AG129" i="7"/>
  <c r="AG127" i="7"/>
  <c r="AG126" i="7"/>
  <c r="AI126" i="7"/>
  <c r="AG125" i="7"/>
  <c r="AI125" i="7"/>
  <c r="AG124" i="7"/>
  <c r="AI124" i="7"/>
  <c r="AG123" i="7"/>
  <c r="AI123" i="7"/>
  <c r="AG122" i="7"/>
  <c r="AI122" i="7"/>
  <c r="AG121" i="7"/>
  <c r="AG120" i="7"/>
  <c r="AI120" i="7"/>
  <c r="AG119" i="7"/>
  <c r="AI119" i="7"/>
  <c r="AG118" i="7"/>
  <c r="AG116" i="7"/>
  <c r="AJ113" i="7"/>
  <c r="AG111" i="7"/>
  <c r="AG109" i="7"/>
  <c r="AG108" i="7"/>
  <c r="AI108" i="7"/>
  <c r="AG107" i="7"/>
  <c r="AI107" i="7"/>
  <c r="AI106" i="7"/>
  <c r="AG106" i="7"/>
  <c r="AG105" i="7"/>
  <c r="AI105" i="7"/>
  <c r="AG104" i="7"/>
  <c r="AI104" i="7"/>
  <c r="AG103" i="7"/>
  <c r="AG102" i="7"/>
  <c r="AI102" i="7"/>
  <c r="AG101" i="7"/>
  <c r="AI101" i="7"/>
  <c r="AG100" i="7"/>
  <c r="AG99" i="7"/>
  <c r="AG98" i="7"/>
  <c r="AJ95" i="7"/>
  <c r="AG93" i="7"/>
  <c r="AG91" i="7"/>
  <c r="AG90" i="7"/>
  <c r="AI90" i="7"/>
  <c r="AG89" i="7"/>
  <c r="AI89" i="7"/>
  <c r="AG88" i="7"/>
  <c r="AI88" i="7"/>
  <c r="AG87" i="7"/>
  <c r="AI87" i="7"/>
  <c r="AG86" i="7"/>
  <c r="AI86" i="7"/>
  <c r="AG85" i="7"/>
  <c r="AG84" i="7"/>
  <c r="AI84" i="7"/>
  <c r="AG83" i="7"/>
  <c r="AI83" i="7"/>
  <c r="AG82" i="7"/>
  <c r="AG81" i="7"/>
  <c r="AG80" i="7"/>
  <c r="AJ77" i="7"/>
  <c r="AG75" i="7"/>
  <c r="AG73" i="7"/>
  <c r="AG72" i="7"/>
  <c r="AI72" i="7"/>
  <c r="AG71" i="7"/>
  <c r="AI71" i="7"/>
  <c r="AG70" i="7"/>
  <c r="AI70" i="7"/>
  <c r="AG69" i="7"/>
  <c r="AI69" i="7"/>
  <c r="AG68" i="7"/>
  <c r="AI68" i="7"/>
  <c r="AG67" i="7"/>
  <c r="AG66" i="7"/>
  <c r="AI66" i="7"/>
  <c r="AG65" i="7"/>
  <c r="AI65" i="7"/>
  <c r="AG64" i="7"/>
  <c r="AG62" i="7"/>
  <c r="AJ59" i="7"/>
  <c r="AG57" i="7"/>
  <c r="AG55" i="7"/>
  <c r="AG54" i="7"/>
  <c r="AI54" i="7"/>
  <c r="AG53" i="7"/>
  <c r="AI53" i="7"/>
  <c r="AG52" i="7"/>
  <c r="AI52" i="7"/>
  <c r="AG51" i="7"/>
  <c r="AI51" i="7"/>
  <c r="AG50" i="7"/>
  <c r="AI50" i="7"/>
  <c r="AG49" i="7"/>
  <c r="AG48" i="7"/>
  <c r="AI48" i="7"/>
  <c r="AG47" i="7"/>
  <c r="AI47" i="7"/>
  <c r="AG46" i="7"/>
  <c r="AG44" i="7"/>
  <c r="AJ41" i="7"/>
  <c r="AG39" i="7"/>
  <c r="AG37" i="7"/>
  <c r="AG36" i="7"/>
  <c r="AI36" i="7"/>
  <c r="AG35" i="7"/>
  <c r="AI35" i="7"/>
  <c r="AG34" i="7"/>
  <c r="AI34" i="7"/>
  <c r="AG33" i="7"/>
  <c r="AI33" i="7"/>
  <c r="AG32" i="7"/>
  <c r="AI32" i="7"/>
  <c r="AG31" i="7"/>
  <c r="AI31" i="7"/>
  <c r="AG30" i="7"/>
  <c r="AI30" i="7"/>
  <c r="AG29" i="7"/>
  <c r="AI29" i="7"/>
  <c r="AG28" i="7"/>
  <c r="AG26" i="7"/>
  <c r="AJ23" i="7"/>
  <c r="AG21" i="7"/>
  <c r="AG19" i="7"/>
  <c r="AG18" i="7"/>
  <c r="AI18" i="7"/>
  <c r="AI17" i="7"/>
  <c r="AG17" i="7"/>
  <c r="AG16" i="7"/>
  <c r="AI16" i="7"/>
  <c r="AG15" i="7"/>
  <c r="AI15" i="7"/>
  <c r="AG14" i="7"/>
  <c r="AI14" i="7"/>
  <c r="AG13" i="7"/>
  <c r="AI13" i="7"/>
  <c r="AG12" i="7"/>
  <c r="AI12" i="7"/>
  <c r="AG11" i="7"/>
  <c r="AG10" i="7"/>
  <c r="AG9" i="7"/>
  <c r="AG8" i="7"/>
  <c r="AJ5" i="7"/>
  <c r="AG171" i="7"/>
  <c r="AG56" i="7"/>
  <c r="AL44" i="7"/>
  <c r="AG92" i="7"/>
  <c r="AG45" i="7"/>
  <c r="AG63" i="7"/>
  <c r="AL60" i="7"/>
  <c r="AL65" i="7"/>
  <c r="AG135" i="7"/>
  <c r="AG207" i="7"/>
  <c r="AL204" i="7"/>
  <c r="AL209" i="7"/>
  <c r="AL218" i="7"/>
  <c r="AI38" i="7"/>
  <c r="AG117" i="7"/>
  <c r="AG189" i="7"/>
  <c r="AL66" i="7"/>
  <c r="AL102" i="7"/>
  <c r="AL96" i="7"/>
  <c r="AL101" i="7"/>
  <c r="AL168" i="7"/>
  <c r="AL173" i="7"/>
  <c r="AL174" i="7"/>
  <c r="AG20" i="7"/>
  <c r="AI11" i="7"/>
  <c r="AI20" i="7"/>
  <c r="AL12" i="7"/>
  <c r="AI67" i="7"/>
  <c r="AI74" i="7"/>
  <c r="AL150" i="7"/>
  <c r="AL155" i="7"/>
  <c r="AL156" i="7"/>
  <c r="AG27" i="7"/>
  <c r="AL24" i="7"/>
  <c r="AL29" i="7"/>
  <c r="AG74" i="7"/>
  <c r="AL84" i="7"/>
  <c r="AL78" i="7"/>
  <c r="AL83" i="7"/>
  <c r="AL132" i="7"/>
  <c r="AL137" i="7"/>
  <c r="AL138" i="7"/>
  <c r="AL6" i="7"/>
  <c r="AL11" i="7"/>
  <c r="AL43" i="7"/>
  <c r="AI49" i="7"/>
  <c r="AL45" i="7"/>
  <c r="AL79" i="7"/>
  <c r="AI85" i="7"/>
  <c r="AL81" i="7"/>
  <c r="AL114" i="7"/>
  <c r="AL119" i="7"/>
  <c r="AL120" i="7"/>
  <c r="AL186" i="7"/>
  <c r="AL191" i="7"/>
  <c r="AL192" i="7"/>
  <c r="AG182" i="7"/>
  <c r="AL169" i="7"/>
  <c r="AG200" i="7"/>
  <c r="AL187" i="7"/>
  <c r="AG38" i="7"/>
  <c r="AG110" i="7"/>
  <c r="AG128" i="7"/>
  <c r="AL115" i="7"/>
  <c r="AG146" i="7"/>
  <c r="AG164" i="7"/>
  <c r="AI103" i="7"/>
  <c r="AI110" i="7"/>
  <c r="AI121" i="7"/>
  <c r="AI128" i="7"/>
  <c r="AI139" i="7"/>
  <c r="AI146" i="7"/>
  <c r="AI157" i="7"/>
  <c r="AI164" i="7"/>
  <c r="AI175" i="7"/>
  <c r="AI182" i="7"/>
  <c r="AI193" i="7"/>
  <c r="AI200" i="7"/>
  <c r="AI211" i="7"/>
  <c r="AI218" i="7"/>
  <c r="AG218" i="7"/>
  <c r="AL207" i="7"/>
  <c r="AL210" i="7"/>
  <c r="AL48" i="7"/>
  <c r="AL42" i="7"/>
  <c r="AL47" i="7"/>
  <c r="AL99" i="7"/>
  <c r="AL26" i="7"/>
  <c r="AL27" i="7"/>
  <c r="AL25" i="7"/>
  <c r="AL63" i="7"/>
  <c r="AL221" i="7"/>
  <c r="AL135" i="7"/>
  <c r="AL189" i="7"/>
  <c r="AL97" i="7"/>
  <c r="AI92" i="7"/>
  <c r="AL215" i="7"/>
  <c r="AI56" i="7"/>
  <c r="AL133" i="7"/>
  <c r="AL205" i="7"/>
  <c r="AL213" i="7"/>
  <c r="AL153" i="7"/>
  <c r="AL61" i="7"/>
  <c r="AL9" i="7"/>
  <c r="AL8" i="7"/>
  <c r="AL151" i="7"/>
  <c r="AL117" i="7"/>
  <c r="AL171" i="7"/>
  <c r="AL212" i="7"/>
  <c r="AL217" i="7"/>
  <c r="AL30" i="7"/>
  <c r="AL219" i="7"/>
  <c r="AL7" i="7"/>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45" i="29"/>
  <c r="F46" i="29"/>
  <c r="F47" i="29"/>
  <c r="F48" i="29"/>
  <c r="F49" i="29"/>
  <c r="F50" i="29"/>
  <c r="F51" i="29"/>
  <c r="F52" i="29"/>
  <c r="N6" i="8"/>
  <c r="N7" i="8"/>
  <c r="N8" i="8"/>
  <c r="N9" i="8"/>
  <c r="N14" i="8"/>
  <c r="B10" i="8"/>
  <c r="B11" i="8"/>
  <c r="C10" i="8"/>
  <c r="C11" i="8"/>
  <c r="D10" i="8"/>
  <c r="D11" i="8"/>
  <c r="E10" i="8"/>
  <c r="E11" i="8"/>
  <c r="F10" i="8"/>
  <c r="F11" i="8"/>
  <c r="G10" i="8"/>
  <c r="G11" i="8"/>
  <c r="H10" i="8"/>
  <c r="I10" i="8"/>
  <c r="I11" i="8"/>
  <c r="J10" i="8"/>
  <c r="J11" i="8"/>
  <c r="K10" i="8"/>
  <c r="K11" i="8"/>
  <c r="L10" i="8"/>
  <c r="L11" i="8"/>
  <c r="M10" i="8"/>
  <c r="M11" i="8"/>
  <c r="N10" i="8"/>
  <c r="N11" i="8"/>
  <c r="H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2" i="8"/>
  <c r="N13" i="8"/>
  <c r="P44" i="49" l="1"/>
  <c r="AE36" i="49"/>
  <c r="D38" i="29"/>
  <c r="O57" i="97"/>
  <c r="L17" i="46" s="1" a="1"/>
  <c r="L17" i="46" s="1"/>
  <c r="AE42" i="44"/>
  <c r="T7" i="44" s="1" a="1"/>
  <c r="T7" i="44" s="1"/>
  <c r="P42"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9D9B3C13-EAF4-40B3-8794-728BCFF0A979}">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M12" authorId="0" shapeId="0" xr:uid="{81B8CE07-3985-4213-8FFD-84D634378075}">
      <text>
        <r>
          <rPr>
            <b/>
            <sz val="10"/>
            <color indexed="10"/>
            <rFont val="ＭＳ ゴシック"/>
            <family val="3"/>
            <charset val="128"/>
          </rPr>
          <t>問合せの</t>
        </r>
        <r>
          <rPr>
            <b/>
            <u/>
            <sz val="10"/>
            <color indexed="10"/>
            <rFont val="ＭＳ ゴシック"/>
            <family val="3"/>
            <charset val="128"/>
          </rPr>
          <t>担当者名と電話番号を記載</t>
        </r>
      </text>
    </comment>
    <comment ref="J23" authorId="0" shapeId="0" xr:uid="{6637C2E3-3CEB-410D-960B-296BD35F7CEB}">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AA850AAC-E5B0-407C-A220-F4BABB10875F}">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7048A3BB-D764-472F-B2AD-8868A889936C}">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5FC28D2F-5BD2-4013-9935-67E03B6F21A8}">
      <text>
        <r>
          <rPr>
            <b/>
            <sz val="12"/>
            <color indexed="10"/>
            <rFont val="ＭＳ ゴシック"/>
            <family val="3"/>
            <charset val="128"/>
          </rPr>
          <t>どのように加算算定が変わるか詳細を記入
（別シートの記入例を参考に）</t>
        </r>
      </text>
    </comment>
    <comment ref="J82" authorId="0" shapeId="0" xr:uid="{E82EDDB6-5A59-48FC-8E50-5A4B69BC2401}">
      <text>
        <r>
          <rPr>
            <b/>
            <sz val="10"/>
            <color indexed="10"/>
            <rFont val="ＭＳ ゴシック"/>
            <family val="3"/>
            <charset val="128"/>
          </rPr>
          <t>・</t>
        </r>
        <r>
          <rPr>
            <b/>
            <u/>
            <sz val="10"/>
            <color indexed="10"/>
            <rFont val="ＭＳ ゴシック"/>
            <family val="3"/>
            <charset val="128"/>
          </rPr>
          <t>今回届け出る事業について「○」を記入</t>
        </r>
      </text>
    </comment>
    <comment ref="M82" authorId="1" shapeId="0" xr:uid="{119645A0-29CA-4C2D-B7AF-692E112142E6}">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82" authorId="1" shapeId="0" xr:uid="{A67B22B0-0831-45F5-972C-0D2A45E6EDC7}">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82" authorId="0" shapeId="0" xr:uid="{4DB25D71-20E4-4A74-A911-64D5D505779B}">
      <text>
        <r>
          <rPr>
            <b/>
            <sz val="12"/>
            <color indexed="10"/>
            <rFont val="ＭＳ ゴシック"/>
            <family val="3"/>
            <charset val="128"/>
          </rPr>
          <t>どのように加算算定が変わるか詳細を記入
（別シートの記入例を参考に）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7" authorId="0" shapeId="0" xr:uid="{3374C6B2-B3E7-4789-B8E3-42BAA56FE0A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G12" authorId="0" shapeId="0" xr:uid="{9C7E99CE-896B-4069-AD94-CB549EFDE67F}">
      <text>
        <r>
          <rPr>
            <sz val="12"/>
            <color indexed="81"/>
            <rFont val="MS P ゴシック"/>
            <family val="3"/>
            <charset val="128"/>
          </rPr>
          <t xml:space="preserve">①に占める②の割合が
25％又は35％以上
35%以上…加算Ⅰ
25%以上…加算Ⅱ
</t>
        </r>
        <r>
          <rPr>
            <sz val="9"/>
            <color indexed="81"/>
            <rFont val="MS P ゴシック"/>
            <family val="3"/>
            <charset val="128"/>
          </rPr>
          <t xml:space="preserve">
</t>
        </r>
      </text>
    </comment>
    <comment ref="A57" authorId="0" shapeId="0" xr:uid="{2C9A483D-31BF-455E-A018-781295E1CB8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H11" authorId="0" shapeId="0" xr:uid="{9C679B2F-7BA3-45CB-A3F9-85D1540C7736}">
      <text>
        <r>
          <rPr>
            <sz val="14"/>
            <color indexed="81"/>
            <rFont val="ＭＳ Ｐゴシック"/>
            <family val="3"/>
            <charset val="128"/>
          </rPr>
          <t>資格証の写し等、挙証資料を添付してください。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G13" authorId="0" shapeId="0" xr:uid="{FFECB118-8705-4628-B197-19E53B2FC790}">
      <text>
        <r>
          <rPr>
            <sz val="9"/>
            <color indexed="81"/>
            <rFont val="MS P ゴシック"/>
            <family val="3"/>
            <charset val="128"/>
          </rPr>
          <t xml:space="preserve">常勤換算配置数≧利用者数÷15
　かつ　常勤１人以上
の地域移行支援員の配置が要件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G20" authorId="0" shapeId="0" xr:uid="{6DDCAE0F-9DE9-47EF-BAD7-EDA0372D4AAF}">
      <text>
        <r>
          <rPr>
            <sz val="11"/>
            <color indexed="81"/>
            <rFont val="MS P ゴシック"/>
            <family val="3"/>
            <charset val="128"/>
          </rPr>
          <t>常勤換算後の人数が、必要配置数(Ｂ)以上であること</t>
        </r>
      </text>
    </comment>
    <comment ref="G28" authorId="0" shapeId="0" xr:uid="{8974B14D-4852-46A6-97D2-D65865A776DB}">
      <text>
        <r>
          <rPr>
            <sz val="11"/>
            <color indexed="81"/>
            <rFont val="MS P ゴシック"/>
            <family val="3"/>
            <charset val="128"/>
          </rPr>
          <t>目標工賃達成指導員の配置数が1.0以上であること</t>
        </r>
        <r>
          <rPr>
            <sz val="9"/>
            <color indexed="81"/>
            <rFont val="MS P ゴシック"/>
            <family val="3"/>
            <charset val="128"/>
          </rPr>
          <t xml:space="preserve">
</t>
        </r>
      </text>
    </comment>
    <comment ref="G30" authorId="0" shapeId="0" xr:uid="{460428A8-99CE-45BA-8A7A-B796DA9B0206}">
      <text>
        <r>
          <rPr>
            <sz val="11"/>
            <color indexed="81"/>
            <rFont val="MS P ゴシック"/>
            <family val="3"/>
            <charset val="128"/>
          </rPr>
          <t xml:space="preserve">常勤換算後の人数が必要配置数(C)を超えていること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10" authorId="0" shapeId="0" xr:uid="{076AD097-826B-48EF-8DEB-F3C157554C90}">
      <text>
        <r>
          <rPr>
            <sz val="11"/>
            <color indexed="81"/>
            <rFont val="MS P ゴシック"/>
            <family val="3"/>
            <charset val="128"/>
          </rPr>
          <t>具体的な内容を記載</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F3BFAB86-D82A-400E-B001-05A159E31D9A}">
      <text>
        <r>
          <rPr>
            <sz val="12"/>
            <color indexed="81"/>
            <rFont val="MS P ゴシック"/>
            <family val="3"/>
            <charset val="128"/>
          </rPr>
          <t>・新規指定事業所で、みなし定着の割合で算定する場合は、「新」を選択
（要件は最新の報酬告示等を確認すること）
・それ以外は「継」を選択</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07244710-255F-4D02-AF5A-C283575FFAAF}">
      <text>
        <r>
          <rPr>
            <sz val="12"/>
            <color indexed="81"/>
            <rFont val="MS P ゴシック"/>
            <family val="3"/>
            <charset val="128"/>
          </rPr>
          <t>・新規指定事業所で、みなし評価点で算定する場合は、「新」を選択
（要件は最新の報酬告示等を確認すること）
・それ以外は「継」を選択</t>
        </r>
      </text>
    </comment>
    <comment ref="L17" authorId="0" shapeId="0" xr:uid="{F5D5C5BA-64D9-46E0-B479-60111D062D91}">
      <text>
        <r>
          <rPr>
            <sz val="12"/>
            <color indexed="81"/>
            <rFont val="MS P ゴシック"/>
            <family val="3"/>
            <charset val="128"/>
          </rPr>
          <t>自動で入力されます。
別紙36の１(スコア表)と別紙36の２（スコア表の続き）を先に入力してください。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O3" authorId="0" shapeId="0" xr:uid="{40E92189-D9B2-4AA7-8A23-A502818CC154}">
      <text>
        <r>
          <rPr>
            <b/>
            <sz val="18"/>
            <color indexed="81"/>
            <rFont val="MS P ゴシック"/>
            <family val="3"/>
            <charset val="128"/>
          </rPr>
          <t>日付を記入</t>
        </r>
      </text>
    </comment>
    <comment ref="B11" authorId="0" shapeId="0" xr:uid="{842DBCB4-2652-49D4-8E9B-4C3A0BF1D427}">
      <text>
        <r>
          <rPr>
            <sz val="16"/>
            <color indexed="81"/>
            <rFont val="MS P ゴシック"/>
            <family val="3"/>
            <charset val="128"/>
          </rPr>
          <t>別紙36の2(Ⅰ)労働時間で算出した「利用者の１日の平均労働時間数」をもとに１か所選択してください。</t>
        </r>
      </text>
    </comment>
    <comment ref="K11" authorId="0" shapeId="0" xr:uid="{39EF4EFC-0963-44DC-B944-6EFC0DDD33C5}">
      <text>
        <r>
          <rPr>
            <sz val="16"/>
            <color indexed="81"/>
            <rFont val="MS P ゴシック"/>
            <family val="3"/>
            <charset val="128"/>
          </rPr>
          <t>別紙36の2(Ⅳ)支援力向上でチェックを付けた項目に該当する色付きセルを「○」にしてください。
「○」の数が３つ以上なければ点数がつかないため、ご注意ください。</t>
        </r>
      </text>
    </comment>
    <comment ref="B21" authorId="0" shapeId="0" xr:uid="{E8B68E41-0740-4F79-BB32-3B205F24DFF5}">
      <text>
        <r>
          <rPr>
            <sz val="16"/>
            <color indexed="81"/>
            <rFont val="MS P ゴシック"/>
            <family val="3"/>
            <charset val="128"/>
          </rPr>
          <t>別紙36の2(Ⅱ)生産活動で収支が正の数（マイナスがつかない数）を基に１か所選択してください。
【パターン】
①すべての収支の値が正の数
②前年度および前々年度の値が正の数
③前年度の収支の値のみが正の数
④前々年度の収支の値のみが正の数
⑤前々々年度の収支の値のみが正の数
⑥過去の収支の値で正の数がない（全てマイナス）</t>
        </r>
      </text>
    </comment>
    <comment ref="K34" authorId="0" shapeId="0" xr:uid="{584849A6-CA53-4E74-8ED2-3066FB0965A6}">
      <text>
        <r>
          <rPr>
            <sz val="16"/>
            <color indexed="81"/>
            <rFont val="MS P ゴシック"/>
            <family val="3"/>
            <charset val="128"/>
          </rPr>
          <t>該当する場合、様式1を基に、根拠資料を作成、提出してください。</t>
        </r>
      </text>
    </comment>
    <comment ref="B35" authorId="0" shapeId="0" xr:uid="{5AAF7F89-3EE6-4FEC-B99A-9BFDC6DE9CDB}">
      <text>
        <r>
          <rPr>
            <sz val="16"/>
            <color indexed="81"/>
            <rFont val="MS P ゴシック"/>
            <family val="3"/>
            <charset val="128"/>
          </rPr>
          <t>別紙36の2(Ⅲ)多様な働き方でチェックを付けた項目に該当する色付きセルを「○」にしてください。
「○」の数が３つ以上なければ点数がつかないため、ご注意ください。</t>
        </r>
      </text>
    </comment>
    <comment ref="K39" authorId="0" shapeId="0" xr:uid="{9003639E-D485-4278-BC6F-FA150E74C5B8}">
      <text>
        <r>
          <rPr>
            <sz val="16"/>
            <color indexed="81"/>
            <rFont val="MS P ゴシック"/>
            <family val="3"/>
            <charset val="128"/>
          </rPr>
          <t>経営改善計画を求められていない事業所は必ず「○」をつけてください。
経営改善計画の提出の指示を受けた事業所は、別紙36の2(Ⅵ)経営改善計画を県に提出した後、県から確認した旨の通知を受理した日付を入力してください。
なお、未提出の場合は「○」をつけてはいけません。</t>
        </r>
      </text>
    </comment>
    <comment ref="K44" authorId="0" shapeId="0" xr:uid="{3D7A322E-3E9D-4F65-8112-35AF236E65CC}">
      <text>
        <r>
          <rPr>
            <sz val="16"/>
            <color indexed="81"/>
            <rFont val="MS P ゴシック"/>
            <family val="3"/>
            <charset val="128"/>
          </rPr>
          <t>該当する場合、様式2を基に具体的内容を記載・作成いただき、提出してください。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X15" authorId="0" shapeId="0" xr:uid="{7BF340DF-8903-453C-9F08-940BDB93E96B}">
      <text>
        <r>
          <rPr>
            <b/>
            <sz val="9"/>
            <color indexed="81"/>
            <rFont val="MS P ゴシック"/>
            <family val="3"/>
            <charset val="128"/>
          </rPr>
          <t>実際に</t>
        </r>
        <r>
          <rPr>
            <sz val="9"/>
            <color indexed="81"/>
            <rFont val="MS P ゴシック"/>
            <family val="3"/>
            <charset val="128"/>
          </rPr>
          <t>利用者に支払った賃金を記載してください。</t>
        </r>
      </text>
    </comment>
    <comment ref="C21" authorId="0" shapeId="0" xr:uid="{94C163F8-2F14-4D80-ACB8-B5B4F90BD396}">
      <text>
        <r>
          <rPr>
            <sz val="9"/>
            <color indexed="81"/>
            <rFont val="MS P ゴシック"/>
            <family val="3"/>
            <charset val="128"/>
          </rPr>
          <t>コロナの影響を踏まえ、令和元年度に置き換えることも可能。この場合、全前年度は「平成30年度」、前々々年度は「平成29年度」とする。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M2" authorId="0" shapeId="0" xr:uid="{4FA77DD9-7440-4679-91A6-03E6698EE78F}">
      <text>
        <r>
          <rPr>
            <b/>
            <sz val="18"/>
            <color indexed="81"/>
            <rFont val="MS P ゴシック"/>
            <family val="3"/>
            <charset val="128"/>
          </rPr>
          <t>日付を記入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00000000-0006-0000-0000-000001000000}">
      <text>
        <r>
          <rPr>
            <b/>
            <sz val="11"/>
            <color indexed="81"/>
            <rFont val="BIZ UDPゴシック"/>
            <family val="3"/>
            <charset val="128"/>
          </rPr>
          <t>青文字のものは、クリックすると、該当様式にとびます。</t>
        </r>
      </text>
    </comment>
    <comment ref="B70" authorId="0" shapeId="0" xr:uid="{00000000-0006-0000-0000-000002000000}">
      <text>
        <r>
          <rPr>
            <b/>
            <sz val="11"/>
            <color indexed="81"/>
            <rFont val="BIZ UDPゴシック"/>
            <family val="3"/>
            <charset val="128"/>
          </rPr>
          <t>青文字のものは、クリックすると、該当様式にとびます。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M2" authorId="0" shapeId="0" xr:uid="{4AFCB050-E060-4F78-84CB-45848943FCE5}">
      <text>
        <r>
          <rPr>
            <b/>
            <sz val="18"/>
            <color indexed="81"/>
            <rFont val="MS P ゴシック"/>
            <family val="3"/>
            <charset val="128"/>
          </rPr>
          <t>日付を記入</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C98052F3-1DFB-4022-9BC9-DE53B6911D15}">
      <text>
        <r>
          <rPr>
            <sz val="12"/>
            <color indexed="81"/>
            <rFont val="MS P ゴシック"/>
            <family val="3"/>
            <charset val="128"/>
          </rPr>
          <t>・新規指定事業所で、みなし平均工賃月額で算定する場合は、「新」を選択
（要件は最新の報酬告示等を確認すること）
・それ以外は「継」を選択</t>
        </r>
      </text>
    </comment>
    <comment ref="AE36" authorId="0" shapeId="0" xr:uid="{CF61232C-ACEA-438E-AC4F-C08E91B99AC3}">
      <text>
        <r>
          <rPr>
            <sz val="11"/>
            <color indexed="81"/>
            <rFont val="MS P ゴシック"/>
            <family val="3"/>
            <charset val="128"/>
          </rPr>
          <t>小数点第1位までを算出。
小数点第2位以降もある場合は、小数点第2位を切り上げ。
例：14.679人の場合⇒14.7人</t>
        </r>
      </text>
    </comment>
    <comment ref="P39" authorId="0" shapeId="0" xr:uid="{7CAF9490-3C88-404C-94D4-390F4C4BBEA2}">
      <text>
        <r>
          <rPr>
            <sz val="12"/>
            <color indexed="81"/>
            <rFont val="MS P ゴシック"/>
            <family val="3"/>
            <charset val="128"/>
          </rPr>
          <t>１円未満は自動で四捨五入されます。
例：18,967.65円⇒18,968</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8" authorId="0" shapeId="0" xr:uid="{7EF94A52-E2B0-4F3C-A525-44A9321481C8}">
      <text>
        <r>
          <rPr>
            <sz val="11"/>
            <color indexed="81"/>
            <rFont val="MS P ゴシック"/>
            <family val="3"/>
            <charset val="128"/>
          </rPr>
          <t>新規指定を受ける場合は「新」を選択。
それ以外の場合は継続を選択。</t>
        </r>
      </text>
    </comment>
    <comment ref="W17" authorId="0" shapeId="0" xr:uid="{B28F145D-55BD-4D9E-BBD5-78518E06403C}">
      <text>
        <r>
          <rPr>
            <sz val="12"/>
            <color indexed="81"/>
            <rFont val="MS P ゴシック"/>
            <family val="3"/>
            <charset val="128"/>
          </rPr>
          <t>根拠書類（契約書等、勤務状況がわかるもの）を併せて提出すること。</t>
        </r>
      </text>
    </comment>
    <comment ref="Y31" authorId="0" shapeId="0" xr:uid="{B4250732-24AE-4121-B63C-EAD30F53EA05}">
      <text>
        <r>
          <rPr>
            <sz val="12"/>
            <color indexed="81"/>
            <rFont val="MS P ゴシック"/>
            <family val="3"/>
            <charset val="128"/>
          </rPr>
          <t>別紙41の２に該当者を記載した上で、根拠書類（契約書等、勤務状況がわかるもの）を併せて提出すること。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O15" authorId="0" shapeId="0" xr:uid="{53B9E092-9EA7-4326-ABA1-DC44D845E23E}">
      <text>
        <r>
          <rPr>
            <sz val="10"/>
            <color indexed="81"/>
            <rFont val="MS P ゴシック"/>
            <family val="3"/>
            <charset val="128"/>
          </rPr>
          <t>Ｐ列がＦＡＬＳＥの場合であっても留意事項通知
により当該加算の算定の対象者に含めることがで
きる者の場合は「該当する」、対象でない者の場
合は「該当しない」を選択。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7741B75D-4195-40AE-9DC4-ABE3C40B8240}">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M12" authorId="0" shapeId="0" xr:uid="{52B5AC4B-B64E-475F-B9D0-0452D2CD3A6A}">
      <text>
        <r>
          <rPr>
            <b/>
            <sz val="10"/>
            <color indexed="10"/>
            <rFont val="ＭＳ ゴシック"/>
            <family val="3"/>
            <charset val="128"/>
          </rPr>
          <t>問合せの</t>
        </r>
        <r>
          <rPr>
            <b/>
            <u/>
            <sz val="10"/>
            <color indexed="10"/>
            <rFont val="ＭＳ ゴシック"/>
            <family val="3"/>
            <charset val="128"/>
          </rPr>
          <t>担当者名と電話番号を記載</t>
        </r>
      </text>
    </comment>
    <comment ref="J23" authorId="0" shapeId="0" xr:uid="{34126BEB-32B2-4B34-BA94-C1D00819A4ED}">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59C1E43D-262B-43F1-8F56-76E5D7C67BFE}">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408A5A4D-C9D9-4A62-A382-117C124B5ECD}">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01E296CC-C5EC-4A53-9AAB-999AECBD6297}">
      <text>
        <r>
          <rPr>
            <b/>
            <sz val="12"/>
            <color indexed="10"/>
            <rFont val="ＭＳ ゴシック"/>
            <family val="3"/>
            <charset val="128"/>
          </rPr>
          <t>どのように加算算定が変わるか詳細を記入
（別シートの記入例を参考に）</t>
        </r>
      </text>
    </comment>
    <comment ref="J67" authorId="0" shapeId="0" xr:uid="{4FFEA9EB-2EDD-4310-9D61-A440C2AF2761}">
      <text>
        <r>
          <rPr>
            <b/>
            <sz val="10"/>
            <color indexed="10"/>
            <rFont val="ＭＳ ゴシック"/>
            <family val="3"/>
            <charset val="128"/>
          </rPr>
          <t>・</t>
        </r>
        <r>
          <rPr>
            <b/>
            <u/>
            <sz val="10"/>
            <color indexed="10"/>
            <rFont val="ＭＳ ゴシック"/>
            <family val="3"/>
            <charset val="128"/>
          </rPr>
          <t>今回届け出る事業について「○」を記入</t>
        </r>
      </text>
    </comment>
    <comment ref="M67" authorId="1" shapeId="0" xr:uid="{3ED9CC75-9F8B-416E-AFDA-19B062A36F1B}">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67" authorId="1" shapeId="0" xr:uid="{59AA92F9-B28C-4E4F-BE8D-033BFE3E9A6A}">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67" authorId="0" shapeId="0" xr:uid="{E49B7E8F-49B5-49BD-BB21-610A773F4405}">
      <text>
        <r>
          <rPr>
            <b/>
            <sz val="12"/>
            <color indexed="10"/>
            <rFont val="ＭＳ ゴシック"/>
            <family val="3"/>
            <charset val="128"/>
          </rPr>
          <t>どのように加算算定が変わるか詳細を記入
（別シートの記入例を参考に）</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355478B7-53C5-4FB1-A0D4-2AB0F85A657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T4" authorId="0" shapeId="0" xr:uid="{72C0195A-C235-4AC2-A7B8-B8B5051D7B85}">
      <text>
        <r>
          <rPr>
            <sz val="18"/>
            <color indexed="81"/>
            <rFont val="ＭＳ Ｐゴシック"/>
            <family val="3"/>
            <charset val="128"/>
          </rPr>
          <t>算定する場合は「0.1」以上の数を入力</t>
        </r>
      </text>
    </comment>
    <comment ref="AK5" authorId="0" shapeId="0" xr:uid="{CB11C0A6-7695-404A-979E-24322654783B}">
      <text>
        <r>
          <rPr>
            <b/>
            <sz val="9"/>
            <color indexed="81"/>
            <rFont val="MS P ゴシック"/>
            <family val="3"/>
            <charset val="128"/>
          </rPr>
          <t>小数点第2位以下は切り捨て。
数値は1.00を超えないようにしてください。</t>
        </r>
      </text>
    </comment>
    <comment ref="G7" authorId="0" shapeId="0" xr:uid="{155198B3-4135-4018-9DA0-FA72B2A7E54A}">
      <text>
        <r>
          <rPr>
            <sz val="9"/>
            <color indexed="81"/>
            <rFont val="MS P ゴシック"/>
            <family val="3"/>
            <charset val="128"/>
          </rPr>
          <t>曜日は適宜変更してください。</t>
        </r>
      </text>
    </comment>
    <comment ref="AG209" authorId="0" shapeId="0" xr:uid="{BA6B1BE2-CBED-4294-AD4B-92B047B05424}">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0F4956EB-8F45-4D8E-962F-2CCA39A854A1}">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I3" authorId="0" shapeId="0" xr:uid="{3869E2AE-D4A4-463F-9734-1FEB202F06F2}">
      <text>
        <r>
          <rPr>
            <sz val="9"/>
            <color indexed="81"/>
            <rFont val="ＭＳ Ｐゴシック"/>
            <family val="3"/>
            <charset val="128"/>
          </rPr>
          <t>指定基準上の配置区分を記載してください。
例）就労継続支援Ｂ型の場合　6:1、7.5：１、10：１</t>
        </r>
      </text>
    </comment>
    <comment ref="B4" authorId="0" shapeId="0" xr:uid="{70C7D127-66FD-470B-9EA8-5AF5494A526F}">
      <text>
        <r>
          <rPr>
            <sz val="9"/>
            <color indexed="81"/>
            <rFont val="MS P ゴシック"/>
            <family val="3"/>
            <charset val="128"/>
          </rPr>
          <t>新規指定の場合は「定員数×0.9」とする。小数点第２位切り上げ。</t>
        </r>
      </text>
    </comment>
    <comment ref="T4" authorId="0" shapeId="0" xr:uid="{63788E80-622D-4538-BC64-A2DBE975F69C}">
      <text>
        <r>
          <rPr>
            <sz val="18"/>
            <color indexed="81"/>
            <rFont val="ＭＳ Ｐゴシック"/>
            <family val="3"/>
            <charset val="128"/>
          </rPr>
          <t>・施設入所支援のみ、算定する場合は「0.1」以上の数を入力
・短期入所は、入力不要</t>
        </r>
      </text>
    </comment>
    <comment ref="AK5" authorId="0" shapeId="0" xr:uid="{7E8A5F23-0172-4DEC-9EB6-D89DFF493DD4}">
      <text>
        <r>
          <rPr>
            <b/>
            <sz val="9"/>
            <color indexed="81"/>
            <rFont val="MS P ゴシック"/>
            <family val="3"/>
            <charset val="128"/>
          </rPr>
          <t>小数点第2位以下は切り捨て。
数値は1.00を超えないようにしてください。</t>
        </r>
      </text>
    </comment>
    <comment ref="G7" authorId="0" shapeId="0" xr:uid="{D24E7128-84E5-45F2-96A6-F33C35AA16C0}">
      <text>
        <r>
          <rPr>
            <sz val="9"/>
            <color indexed="81"/>
            <rFont val="MS P ゴシック"/>
            <family val="3"/>
            <charset val="128"/>
          </rPr>
          <t>曜日は適宜変更してください。</t>
        </r>
      </text>
    </comment>
    <comment ref="AG209" authorId="0" shapeId="0" xr:uid="{59240100-DBFF-48FA-B804-F31F1F02919C}">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1" authorId="0" shapeId="0" xr:uid="{A933E515-A195-43C9-BCD1-7F889DF8B51B}">
      <text>
        <r>
          <rPr>
            <b/>
            <sz val="9"/>
            <color indexed="81"/>
            <rFont val="MS P ゴシック"/>
            <family val="3"/>
            <charset val="128"/>
          </rPr>
          <t>令和６年度の生活介護においては、実績報告の実績報告シートを利用すること。</t>
        </r>
      </text>
    </comment>
    <comment ref="A21" authorId="0" shapeId="0" xr:uid="{00000000-0006-0000-0600-000001000000}">
      <text>
        <r>
          <rPr>
            <sz val="9"/>
            <color indexed="81"/>
            <rFont val="ＭＳ Ｐゴシック"/>
            <family val="3"/>
            <charset val="128"/>
          </rPr>
          <t xml:space="preserve">重心判定を受けておられる利用者の人数を記載してください。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N1" authorId="0" shapeId="0" xr:uid="{00000000-0006-0000-0700-000001000000}">
      <text>
        <r>
          <rPr>
            <b/>
            <sz val="9"/>
            <color indexed="81"/>
            <rFont val="ＭＳ Ｐゴシック"/>
            <family val="3"/>
            <charset val="128"/>
          </rPr>
          <t>w:</t>
        </r>
        <r>
          <rPr>
            <sz val="9"/>
            <color indexed="81"/>
            <rFont val="ＭＳ Ｐゴシック"/>
            <family val="3"/>
            <charset val="128"/>
          </rPr>
          <t xml:space="preserve">
</t>
        </r>
        <r>
          <rPr>
            <sz val="16"/>
            <color indexed="81"/>
            <rFont val="ＭＳ Ｐゴシック"/>
            <family val="3"/>
            <charset val="128"/>
          </rPr>
          <t>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5" authorId="0" shapeId="0" xr:uid="{82939445-17A3-4FDB-8062-C89E8427E78B}">
      <text>
        <r>
          <rPr>
            <b/>
            <sz val="18"/>
            <color indexed="81"/>
            <rFont val="MS P ゴシック"/>
            <family val="3"/>
            <charset val="128"/>
          </rPr>
          <t>記載・選択していないセルがある場合、届出の受理を認めないことがあります。</t>
        </r>
      </text>
    </comment>
    <comment ref="O5" authorId="0" shapeId="0" xr:uid="{FD4DB0B5-4A1F-4D6D-B64F-E19A891CDF21}">
      <text>
        <r>
          <rPr>
            <b/>
            <sz val="18"/>
            <color indexed="81"/>
            <rFont val="MS P ゴシック"/>
            <family val="3"/>
            <charset val="128"/>
          </rPr>
          <t>定員数と適用開始日以外のセルは、ドロップダウンリストから選んでください。</t>
        </r>
      </text>
    </comment>
    <comment ref="BA6" authorId="0" shapeId="0" xr:uid="{B8DEE80A-0D88-4501-91FD-9664E08E5ACD}">
      <text>
        <r>
          <rPr>
            <b/>
            <sz val="22"/>
            <color indexed="10"/>
            <rFont val="MS P ゴシック"/>
            <family val="3"/>
            <charset val="128"/>
          </rPr>
          <t>・必ず加算を開始・変更・終了する日付を入力すること！
入力がないものは受理を認めない場合があります。</t>
        </r>
        <r>
          <rPr>
            <b/>
            <sz val="22"/>
            <color indexed="81"/>
            <rFont val="MS P ゴシック"/>
            <family val="3"/>
            <charset val="128"/>
          </rPr>
          <t xml:space="preserve">
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10" authorId="0" shapeId="0" xr:uid="{A2E95BC0-E0D9-4CBE-883A-370B50651ADB}">
      <text>
        <r>
          <rPr>
            <sz val="12"/>
            <color indexed="81"/>
            <rFont val="ＭＳ Ｐゴシック"/>
            <family val="3"/>
            <charset val="128"/>
          </rPr>
          <t>別紙２（従業者の勤務体制及び形態一覧表）中の
「前年度平均利用者数）」を転記してください。</t>
        </r>
      </text>
    </comment>
    <comment ref="G14" authorId="0" shapeId="0" xr:uid="{8BDAD164-F84A-49A2-9DC6-814ABED48ED8}">
      <text>
        <r>
          <rPr>
            <sz val="11"/>
            <color indexed="81"/>
            <rFont val="ＭＳ Ｐゴシック"/>
            <family val="3"/>
            <charset val="128"/>
          </rPr>
          <t>別紙２（従業者の勤務体制及び形態一覧表）中の
「Ａ　生活支援員等の総数（常勤換算）」と同じ値になるように常勤・非常勤の人数を記載してください。</t>
        </r>
      </text>
    </comment>
    <comment ref="B24" authorId="0" shapeId="0" xr:uid="{E6974EDC-AB85-48BB-829C-53709C2F2982}">
      <text>
        <r>
          <rPr>
            <sz val="9"/>
            <color indexed="81"/>
            <rFont val="MS P ゴシック"/>
            <family val="3"/>
            <charset val="128"/>
          </rPr>
          <t>（３）「常勤」
指定障害福祉サービス事業所等における勤務時間が、当該指定障害福祉サービス事業所等において定められている常勤の従業者が勤務すべき時間数（１週間に勤務すべき時間数が32 時間を下回る場合は32 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当該指定障害福祉サービス事業所等に併設される事業所（同一敷地内に所在する又は道路を隔てて隣接する事業所をいう。ただし、管理者について、管理上支障がない場合は、その他の事業所を含む。）の職務であって、当該指定障害福祉サービス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
例えば、一の指定障害福祉サービス事業者によって行われる指定生活介護事業所と指定就労継続支援Ｂ型事業所が併設されている場合、当該指定生活介護事業所の管理者と当該指定就労継続支援Ｂ型事業所の管理者とを兼務している者は、これらの勤務時間の合計が所定の時間に達していれば、常勤要件を満たすこととなる。
また、人員基準において常勤要件が設けられている場合、従事者が労働基準法（昭和22 年法律第49 号）第65 条に規定する休業（以下「産前産後休業」という。）、母性健康管理措置、育児・介護休業法第２条第１号に規定する育児休業(以下「育児休業」という。）、同条第２号に規定する介護休業（以下「介護休業」という。）、同法第23 条第２項の育児休業に関する制度に準ずる措置又は同法第24 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の員数に換算することにより、人員基準を満たすことが可能であることとする。</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<sst xmlns="http://schemas.openxmlformats.org/spreadsheetml/2006/main" count="6305" uniqueCount="2024">
  <si>
    <t>様</t>
    <rPh sb="0" eb="1">
      <t>サマ</t>
    </rPh>
    <phoneticPr fontId="8"/>
  </si>
  <si>
    <t>計</t>
    <rPh sb="0" eb="1">
      <t>ケイ</t>
    </rPh>
    <phoneticPr fontId="8"/>
  </si>
  <si>
    <t>○</t>
    <phoneticPr fontId="8"/>
  </si>
  <si>
    <t>○</t>
    <phoneticPr fontId="8"/>
  </si>
  <si>
    <t>年　</t>
    <rPh sb="0" eb="1">
      <t>ネン</t>
    </rPh>
    <phoneticPr fontId="8"/>
  </si>
  <si>
    <t>月</t>
    <rPh sb="0" eb="1">
      <t>ガツ</t>
    </rPh>
    <phoneticPr fontId="8"/>
  </si>
  <si>
    <t>の状況</t>
    <rPh sb="1" eb="3">
      <t>ジョウキョウ</t>
    </rPh>
    <phoneticPr fontId="8"/>
  </si>
  <si>
    <t>日付</t>
    <rPh sb="0" eb="2">
      <t>ヒヅケ</t>
    </rPh>
    <phoneticPr fontId="8"/>
  </si>
  <si>
    <t>曜日</t>
    <rPh sb="0" eb="2">
      <t>ヨウビ</t>
    </rPh>
    <phoneticPr fontId="8"/>
  </si>
  <si>
    <t>開所日</t>
    <rPh sb="0" eb="2">
      <t>カイショ</t>
    </rPh>
    <rPh sb="2" eb="3">
      <t>ビ</t>
    </rPh>
    <phoneticPr fontId="8"/>
  </si>
  <si>
    <t>利用者数</t>
    <rPh sb="0" eb="3">
      <t>リヨウシャ</t>
    </rPh>
    <rPh sb="3" eb="4">
      <t>スウ</t>
    </rPh>
    <phoneticPr fontId="8"/>
  </si>
  <si>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10"/>
  </si>
  <si>
    <t>○</t>
    <phoneticPr fontId="10"/>
  </si>
  <si>
    <t>○</t>
  </si>
  <si>
    <t>○</t>
    <phoneticPr fontId="8"/>
  </si>
  <si>
    <t>年</t>
    <rPh sb="0" eb="1">
      <t>ネン</t>
    </rPh>
    <phoneticPr fontId="8"/>
  </si>
  <si>
    <t>月</t>
    <rPh sb="0" eb="1">
      <t>ツキ</t>
    </rPh>
    <phoneticPr fontId="8"/>
  </si>
  <si>
    <t>日</t>
    <rPh sb="0" eb="1">
      <t>ニチ</t>
    </rPh>
    <phoneticPr fontId="8"/>
  </si>
  <si>
    <t>事業所番号</t>
    <rPh sb="0" eb="3">
      <t>ジギョウショ</t>
    </rPh>
    <rPh sb="3" eb="5">
      <t>バンゴウ</t>
    </rPh>
    <phoneticPr fontId="8"/>
  </si>
  <si>
    <t>合計</t>
    <rPh sb="0" eb="2">
      <t>ゴウケイ</t>
    </rPh>
    <phoneticPr fontId="8"/>
  </si>
  <si>
    <t>リハビリテーション加算</t>
    <rPh sb="9" eb="11">
      <t>カサン</t>
    </rPh>
    <phoneticPr fontId="10"/>
  </si>
  <si>
    <t>食事提供体制加算</t>
    <rPh sb="0" eb="2">
      <t>ショクジ</t>
    </rPh>
    <rPh sb="2" eb="4">
      <t>テイキョウ</t>
    </rPh>
    <rPh sb="4" eb="8">
      <t>タイセイカサン</t>
    </rPh>
    <phoneticPr fontId="10"/>
  </si>
  <si>
    <t>単独加算</t>
    <rPh sb="0" eb="2">
      <t>タンドク</t>
    </rPh>
    <rPh sb="2" eb="4">
      <t>カサン</t>
    </rPh>
    <phoneticPr fontId="10"/>
  </si>
  <si>
    <t>栄養士配置加算</t>
    <rPh sb="0" eb="3">
      <t>エイヨウシ</t>
    </rPh>
    <rPh sb="3" eb="5">
      <t>ハイチ</t>
    </rPh>
    <rPh sb="5" eb="7">
      <t>カサン</t>
    </rPh>
    <phoneticPr fontId="8"/>
  </si>
  <si>
    <t>夜勤職員配置体制加算</t>
    <rPh sb="0" eb="2">
      <t>ヤキン</t>
    </rPh>
    <rPh sb="2" eb="4">
      <t>ショクイン</t>
    </rPh>
    <rPh sb="4" eb="6">
      <t>ハイチ</t>
    </rPh>
    <rPh sb="6" eb="8">
      <t>タイセイ</t>
    </rPh>
    <rPh sb="8" eb="10">
      <t>カサン</t>
    </rPh>
    <phoneticPr fontId="8"/>
  </si>
  <si>
    <t>夜間看護体制加算</t>
    <rPh sb="0" eb="2">
      <t>ヤカン</t>
    </rPh>
    <rPh sb="2" eb="4">
      <t>カンゴ</t>
    </rPh>
    <rPh sb="4" eb="6">
      <t>タイセイ</t>
    </rPh>
    <rPh sb="6" eb="8">
      <t>カサン</t>
    </rPh>
    <phoneticPr fontId="8"/>
  </si>
  <si>
    <t>地域生活移行個別支援特別加算</t>
    <rPh sb="0" eb="2">
      <t>チイキ</t>
    </rPh>
    <rPh sb="2" eb="4">
      <t>セイカツ</t>
    </rPh>
    <rPh sb="4" eb="6">
      <t>イコウ</t>
    </rPh>
    <rPh sb="6" eb="8">
      <t>コベツ</t>
    </rPh>
    <rPh sb="8" eb="10">
      <t>シエン</t>
    </rPh>
    <rPh sb="10" eb="12">
      <t>トクベツ</t>
    </rPh>
    <rPh sb="12" eb="14">
      <t>カサン</t>
    </rPh>
    <phoneticPr fontId="10"/>
  </si>
  <si>
    <t>栄養マネジメント加算</t>
    <rPh sb="0" eb="2">
      <t>エイヨウ</t>
    </rPh>
    <rPh sb="8" eb="10">
      <t>カサン</t>
    </rPh>
    <phoneticPr fontId="8"/>
  </si>
  <si>
    <t>地域移行支援体制強化加算</t>
    <rPh sb="0" eb="2">
      <t>チイキ</t>
    </rPh>
    <rPh sb="2" eb="4">
      <t>イコウ</t>
    </rPh>
    <rPh sb="4" eb="6">
      <t>シエン</t>
    </rPh>
    <rPh sb="6" eb="8">
      <t>タイセイ</t>
    </rPh>
    <rPh sb="8" eb="10">
      <t>キョウカ</t>
    </rPh>
    <rPh sb="10" eb="12">
      <t>カサン</t>
    </rPh>
    <phoneticPr fontId="8"/>
  </si>
  <si>
    <t>短期滞在加算</t>
    <phoneticPr fontId="10"/>
  </si>
  <si>
    <t>通勤者生活支援加算</t>
    <rPh sb="0" eb="3">
      <t>ツウキンシャ</t>
    </rPh>
    <rPh sb="3" eb="5">
      <t>セイカツ</t>
    </rPh>
    <rPh sb="5" eb="7">
      <t>シエン</t>
    </rPh>
    <rPh sb="7" eb="9">
      <t>カサン</t>
    </rPh>
    <phoneticPr fontId="8"/>
  </si>
  <si>
    <t>精神障害者退院支援施設加算</t>
    <rPh sb="0" eb="2">
      <t>セイシン</t>
    </rPh>
    <rPh sb="2" eb="5">
      <t>ショウガイシャ</t>
    </rPh>
    <rPh sb="5" eb="7">
      <t>タイイン</t>
    </rPh>
    <rPh sb="7" eb="9">
      <t>シエン</t>
    </rPh>
    <rPh sb="9" eb="11">
      <t>シセツ</t>
    </rPh>
    <rPh sb="11" eb="13">
      <t>カサン</t>
    </rPh>
    <phoneticPr fontId="10"/>
  </si>
  <si>
    <t>就労支援関係研修修了加算</t>
    <rPh sb="0" eb="2">
      <t>シュウロウ</t>
    </rPh>
    <rPh sb="2" eb="4">
      <t>シエン</t>
    </rPh>
    <rPh sb="4" eb="6">
      <t>カンケイ</t>
    </rPh>
    <rPh sb="6" eb="8">
      <t>ケンシュウ</t>
    </rPh>
    <rPh sb="8" eb="10">
      <t>シュウリョウ</t>
    </rPh>
    <rPh sb="10" eb="12">
      <t>カサン</t>
    </rPh>
    <phoneticPr fontId="8"/>
  </si>
  <si>
    <t>重度者支援体制加算</t>
    <rPh sb="0" eb="2">
      <t>ジュウド</t>
    </rPh>
    <rPh sb="2" eb="3">
      <t>シャ</t>
    </rPh>
    <rPh sb="3" eb="5">
      <t>シエン</t>
    </rPh>
    <rPh sb="5" eb="7">
      <t>タイセイ</t>
    </rPh>
    <rPh sb="7" eb="9">
      <t>カサン</t>
    </rPh>
    <phoneticPr fontId="8"/>
  </si>
  <si>
    <t>２．障害福祉サービス事業等にかかる減算</t>
    <rPh sb="2" eb="4">
      <t>ショウガイ</t>
    </rPh>
    <rPh sb="4" eb="6">
      <t>フクシ</t>
    </rPh>
    <rPh sb="10" eb="12">
      <t>ジギョウ</t>
    </rPh>
    <rPh sb="12" eb="13">
      <t>トウ</t>
    </rPh>
    <rPh sb="17" eb="19">
      <t>ゲンザン</t>
    </rPh>
    <phoneticPr fontId="10"/>
  </si>
  <si>
    <t>就労継続支援Ａ型</t>
    <rPh sb="0" eb="2">
      <t>シュウロウ</t>
    </rPh>
    <rPh sb="2" eb="4">
      <t>ケイゾク</t>
    </rPh>
    <rPh sb="4" eb="6">
      <t>シエン</t>
    </rPh>
    <rPh sb="7" eb="8">
      <t>ガタ</t>
    </rPh>
    <phoneticPr fontId="8"/>
  </si>
  <si>
    <t>就労継続支援Ｂ型</t>
    <rPh sb="0" eb="2">
      <t>シュウロウ</t>
    </rPh>
    <rPh sb="2" eb="4">
      <t>ケイゾク</t>
    </rPh>
    <rPh sb="4" eb="6">
      <t>シエン</t>
    </rPh>
    <rPh sb="7" eb="8">
      <t>ガタ</t>
    </rPh>
    <phoneticPr fontId="8"/>
  </si>
  <si>
    <t>別紙１
（一覧表）</t>
    <rPh sb="0" eb="2">
      <t>ベッシ</t>
    </rPh>
    <rPh sb="5" eb="8">
      <t>イチランヒョウ</t>
    </rPh>
    <phoneticPr fontId="8"/>
  </si>
  <si>
    <t>事業所・施設名</t>
    <rPh sb="0" eb="3">
      <t>ジギョウショ</t>
    </rPh>
    <rPh sb="4" eb="7">
      <t>シセツメイ</t>
    </rPh>
    <phoneticPr fontId="10"/>
  </si>
  <si>
    <t>サービス種別</t>
    <phoneticPr fontId="10"/>
  </si>
  <si>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10"/>
  </si>
  <si>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10"/>
  </si>
  <si>
    <t>定員</t>
    <rPh sb="0" eb="2">
      <t>テイイン</t>
    </rPh>
    <phoneticPr fontId="10"/>
  </si>
  <si>
    <t>就労支援員人員配置</t>
    <rPh sb="0" eb="2">
      <t>シュウロウ</t>
    </rPh>
    <rPh sb="2" eb="5">
      <t>シエンイン</t>
    </rPh>
    <rPh sb="5" eb="7">
      <t>ジンイン</t>
    </rPh>
    <rPh sb="7" eb="9">
      <t>ハイチ</t>
    </rPh>
    <phoneticPr fontId="10"/>
  </si>
  <si>
    <t>職　種</t>
  </si>
  <si>
    <t>氏　　名</t>
  </si>
  <si>
    <t>社会福祉士等</t>
    <rPh sb="0" eb="2">
      <t>シャカイ</t>
    </rPh>
    <rPh sb="2" eb="5">
      <t>フクシシ</t>
    </rPh>
    <rPh sb="5" eb="6">
      <t>トウ</t>
    </rPh>
    <phoneticPr fontId="10"/>
  </si>
  <si>
    <t>常勤</t>
    <rPh sb="0" eb="2">
      <t>ジョウキン</t>
    </rPh>
    <phoneticPr fontId="10"/>
  </si>
  <si>
    <t>医師</t>
    <rPh sb="0" eb="2">
      <t>イシ</t>
    </rPh>
    <phoneticPr fontId="10"/>
  </si>
  <si>
    <t>事務員</t>
    <rPh sb="0" eb="3">
      <t>ジムイン</t>
    </rPh>
    <phoneticPr fontId="10"/>
  </si>
  <si>
    <t>運転手</t>
    <rPh sb="0" eb="3">
      <t>ウンテンシュ</t>
    </rPh>
    <phoneticPr fontId="10"/>
  </si>
  <si>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10"/>
  </si>
  <si>
    <t>勤続３年以上</t>
    <rPh sb="0" eb="2">
      <t>キンゾク</t>
    </rPh>
    <rPh sb="3" eb="6">
      <t>ネンイジョウ</t>
    </rPh>
    <phoneticPr fontId="10"/>
  </si>
  <si>
    <t>専従</t>
    <rPh sb="0" eb="2">
      <t>センジュウ</t>
    </rPh>
    <phoneticPr fontId="10"/>
  </si>
  <si>
    <t>第１週</t>
    <rPh sb="0" eb="1">
      <t>ダイ</t>
    </rPh>
    <rPh sb="2" eb="3">
      <t>シュウ</t>
    </rPh>
    <phoneticPr fontId="10"/>
  </si>
  <si>
    <t>第２週</t>
    <rPh sb="0" eb="1">
      <t>ダイ</t>
    </rPh>
    <rPh sb="2" eb="3">
      <t>シュウ</t>
    </rPh>
    <phoneticPr fontId="10"/>
  </si>
  <si>
    <t>第３週</t>
    <rPh sb="0" eb="1">
      <t>ダイ</t>
    </rPh>
    <rPh sb="2" eb="3">
      <t>シュウ</t>
    </rPh>
    <phoneticPr fontId="10"/>
  </si>
  <si>
    <t>第４週</t>
    <rPh sb="0" eb="1">
      <t>ダイ</t>
    </rPh>
    <rPh sb="2" eb="3">
      <t>シュウ</t>
    </rPh>
    <phoneticPr fontId="10"/>
  </si>
  <si>
    <t>４週の
合計</t>
    <rPh sb="1" eb="2">
      <t>シュウ</t>
    </rPh>
    <phoneticPr fontId="10"/>
  </si>
  <si>
    <t>週平均
の勤務
時間　</t>
    <rPh sb="0" eb="3">
      <t>シュウヘイキン</t>
    </rPh>
    <phoneticPr fontId="10"/>
  </si>
  <si>
    <t>常勤換算後の人数</t>
    <rPh sb="0" eb="2">
      <t>ジョウキン</t>
    </rPh>
    <rPh sb="2" eb="4">
      <t>カンサン</t>
    </rPh>
    <rPh sb="4" eb="5">
      <t>ゴ</t>
    </rPh>
    <rPh sb="6" eb="8">
      <t>ニンズウ</t>
    </rPh>
    <phoneticPr fontId="10"/>
  </si>
  <si>
    <t>月</t>
  </si>
  <si>
    <t>看護職員</t>
    <rPh sb="0" eb="2">
      <t>カンゴ</t>
    </rPh>
    <rPh sb="2" eb="4">
      <t>ショクイン</t>
    </rPh>
    <phoneticPr fontId="10"/>
  </si>
  <si>
    <t>常勤換算数</t>
    <rPh sb="0" eb="2">
      <t>ジョウキン</t>
    </rPh>
    <rPh sb="2" eb="4">
      <t>カンサン</t>
    </rPh>
    <rPh sb="4" eb="5">
      <t>スウ</t>
    </rPh>
    <phoneticPr fontId="10"/>
  </si>
  <si>
    <t>人</t>
    <rPh sb="0" eb="1">
      <t>ニン</t>
    </rPh>
    <phoneticPr fontId="10"/>
  </si>
  <si>
    <t>常勤者の１日の勤務時間数</t>
    <rPh sb="0" eb="3">
      <t>ジョウキンシャ</t>
    </rPh>
    <rPh sb="5" eb="6">
      <t>ニチ</t>
    </rPh>
    <rPh sb="7" eb="9">
      <t>キンム</t>
    </rPh>
    <rPh sb="9" eb="12">
      <t>ジカンスウ</t>
    </rPh>
    <phoneticPr fontId="10"/>
  </si>
  <si>
    <t>常勤者の週の勤務日数</t>
    <rPh sb="0" eb="3">
      <t>ジョウキンシャ</t>
    </rPh>
    <rPh sb="4" eb="5">
      <t>シュウ</t>
    </rPh>
    <rPh sb="6" eb="8">
      <t>キンム</t>
    </rPh>
    <rPh sb="8" eb="10">
      <t>ニッスウ</t>
    </rPh>
    <phoneticPr fontId="10"/>
  </si>
  <si>
    <t>日</t>
    <rPh sb="0" eb="1">
      <t>ニチ</t>
    </rPh>
    <phoneticPr fontId="10"/>
  </si>
  <si>
    <t>常勤者の週平均勤務時間数</t>
    <rPh sb="0" eb="3">
      <t>ジョウキンシャ</t>
    </rPh>
    <rPh sb="4" eb="7">
      <t>シュウヘイキン</t>
    </rPh>
    <rPh sb="7" eb="9">
      <t>キンム</t>
    </rPh>
    <rPh sb="9" eb="12">
      <t>ジカンスウ</t>
    </rPh>
    <phoneticPr fontId="10"/>
  </si>
  <si>
    <t>機能訓練指導員</t>
    <rPh sb="0" eb="2">
      <t>キノウ</t>
    </rPh>
    <rPh sb="2" eb="4">
      <t>クンレン</t>
    </rPh>
    <rPh sb="4" eb="7">
      <t>シドウイン</t>
    </rPh>
    <phoneticPr fontId="10"/>
  </si>
  <si>
    <t>生活支援員</t>
    <rPh sb="0" eb="2">
      <t>セイカツ</t>
    </rPh>
    <rPh sb="2" eb="5">
      <t>シエンイン</t>
    </rPh>
    <phoneticPr fontId="10"/>
  </si>
  <si>
    <t>地域移行支援員</t>
    <rPh sb="0" eb="2">
      <t>チイキ</t>
    </rPh>
    <rPh sb="2" eb="4">
      <t>イコウ</t>
    </rPh>
    <rPh sb="4" eb="7">
      <t>シエンイン</t>
    </rPh>
    <phoneticPr fontId="10"/>
  </si>
  <si>
    <t>職業指導員</t>
    <rPh sb="0" eb="2">
      <t>ショクギョウ</t>
    </rPh>
    <rPh sb="2" eb="5">
      <t>シドウイン</t>
    </rPh>
    <phoneticPr fontId="10"/>
  </si>
  <si>
    <t>目標工賃達成指導員</t>
    <rPh sb="0" eb="2">
      <t>モクヒョウ</t>
    </rPh>
    <rPh sb="2" eb="4">
      <t>コウチン</t>
    </rPh>
    <rPh sb="4" eb="6">
      <t>タッセイ</t>
    </rPh>
    <rPh sb="6" eb="9">
      <t>シドウイン</t>
    </rPh>
    <phoneticPr fontId="10"/>
  </si>
  <si>
    <t>就労支援員</t>
    <rPh sb="0" eb="2">
      <t>シュウロウ</t>
    </rPh>
    <rPh sb="2" eb="5">
      <t>シエンイン</t>
    </rPh>
    <phoneticPr fontId="10"/>
  </si>
  <si>
    <t>管理者</t>
    <rPh sb="0" eb="3">
      <t>カンリシャ</t>
    </rPh>
    <phoneticPr fontId="8"/>
  </si>
  <si>
    <t>○</t>
    <phoneticPr fontId="8"/>
  </si>
  <si>
    <t>○</t>
    <phoneticPr fontId="8"/>
  </si>
  <si>
    <t>サービス種別</t>
  </si>
  <si>
    <t>月の状況</t>
    <rPh sb="0" eb="1">
      <t>ツキ</t>
    </rPh>
    <rPh sb="2" eb="4">
      <t>ジョウキョウ</t>
    </rPh>
    <phoneticPr fontId="10"/>
  </si>
  <si>
    <t>下記以外の人数</t>
    <rPh sb="0" eb="2">
      <t>カキ</t>
    </rPh>
    <rPh sb="2" eb="4">
      <t>イガイ</t>
    </rPh>
    <rPh sb="5" eb="7">
      <t>ニンズウ</t>
    </rPh>
    <phoneticPr fontId="8"/>
  </si>
  <si>
    <t>実利用者数</t>
    <rPh sb="0" eb="1">
      <t>ジツ</t>
    </rPh>
    <rPh sb="1" eb="4">
      <t>リヨウシャ</t>
    </rPh>
    <rPh sb="4" eb="5">
      <t>スウ</t>
    </rPh>
    <phoneticPr fontId="10"/>
  </si>
  <si>
    <t>利用率</t>
    <rPh sb="0" eb="3">
      <t>リヨウリツ</t>
    </rPh>
    <phoneticPr fontId="10"/>
  </si>
  <si>
    <t>区分２（上記以外）
の人数</t>
    <rPh sb="0" eb="2">
      <t>クブン</t>
    </rPh>
    <rPh sb="4" eb="6">
      <t>ジョウキ</t>
    </rPh>
    <rPh sb="6" eb="8">
      <t>イガイ</t>
    </rPh>
    <rPh sb="11" eb="13">
      <t>ニンズウ</t>
    </rPh>
    <phoneticPr fontId="8"/>
  </si>
  <si>
    <t>区分３（上記以外）
の人数</t>
    <rPh sb="0" eb="2">
      <t>クブン</t>
    </rPh>
    <rPh sb="4" eb="6">
      <t>ジョウキ</t>
    </rPh>
    <rPh sb="6" eb="8">
      <t>イガイ</t>
    </rPh>
    <rPh sb="11" eb="13">
      <t>ニンズウ</t>
    </rPh>
    <phoneticPr fontId="8"/>
  </si>
  <si>
    <t>区分４（上記以外）
の人数</t>
    <rPh sb="0" eb="2">
      <t>クブン</t>
    </rPh>
    <rPh sb="4" eb="6">
      <t>ジョウキ</t>
    </rPh>
    <rPh sb="6" eb="8">
      <t>イガイ</t>
    </rPh>
    <rPh sb="11" eb="13">
      <t>ニンズウ</t>
    </rPh>
    <phoneticPr fontId="8"/>
  </si>
  <si>
    <t>年間の状況</t>
    <rPh sb="0" eb="2">
      <t>ネンカン</t>
    </rPh>
    <rPh sb="3" eb="5">
      <t>ジョウキョウ</t>
    </rPh>
    <phoneticPr fontId="10"/>
  </si>
  <si>
    <t>同行援護</t>
    <rPh sb="0" eb="2">
      <t>ドウコウ</t>
    </rPh>
    <rPh sb="2" eb="4">
      <t>エンゴ</t>
    </rPh>
    <phoneticPr fontId="8"/>
  </si>
  <si>
    <t>人員配置体制</t>
    <rPh sb="0" eb="2">
      <t>ジンイン</t>
    </rPh>
    <rPh sb="2" eb="4">
      <t>ハイチ</t>
    </rPh>
    <rPh sb="4" eb="6">
      <t>タイセイ</t>
    </rPh>
    <phoneticPr fontId="8"/>
  </si>
  <si>
    <t>１　新規　　　　　　　　　２　変更　　　　　　　　　　３　終了</t>
    <rPh sb="2" eb="4">
      <t>シンキ</t>
    </rPh>
    <rPh sb="15" eb="17">
      <t>ヘンコウ</t>
    </rPh>
    <rPh sb="29" eb="31">
      <t>シュウリョウ</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</si>
  <si>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</si>
  <si>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施設種別</t>
    <rPh sb="0" eb="2">
      <t>シセツ</t>
    </rPh>
    <rPh sb="2" eb="4">
      <t>シュベツ</t>
    </rPh>
    <phoneticPr fontId="8"/>
  </si>
  <si>
    <t>施設名</t>
    <rPh sb="0" eb="2">
      <t>シセツ</t>
    </rPh>
    <rPh sb="2" eb="3">
      <t>メイ</t>
    </rPh>
    <phoneticPr fontId="8"/>
  </si>
  <si>
    <t>運営規定上の営業時間</t>
    <rPh sb="0" eb="2">
      <t>ウンエイ</t>
    </rPh>
    <rPh sb="2" eb="4">
      <t>キテイ</t>
    </rPh>
    <rPh sb="4" eb="5">
      <t>ジョウ</t>
    </rPh>
    <rPh sb="6" eb="8">
      <t>エイギョウ</t>
    </rPh>
    <rPh sb="8" eb="10">
      <t>ジカン</t>
    </rPh>
    <phoneticPr fontId="8"/>
  </si>
  <si>
    <t>年齢</t>
    <rPh sb="0" eb="2">
      <t>ネンレイ</t>
    </rPh>
    <phoneticPr fontId="8"/>
  </si>
  <si>
    <t>利用時間</t>
    <rPh sb="0" eb="2">
      <t>リヨウ</t>
    </rPh>
    <rPh sb="2" eb="4">
      <t>ジカン</t>
    </rPh>
    <phoneticPr fontId="8"/>
  </si>
  <si>
    <t>備考</t>
    <rPh sb="0" eb="2">
      <t>ビコウ</t>
    </rPh>
    <phoneticPr fontId="8"/>
  </si>
  <si>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10"/>
  </si>
  <si>
    <t>　３　「開所日」欄は、開所した日に○を記載してください。</t>
    <rPh sb="4" eb="6">
      <t>カイショ</t>
    </rPh>
    <rPh sb="6" eb="7">
      <t>ヒ</t>
    </rPh>
    <rPh sb="8" eb="9">
      <t>ラン</t>
    </rPh>
    <rPh sb="11" eb="13">
      <t>カイショ</t>
    </rPh>
    <rPh sb="15" eb="16">
      <t>ヒ</t>
    </rPh>
    <rPh sb="19" eb="21">
      <t>キサイ</t>
    </rPh>
    <phoneticPr fontId="10"/>
  </si>
  <si>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10"/>
  </si>
  <si>
    <t>視覚・聴覚言語障害者支援体制加算対象者割合</t>
    <rPh sb="19" eb="21">
      <t>ワリアイ</t>
    </rPh>
    <phoneticPr fontId="8"/>
  </si>
  <si>
    <t>□</t>
    <phoneticPr fontId="10"/>
  </si>
  <si>
    <t>□</t>
    <phoneticPr fontId="8"/>
  </si>
  <si>
    <t>×３＝</t>
  </si>
  <si>
    <t>×４＝</t>
  </si>
  <si>
    <t>区分５の人数</t>
    <rPh sb="0" eb="2">
      <t>クブン</t>
    </rPh>
    <rPh sb="4" eb="6">
      <t>ニンズウ</t>
    </rPh>
    <phoneticPr fontId="8"/>
  </si>
  <si>
    <t>×５＝</t>
  </si>
  <si>
    <t>区分６の人数</t>
    <rPh sb="0" eb="2">
      <t>クブン</t>
    </rPh>
    <rPh sb="4" eb="6">
      <t>ニンズウ</t>
    </rPh>
    <phoneticPr fontId="8"/>
  </si>
  <si>
    <t>×６＝</t>
  </si>
  <si>
    <t>その他</t>
    <rPh sb="2" eb="3">
      <t>タ</t>
    </rPh>
    <phoneticPr fontId="8"/>
  </si>
  <si>
    <t>定員数</t>
    <rPh sb="0" eb="2">
      <t>テイイン</t>
    </rPh>
    <rPh sb="2" eb="3">
      <t>スウ</t>
    </rPh>
    <phoneticPr fontId="8"/>
  </si>
  <si>
    <t>地域生活移行個別支援</t>
    <rPh sb="0" eb="2">
      <t>チイキ</t>
    </rPh>
    <rPh sb="2" eb="4">
      <t>セイカツ</t>
    </rPh>
    <rPh sb="4" eb="6">
      <t>イコウ</t>
    </rPh>
    <rPh sb="6" eb="8">
      <t>コベツ</t>
    </rPh>
    <rPh sb="8" eb="10">
      <t>シエン</t>
    </rPh>
    <phoneticPr fontId="8"/>
  </si>
  <si>
    <t>通勤者生活支援</t>
    <rPh sb="0" eb="3">
      <t>ツウキンシャ</t>
    </rPh>
    <rPh sb="3" eb="5">
      <t>セイカツ</t>
    </rPh>
    <rPh sb="5" eb="7">
      <t>シエン</t>
    </rPh>
    <phoneticPr fontId="8"/>
  </si>
  <si>
    <t>栄養士配置減算に関する届出書</t>
    <rPh sb="0" eb="3">
      <t>エイヨウシ</t>
    </rPh>
    <rPh sb="3" eb="5">
      <t>ハイチ</t>
    </rPh>
    <rPh sb="5" eb="6">
      <t>ゲン</t>
    </rPh>
    <rPh sb="6" eb="7">
      <t>ザン</t>
    </rPh>
    <rPh sb="8" eb="9">
      <t>カン</t>
    </rPh>
    <rPh sb="11" eb="14">
      <t>トドケデショ</t>
    </rPh>
    <phoneticPr fontId="8"/>
  </si>
  <si>
    <t>■</t>
    <phoneticPr fontId="8"/>
  </si>
  <si>
    <t>保育士・指導員</t>
    <rPh sb="0" eb="3">
      <t>ホイクシ</t>
    </rPh>
    <rPh sb="4" eb="7">
      <t>シドウイン</t>
    </rPh>
    <phoneticPr fontId="8"/>
  </si>
  <si>
    <t>世話人</t>
    <rPh sb="0" eb="3">
      <t>セワニン</t>
    </rPh>
    <phoneticPr fontId="8"/>
  </si>
  <si>
    <t>※１　「異動区分」欄については、該当する番号に○を付してください。</t>
    <rPh sb="4" eb="6">
      <t>イドウ</t>
    </rPh>
    <rPh sb="6" eb="8">
      <t>クブン</t>
    </rPh>
    <rPh sb="9" eb="10">
      <t>ラン</t>
    </rPh>
    <rPh sb="16" eb="18">
      <t>ガイトウ</t>
    </rPh>
    <rPh sb="20" eb="22">
      <t>バンゴウ</t>
    </rPh>
    <rPh sb="25" eb="26">
      <t>フ</t>
    </rPh>
    <phoneticPr fontId="8"/>
  </si>
  <si>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8"/>
  </si>
  <si>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8"/>
  </si>
  <si>
    <t>※１　　「異動区分」欄については、該当する番号に○を付してください。</t>
    <rPh sb="5" eb="7">
      <t>イドウ</t>
    </rPh>
    <rPh sb="7" eb="9">
      <t>クブン</t>
    </rPh>
    <rPh sb="10" eb="11">
      <t>ラン</t>
    </rPh>
    <rPh sb="17" eb="19">
      <t>ガイトウ</t>
    </rPh>
    <rPh sb="21" eb="23">
      <t>バンゴウ</t>
    </rPh>
    <rPh sb="26" eb="27">
      <t>フ</t>
    </rPh>
    <phoneticPr fontId="8"/>
  </si>
  <si>
    <t>　　提供する時間における看護体制を記載してください。</t>
    <phoneticPr fontId="8"/>
  </si>
  <si>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8"/>
  </si>
  <si>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8"/>
  </si>
  <si>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8"/>
  </si>
  <si>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8"/>
  </si>
  <si>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8"/>
  </si>
  <si>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</si>
  <si>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各サービス共通</t>
    <rPh sb="0" eb="1">
      <t>カク</t>
    </rPh>
    <rPh sb="5" eb="7">
      <t>キョウツウ</t>
    </rPh>
    <phoneticPr fontId="8"/>
  </si>
  <si>
    <t>電話番号</t>
    <rPh sb="0" eb="2">
      <t>デンワ</t>
    </rPh>
    <rPh sb="2" eb="4">
      <t>バンゴウ</t>
    </rPh>
    <phoneticPr fontId="8"/>
  </si>
  <si>
    <t>ＦＡＸ番号</t>
    <rPh sb="3" eb="5">
      <t>バンゴウ</t>
    </rPh>
    <phoneticPr fontId="8"/>
  </si>
  <si>
    <t>居宅介護</t>
    <rPh sb="0" eb="2">
      <t>キョタク</t>
    </rPh>
    <rPh sb="2" eb="4">
      <t>カイゴ</t>
    </rPh>
    <phoneticPr fontId="8"/>
  </si>
  <si>
    <t>重度訪問介護</t>
    <rPh sb="0" eb="2">
      <t>ジュウド</t>
    </rPh>
    <rPh sb="2" eb="4">
      <t>ホウモン</t>
    </rPh>
    <rPh sb="4" eb="6">
      <t>カイゴ</t>
    </rPh>
    <phoneticPr fontId="8"/>
  </si>
  <si>
    <t>行動援護</t>
    <rPh sb="0" eb="2">
      <t>コウドウ</t>
    </rPh>
    <rPh sb="2" eb="4">
      <t>エンゴ</t>
    </rPh>
    <phoneticPr fontId="8"/>
  </si>
  <si>
    <t>印</t>
    <rPh sb="0" eb="1">
      <t>イン</t>
    </rPh>
    <phoneticPr fontId="8"/>
  </si>
  <si>
    <t>連絡先</t>
    <rPh sb="0" eb="3">
      <t>レンラクサキ</t>
    </rPh>
    <phoneticPr fontId="8"/>
  </si>
  <si>
    <t>代表者の職・氏名</t>
    <rPh sb="0" eb="3">
      <t>ダイヒョウシャ</t>
    </rPh>
    <rPh sb="4" eb="5">
      <t>ショク</t>
    </rPh>
    <rPh sb="6" eb="8">
      <t>シメイ</t>
    </rPh>
    <phoneticPr fontId="8"/>
  </si>
  <si>
    <t>氏名</t>
    <rPh sb="0" eb="2">
      <t>シメイ</t>
    </rPh>
    <phoneticPr fontId="8"/>
  </si>
  <si>
    <t>調理員</t>
    <rPh sb="0" eb="3">
      <t>チョウリイン</t>
    </rPh>
    <phoneticPr fontId="8"/>
  </si>
  <si>
    <t>就労移行支援</t>
    <rPh sb="0" eb="2">
      <t>シュウロウ</t>
    </rPh>
    <rPh sb="2" eb="4">
      <t>イコウ</t>
    </rPh>
    <rPh sb="4" eb="6">
      <t>シエン</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</si>
  <si>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</si>
  <si>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</si>
  <si>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異動等の区分</t>
    <rPh sb="0" eb="2">
      <t>イドウ</t>
    </rPh>
    <rPh sb="2" eb="3">
      <t>トウ</t>
    </rPh>
    <rPh sb="4" eb="6">
      <t>クブン</t>
    </rPh>
    <phoneticPr fontId="8"/>
  </si>
  <si>
    <t>異動年月日</t>
    <rPh sb="0" eb="2">
      <t>イドウ</t>
    </rPh>
    <rPh sb="2" eb="5">
      <t>ネンガッピ</t>
    </rPh>
    <phoneticPr fontId="8"/>
  </si>
  <si>
    <t>療養介護</t>
    <rPh sb="0" eb="2">
      <t>リョウヨウ</t>
    </rPh>
    <rPh sb="2" eb="4">
      <t>カイゴ</t>
    </rPh>
    <phoneticPr fontId="8"/>
  </si>
  <si>
    <t>短期入所</t>
    <rPh sb="0" eb="2">
      <t>タンキ</t>
    </rPh>
    <rPh sb="2" eb="4">
      <t>ニュウショ</t>
    </rPh>
    <phoneticPr fontId="8"/>
  </si>
  <si>
    <t>重度障害者等包括支援</t>
    <rPh sb="0" eb="2">
      <t>ジュウド</t>
    </rPh>
    <rPh sb="2" eb="5">
      <t>ショウガイシャ</t>
    </rPh>
    <rPh sb="5" eb="6">
      <t>トウ</t>
    </rPh>
    <rPh sb="6" eb="8">
      <t>ホウカツ</t>
    </rPh>
    <rPh sb="8" eb="10">
      <t>シエン</t>
    </rPh>
    <phoneticPr fontId="8"/>
  </si>
  <si>
    <t>施設入所支援</t>
    <rPh sb="0" eb="2">
      <t>シセツ</t>
    </rPh>
    <rPh sb="2" eb="4">
      <t>ニュウショ</t>
    </rPh>
    <rPh sb="4" eb="6">
      <t>シエン</t>
    </rPh>
    <phoneticPr fontId="8"/>
  </si>
  <si>
    <t>訓練等給付</t>
    <rPh sb="0" eb="3">
      <t>クンレントウ</t>
    </rPh>
    <rPh sb="3" eb="5">
      <t>キュウフ</t>
    </rPh>
    <phoneticPr fontId="8"/>
  </si>
  <si>
    <t>自立訓練</t>
    <rPh sb="0" eb="2">
      <t>ジリツ</t>
    </rPh>
    <rPh sb="2" eb="4">
      <t>クンレン</t>
    </rPh>
    <phoneticPr fontId="8"/>
  </si>
  <si>
    <t>共同生活援助</t>
    <rPh sb="0" eb="2">
      <t>キョウドウ</t>
    </rPh>
    <rPh sb="2" eb="4">
      <t>セイカツ</t>
    </rPh>
    <rPh sb="4" eb="6">
      <t>エンジョ</t>
    </rPh>
    <phoneticPr fontId="8"/>
  </si>
  <si>
    <t>提供サービス</t>
    <rPh sb="0" eb="2">
      <t>テイキョウ</t>
    </rPh>
    <phoneticPr fontId="8"/>
  </si>
  <si>
    <t>定員規模</t>
    <rPh sb="0" eb="2">
      <t>テイイン</t>
    </rPh>
    <rPh sb="2" eb="4">
      <t>キボ</t>
    </rPh>
    <phoneticPr fontId="8"/>
  </si>
  <si>
    <t>その他該当する体制等</t>
    <rPh sb="2" eb="3">
      <t>タ</t>
    </rPh>
    <rPh sb="3" eb="5">
      <t>ガイトウ</t>
    </rPh>
    <rPh sb="7" eb="9">
      <t>タイセイ</t>
    </rPh>
    <rPh sb="9" eb="10">
      <t>トウ</t>
    </rPh>
    <phoneticPr fontId="8"/>
  </si>
  <si>
    <t>職員欠如</t>
    <rPh sb="0" eb="2">
      <t>ショクイン</t>
    </rPh>
    <rPh sb="2" eb="4">
      <t>ケツジョ</t>
    </rPh>
    <phoneticPr fontId="8"/>
  </si>
  <si>
    <t>視覚・聴覚等支援体制</t>
    <rPh sb="0" eb="2">
      <t>シカク</t>
    </rPh>
    <rPh sb="3" eb="5">
      <t>チョウカク</t>
    </rPh>
    <rPh sb="5" eb="6">
      <t>トウ</t>
    </rPh>
    <rPh sb="6" eb="8">
      <t>シエン</t>
    </rPh>
    <rPh sb="8" eb="10">
      <t>タイセイ</t>
    </rPh>
    <phoneticPr fontId="8"/>
  </si>
  <si>
    <t>施設区分</t>
    <rPh sb="0" eb="2">
      <t>シセツ</t>
    </rPh>
    <rPh sb="2" eb="4">
      <t>クブン</t>
    </rPh>
    <phoneticPr fontId="8"/>
  </si>
  <si>
    <t>別紙１７
（障害基礎年金）</t>
    <rPh sb="0" eb="2">
      <t>ベッシ</t>
    </rPh>
    <rPh sb="6" eb="8">
      <t>ショウガイ</t>
    </rPh>
    <rPh sb="8" eb="10">
      <t>キソ</t>
    </rPh>
    <rPh sb="10" eb="12">
      <t>ネンキン</t>
    </rPh>
    <phoneticPr fontId="8"/>
  </si>
  <si>
    <t>別紙２０
（平均利用期間）</t>
    <rPh sb="0" eb="2">
      <t>ベッシ</t>
    </rPh>
    <rPh sb="6" eb="8">
      <t>ヘイキン</t>
    </rPh>
    <rPh sb="8" eb="10">
      <t>リヨウ</t>
    </rPh>
    <rPh sb="10" eb="12">
      <t>キカン</t>
    </rPh>
    <phoneticPr fontId="8"/>
  </si>
  <si>
    <t>定員</t>
    <rPh sb="0" eb="2">
      <t>テイイン</t>
    </rPh>
    <phoneticPr fontId="8"/>
  </si>
  <si>
    <t>４月</t>
  </si>
  <si>
    <t>５月</t>
  </si>
  <si>
    <t>６月</t>
  </si>
  <si>
    <t>７月</t>
  </si>
  <si>
    <t>８月</t>
  </si>
  <si>
    <t>９月</t>
  </si>
  <si>
    <t>10月</t>
  </si>
  <si>
    <t>11月</t>
  </si>
  <si>
    <t>12月</t>
  </si>
  <si>
    <t>１月</t>
  </si>
  <si>
    <t>２月</t>
  </si>
  <si>
    <t>３月</t>
  </si>
  <si>
    <t>合計
平均</t>
    <rPh sb="0" eb="2">
      <t>ゴウケイ</t>
    </rPh>
    <rPh sb="3" eb="5">
      <t>ヘイキン</t>
    </rPh>
    <phoneticPr fontId="10"/>
  </si>
  <si>
    <t>開所日数</t>
    <phoneticPr fontId="10"/>
  </si>
  <si>
    <t>延べ利用者数</t>
    <rPh sb="0" eb="1">
      <t>ノ</t>
    </rPh>
    <rPh sb="2" eb="5">
      <t>リヨウシャ</t>
    </rPh>
    <rPh sb="5" eb="6">
      <t>スウ</t>
    </rPh>
    <phoneticPr fontId="10"/>
  </si>
  <si>
    <t>人日</t>
    <rPh sb="1" eb="2">
      <t>ニチ</t>
    </rPh>
    <phoneticPr fontId="10"/>
  </si>
  <si>
    <t>平均利用者数</t>
    <rPh sb="0" eb="2">
      <t>ヘイキン</t>
    </rPh>
    <rPh sb="2" eb="5">
      <t>リヨウシャ</t>
    </rPh>
    <rPh sb="5" eb="6">
      <t>スウ</t>
    </rPh>
    <phoneticPr fontId="10"/>
  </si>
  <si>
    <t>人／日</t>
    <rPh sb="0" eb="1">
      <t>ニン</t>
    </rPh>
    <rPh sb="2" eb="3">
      <t>ニチ</t>
    </rPh>
    <phoneticPr fontId="10"/>
  </si>
  <si>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10"/>
  </si>
  <si>
    <t>　３　平均利用者数＝毎月の延利用者数÷毎月の開所日数（小数点第２位切り上げ）</t>
    <rPh sb="5" eb="7">
      <t>リヨウ</t>
    </rPh>
    <rPh sb="10" eb="12">
      <t>マイツキ</t>
    </rPh>
    <rPh sb="19" eb="21">
      <t>マイツキ</t>
    </rPh>
    <phoneticPr fontId="10"/>
  </si>
  <si>
    <t>　４　利用率＝平均利用者数÷定員×１００</t>
    <rPh sb="3" eb="6">
      <t>リヨウリツ</t>
    </rPh>
    <rPh sb="7" eb="9">
      <t>ヘイキン</t>
    </rPh>
    <rPh sb="9" eb="12">
      <t>リヨウシャ</t>
    </rPh>
    <rPh sb="12" eb="13">
      <t>スウ</t>
    </rPh>
    <rPh sb="14" eb="16">
      <t>テイイン</t>
    </rPh>
    <phoneticPr fontId="10"/>
  </si>
  <si>
    <t>■</t>
    <phoneticPr fontId="8"/>
  </si>
  <si>
    <t>　２　ベージュのセルは入力しないでください。</t>
    <rPh sb="11" eb="13">
      <t>ニュウリョク</t>
    </rPh>
    <phoneticPr fontId="10"/>
  </si>
  <si>
    <t>事業所・施設の名称</t>
    <rPh sb="0" eb="3">
      <t>ジギョウショ</t>
    </rPh>
    <rPh sb="4" eb="6">
      <t>シセツ</t>
    </rPh>
    <rPh sb="7" eb="9">
      <t>メイショウ</t>
    </rPh>
    <phoneticPr fontId="8"/>
  </si>
  <si>
    <t>１　異動区分</t>
    <rPh sb="2" eb="4">
      <t>イドウ</t>
    </rPh>
    <rPh sb="4" eb="6">
      <t>クブン</t>
    </rPh>
    <phoneticPr fontId="8"/>
  </si>
  <si>
    <t>前年度の利用者数の
平均値</t>
    <rPh sb="0" eb="3">
      <t>ゼンネンド</t>
    </rPh>
    <rPh sb="4" eb="7">
      <t>リヨウシャ</t>
    </rPh>
    <rPh sb="7" eb="8">
      <t>スウ</t>
    </rPh>
    <rPh sb="10" eb="12">
      <t>ヘイキン</t>
    </rPh>
    <rPh sb="12" eb="13">
      <t>チ</t>
    </rPh>
    <phoneticPr fontId="8"/>
  </si>
  <si>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8"/>
  </si>
  <si>
    <t>名</t>
    <rPh sb="0" eb="1">
      <t>メイ</t>
    </rPh>
    <phoneticPr fontId="8"/>
  </si>
  <si>
    <t>就職先事業所名</t>
    <rPh sb="0" eb="3">
      <t>シュウショクサキ</t>
    </rPh>
    <rPh sb="3" eb="6">
      <t>ジギョウショ</t>
    </rPh>
    <rPh sb="6" eb="7">
      <t>メイ</t>
    </rPh>
    <phoneticPr fontId="8"/>
  </si>
  <si>
    <t>栄養マネジメント加算に関する届出書</t>
    <rPh sb="0" eb="2">
      <t>エイヨウ</t>
    </rPh>
    <rPh sb="8" eb="10">
      <t>カサン</t>
    </rPh>
    <rPh sb="11" eb="12">
      <t>カン</t>
    </rPh>
    <rPh sb="14" eb="17">
      <t>トドケデショ</t>
    </rPh>
    <phoneticPr fontId="8"/>
  </si>
  <si>
    <t>２　栄養マネジメントの状況</t>
    <rPh sb="2" eb="4">
      <t>エイヨウ</t>
    </rPh>
    <rPh sb="11" eb="13">
      <t>ジョウキョウ</t>
    </rPh>
    <phoneticPr fontId="8"/>
  </si>
  <si>
    <t>番　　　　　　　　号</t>
    <rPh sb="0" eb="1">
      <t>バン</t>
    </rPh>
    <rPh sb="9" eb="10">
      <t>ゴウ</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</si>
  <si>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</si>
  <si>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</si>
  <si>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</si>
  <si>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</si>
  <si>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</si>
  <si>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</si>
  <si>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</si>
  <si>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</si>
  <si>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業務内容</t>
    <rPh sb="0" eb="2">
      <t>ギョウム</t>
    </rPh>
    <rPh sb="2" eb="4">
      <t>ナイヨウ</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</si>
  <si>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</si>
  <si>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</si>
  <si>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（生年月日　　　　年　　月　　日）</t>
    <rPh sb="1" eb="3">
      <t>セイネン</t>
    </rPh>
    <rPh sb="3" eb="5">
      <t>ガッピ</t>
    </rPh>
    <rPh sb="9" eb="10">
      <t>ネン</t>
    </rPh>
    <rPh sb="12" eb="13">
      <t>ガツ</t>
    </rPh>
    <rPh sb="15" eb="16">
      <t>ニチ</t>
    </rPh>
    <phoneticPr fontId="8"/>
  </si>
  <si>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8"/>
  </si>
  <si>
    <t>職名（　　　　　　）</t>
    <rPh sb="0" eb="2">
      <t>ショクメイ</t>
    </rPh>
    <phoneticPr fontId="8"/>
  </si>
  <si>
    <t>　　　　　年　　　　　　月　　　　　　日</t>
    <rPh sb="5" eb="6">
      <t>ネン</t>
    </rPh>
    <rPh sb="12" eb="13">
      <t>ガツ</t>
    </rPh>
    <rPh sb="19" eb="20">
      <t>ニチ</t>
    </rPh>
    <phoneticPr fontId="8"/>
  </si>
  <si>
    <t>研修受講証明書</t>
    <rPh sb="0" eb="2">
      <t>ケンシュウ</t>
    </rPh>
    <rPh sb="2" eb="4">
      <t>ジュコウ</t>
    </rPh>
    <rPh sb="4" eb="7">
      <t>ショウメイショ</t>
    </rPh>
    <phoneticPr fontId="8"/>
  </si>
  <si>
    <t>開所日数</t>
    <rPh sb="0" eb="2">
      <t>カイショ</t>
    </rPh>
    <rPh sb="2" eb="4">
      <t>ニッスウ</t>
    </rPh>
    <phoneticPr fontId="10"/>
  </si>
  <si>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</si>
  <si>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目標工賃達成指導員の氏名</t>
    <rPh sb="0" eb="2">
      <t>モクヒョウ</t>
    </rPh>
    <rPh sb="2" eb="4">
      <t>コウチン</t>
    </rPh>
    <rPh sb="4" eb="6">
      <t>タッセイ</t>
    </rPh>
    <rPh sb="6" eb="9">
      <t>シドウイン</t>
    </rPh>
    <rPh sb="10" eb="12">
      <t>シメイ</t>
    </rPh>
    <phoneticPr fontId="8"/>
  </si>
  <si>
    <t>１．利用期間1年を超えた利用者</t>
    <rPh sb="2" eb="4">
      <t>リヨウ</t>
    </rPh>
    <rPh sb="4" eb="6">
      <t>キカン</t>
    </rPh>
    <rPh sb="7" eb="8">
      <t>ネン</t>
    </rPh>
    <rPh sb="9" eb="10">
      <t>コ</t>
    </rPh>
    <rPh sb="12" eb="15">
      <t>リヨウシャ</t>
    </rPh>
    <phoneticPr fontId="10"/>
  </si>
  <si>
    <t>現在</t>
    <rPh sb="0" eb="2">
      <t>ゲンザイ</t>
    </rPh>
    <phoneticPr fontId="10"/>
  </si>
  <si>
    <t>利用者数</t>
    <rPh sb="0" eb="3">
      <t>リヨウシャ</t>
    </rPh>
    <rPh sb="3" eb="4">
      <t>スウ</t>
    </rPh>
    <phoneticPr fontId="10"/>
  </si>
  <si>
    <t>利用者氏名</t>
    <rPh sb="0" eb="3">
      <t>リヨウシャ</t>
    </rPh>
    <rPh sb="3" eb="5">
      <t>シメイ</t>
    </rPh>
    <phoneticPr fontId="10"/>
  </si>
  <si>
    <t>支給決定市町</t>
    <rPh sb="0" eb="2">
      <t>シキュウ</t>
    </rPh>
    <rPh sb="2" eb="4">
      <t>ケッテイ</t>
    </rPh>
    <rPh sb="4" eb="6">
      <t>シチョウ</t>
    </rPh>
    <phoneticPr fontId="10"/>
  </si>
  <si>
    <t>支給決定番号</t>
    <rPh sb="0" eb="2">
      <t>シキュウ</t>
    </rPh>
    <rPh sb="2" eb="4">
      <t>ケッテイ</t>
    </rPh>
    <rPh sb="4" eb="6">
      <t>バンゴウ</t>
    </rPh>
    <phoneticPr fontId="10"/>
  </si>
  <si>
    <t>支給開始日</t>
    <rPh sb="0" eb="2">
      <t>シキュウ</t>
    </rPh>
    <rPh sb="2" eb="5">
      <t>カイシビ</t>
    </rPh>
    <phoneticPr fontId="10"/>
  </si>
  <si>
    <t>利用月数</t>
    <rPh sb="0" eb="2">
      <t>リヨウ</t>
    </rPh>
    <rPh sb="2" eb="4">
      <t>ツキスウ</t>
    </rPh>
    <phoneticPr fontId="10"/>
  </si>
  <si>
    <t>ヶ月</t>
    <rPh sb="1" eb="2">
      <t>ゲツ</t>
    </rPh>
    <phoneticPr fontId="10"/>
  </si>
  <si>
    <t>平均利用期間</t>
    <rPh sb="0" eb="2">
      <t>ヘイキン</t>
    </rPh>
    <rPh sb="2" eb="4">
      <t>リヨウ</t>
    </rPh>
    <rPh sb="4" eb="6">
      <t>キカン</t>
    </rPh>
    <phoneticPr fontId="10"/>
  </si>
  <si>
    <t>２．利用期間1年を超えない利用者</t>
    <rPh sb="2" eb="4">
      <t>リヨウ</t>
    </rPh>
    <rPh sb="4" eb="6">
      <t>キカン</t>
    </rPh>
    <rPh sb="7" eb="8">
      <t>ネン</t>
    </rPh>
    <rPh sb="9" eb="10">
      <t>コ</t>
    </rPh>
    <rPh sb="13" eb="16">
      <t>リヨウシャ</t>
    </rPh>
    <phoneticPr fontId="10"/>
  </si>
  <si>
    <t>平均利用期間の算定</t>
    <rPh sb="0" eb="2">
      <t>ヘイキン</t>
    </rPh>
    <rPh sb="2" eb="4">
      <t>リヨウ</t>
    </rPh>
    <rPh sb="4" eb="6">
      <t>キカン</t>
    </rPh>
    <rPh sb="7" eb="9">
      <t>サンテイ</t>
    </rPh>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</si>
  <si>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</si>
  <si>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</si>
  <si>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３　届出項目</t>
    <rPh sb="2" eb="4">
      <t>トドケデ</t>
    </rPh>
    <rPh sb="4" eb="6">
      <t>コウモク</t>
    </rPh>
    <phoneticPr fontId="8"/>
  </si>
  <si>
    <t>有・無</t>
    <rPh sb="0" eb="1">
      <t>ア</t>
    </rPh>
    <rPh sb="2" eb="3">
      <t>ナ</t>
    </rPh>
    <phoneticPr fontId="8"/>
  </si>
  <si>
    <t>人</t>
    <rPh sb="0" eb="1">
      <t>ニン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</si>
  <si>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</si>
  <si>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</si>
  <si>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①に占める②の割合が
７５％以上</t>
    <rPh sb="2" eb="3">
      <t>シ</t>
    </rPh>
    <rPh sb="7" eb="9">
      <t>ワリアイ</t>
    </rPh>
    <rPh sb="14" eb="16">
      <t>イジョウ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</si>
  <si>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</si>
  <si>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</si>
  <si>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前年度の
平均利用者数</t>
    <rPh sb="0" eb="3">
      <t>ゼンネンド</t>
    </rPh>
    <rPh sb="5" eb="7">
      <t>ヘイキン</t>
    </rPh>
    <rPh sb="7" eb="10">
      <t>リヨウシャ</t>
    </rPh>
    <rPh sb="10" eb="11">
      <t>スウ</t>
    </rPh>
    <phoneticPr fontId="10"/>
  </si>
  <si>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8"/>
  </si>
  <si>
    <t>利用者の状況</t>
    <rPh sb="4" eb="6">
      <t>ジョウキョウ</t>
    </rPh>
    <phoneticPr fontId="10"/>
  </si>
  <si>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</si>
  <si>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</si>
  <si>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３　夜勤職員配置の状況</t>
    <rPh sb="2" eb="4">
      <t>ヤキン</t>
    </rPh>
    <rPh sb="4" eb="6">
      <t>ショクイン</t>
    </rPh>
    <rPh sb="6" eb="8">
      <t>ハイチ</t>
    </rPh>
    <rPh sb="9" eb="11">
      <t>ジョウキョウ</t>
    </rPh>
    <phoneticPr fontId="8"/>
  </si>
  <si>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</si>
  <si>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</si>
  <si>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</si>
  <si>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</si>
  <si>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</si>
  <si>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事業所の名称</t>
    <rPh sb="0" eb="3">
      <t>ジギョウショ</t>
    </rPh>
    <rPh sb="4" eb="6">
      <t>メイショウ</t>
    </rPh>
    <phoneticPr fontId="8"/>
  </si>
  <si>
    <t>事業所の所在地</t>
    <rPh sb="0" eb="3">
      <t>ジギョウショ</t>
    </rPh>
    <rPh sb="4" eb="7">
      <t>ショザイチ</t>
    </rPh>
    <phoneticPr fontId="8"/>
  </si>
  <si>
    <t>異動区分</t>
    <rPh sb="0" eb="2">
      <t>イドウ</t>
    </rPh>
    <rPh sb="2" eb="4">
      <t>クブン</t>
    </rPh>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</si>
  <si>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</si>
  <si>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</si>
  <si>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</si>
  <si>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氏　　名</t>
    <rPh sb="0" eb="1">
      <t>シ</t>
    </rPh>
    <rPh sb="3" eb="4">
      <t>メイ</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</si>
  <si>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</si>
  <si>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</si>
  <si>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①</t>
    <phoneticPr fontId="8"/>
  </si>
  <si>
    <t>②</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</si>
  <si>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</si>
  <si>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前年度の平均利用者数（人）</t>
    <phoneticPr fontId="8"/>
  </si>
  <si>
    <t>雇用されている事業所名</t>
    <phoneticPr fontId="8"/>
  </si>
  <si>
    <t>保健師</t>
    <rPh sb="0" eb="3">
      <t>ホケンシ</t>
    </rPh>
    <phoneticPr fontId="8"/>
  </si>
  <si>
    <t>准看護師</t>
    <rPh sb="0" eb="4">
      <t>ジュンカンゴシ</t>
    </rPh>
    <phoneticPr fontId="8"/>
  </si>
  <si>
    <t>従業者数</t>
    <phoneticPr fontId="8"/>
  </si>
  <si>
    <t>常　 勤（人）</t>
    <phoneticPr fontId="8"/>
  </si>
  <si>
    <t>非常勤（人）</t>
    <phoneticPr fontId="8"/>
  </si>
  <si>
    <t>常勤換算後の人数（人）</t>
    <phoneticPr fontId="8"/>
  </si>
  <si>
    <t>加算算定上の必要人数（人）</t>
    <phoneticPr fontId="8"/>
  </si>
  <si>
    <t>夜間における防災体制の内容
（契約内容等）</t>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</si>
  <si>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</si>
  <si>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</si>
  <si>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</si>
  <si>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</si>
  <si>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</si>
  <si>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</si>
  <si>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</si>
  <si>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</si>
  <si>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（Ｂ）／（Ａ）　</t>
    <phoneticPr fontId="8"/>
  </si>
  <si>
    <t>（Ⅰ）
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</si>
  <si>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</si>
  <si>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</si>
  <si>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延長支援加算</t>
    <rPh sb="0" eb="2">
      <t>エンチョウ</t>
    </rPh>
    <rPh sb="2" eb="4">
      <t>シエン</t>
    </rPh>
    <rPh sb="4" eb="6">
      <t>カサン</t>
    </rPh>
    <phoneticPr fontId="8"/>
  </si>
  <si>
    <t>看護職員配置加算</t>
    <rPh sb="0" eb="2">
      <t>カンゴ</t>
    </rPh>
    <rPh sb="2" eb="4">
      <t>ショクイン</t>
    </rPh>
    <rPh sb="4" eb="6">
      <t>ハイチ</t>
    </rPh>
    <rPh sb="6" eb="8">
      <t>カサン</t>
    </rPh>
    <phoneticPr fontId="8"/>
  </si>
  <si>
    <t>送迎加算</t>
    <rPh sb="0" eb="2">
      <t>ソウゲイ</t>
    </rPh>
    <rPh sb="2" eb="4">
      <t>カサン</t>
    </rPh>
    <phoneticPr fontId="8"/>
  </si>
  <si>
    <t>別紙１９
（目標達成指導員）</t>
    <rPh sb="0" eb="2">
      <t>ベッシ</t>
    </rPh>
    <rPh sb="6" eb="8">
      <t>モクヒョウ</t>
    </rPh>
    <rPh sb="8" eb="10">
      <t>タッセイ</t>
    </rPh>
    <rPh sb="10" eb="13">
      <t>シドウイン</t>
    </rPh>
    <phoneticPr fontId="8"/>
  </si>
  <si>
    <t>別紙８
（リハビリ）</t>
    <rPh sb="0" eb="2">
      <t>ベッシ</t>
    </rPh>
    <phoneticPr fontId="8"/>
  </si>
  <si>
    <t>別紙４
（利用状況）</t>
    <rPh sb="0" eb="2">
      <t>ベッシ</t>
    </rPh>
    <rPh sb="5" eb="7">
      <t>リヨウ</t>
    </rPh>
    <rPh sb="7" eb="9">
      <t>ジョウキョウ</t>
    </rPh>
    <phoneticPr fontId="8"/>
  </si>
  <si>
    <t>○</t>
    <phoneticPr fontId="8"/>
  </si>
  <si>
    <t>○</t>
    <phoneticPr fontId="8"/>
  </si>
  <si>
    <t>管理栄養士・
栄養士</t>
    <rPh sb="0" eb="2">
      <t>カンリ</t>
    </rPh>
    <rPh sb="2" eb="5">
      <t>エイヨウシ</t>
    </rPh>
    <rPh sb="7" eb="10">
      <t>エイヨウシ</t>
    </rPh>
    <phoneticPr fontId="8"/>
  </si>
  <si>
    <t>報酬算定上の必要人員</t>
    <rPh sb="0" eb="2">
      <t>ホウシュウ</t>
    </rPh>
    <rPh sb="2" eb="4">
      <t>サンテイ</t>
    </rPh>
    <rPh sb="4" eb="5">
      <t>ジョウ</t>
    </rPh>
    <rPh sb="6" eb="8">
      <t>ヒツヨウ</t>
    </rPh>
    <rPh sb="8" eb="10">
      <t>ジンイン</t>
    </rPh>
    <phoneticPr fontId="8"/>
  </si>
  <si>
    <t>○</t>
    <phoneticPr fontId="8"/>
  </si>
  <si>
    <t>サービスの種類</t>
    <rPh sb="5" eb="7">
      <t>シュルイ</t>
    </rPh>
    <phoneticPr fontId="8"/>
  </si>
  <si>
    <t>事業所・施設の所在地</t>
    <rPh sb="0" eb="3">
      <t>ジギョウショ</t>
    </rPh>
    <rPh sb="4" eb="6">
      <t>シセツ</t>
    </rPh>
    <rPh sb="7" eb="10">
      <t>ショザイチ</t>
    </rPh>
    <phoneticPr fontId="8"/>
  </si>
  <si>
    <t>担当者名</t>
    <rPh sb="0" eb="4">
      <t>タントウシャメイ</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</si>
  <si>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</si>
  <si>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</si>
  <si>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</si>
  <si>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常勤</t>
    <rPh sb="0" eb="2">
      <t>ジョウキン</t>
    </rPh>
    <phoneticPr fontId="8"/>
  </si>
  <si>
    <t>非常勤</t>
    <rPh sb="0" eb="3">
      <t>ヒジョウキン</t>
    </rPh>
    <phoneticPr fontId="8"/>
  </si>
  <si>
    <t>栄養士</t>
    <rPh sb="0" eb="3">
      <t>エイヨウシ</t>
    </rPh>
    <phoneticPr fontId="8"/>
  </si>
  <si>
    <t>その他（　　　　　　）</t>
    <rPh sb="2" eb="3">
      <t>タ</t>
    </rPh>
    <phoneticPr fontId="8"/>
  </si>
  <si>
    <t>業務委託部分</t>
    <rPh sb="0" eb="2">
      <t>ギョウム</t>
    </rPh>
    <rPh sb="2" eb="4">
      <t>イタク</t>
    </rPh>
    <rPh sb="4" eb="6">
      <t>ブブン</t>
    </rPh>
    <phoneticPr fontId="8"/>
  </si>
  <si>
    <t>業務委託の内容</t>
    <rPh sb="0" eb="2">
      <t>ギョウム</t>
    </rPh>
    <rPh sb="2" eb="4">
      <t>イタク</t>
    </rPh>
    <rPh sb="5" eb="7">
      <t>ナイヨウ</t>
    </rPh>
    <phoneticPr fontId="8"/>
  </si>
  <si>
    <t>業務委託先</t>
    <rPh sb="0" eb="2">
      <t>ギョウム</t>
    </rPh>
    <rPh sb="2" eb="5">
      <t>イタクサキ</t>
    </rPh>
    <phoneticPr fontId="8"/>
  </si>
  <si>
    <t>委託業務の内容</t>
    <rPh sb="0" eb="2">
      <t>イタク</t>
    </rPh>
    <rPh sb="2" eb="4">
      <t>ギョウム</t>
    </rPh>
    <rPh sb="5" eb="7">
      <t>ナイヨウ</t>
    </rPh>
    <phoneticPr fontId="8"/>
  </si>
  <si>
    <t>適切な食事提供の確保方策</t>
    <rPh sb="0" eb="2">
      <t>テキセツ</t>
    </rPh>
    <rPh sb="3" eb="5">
      <t>ショクジ</t>
    </rPh>
    <rPh sb="5" eb="7">
      <t>テイキョウ</t>
    </rPh>
    <rPh sb="8" eb="10">
      <t>カクホ</t>
    </rPh>
    <rPh sb="10" eb="12">
      <t>ホウサク</t>
    </rPh>
    <phoneticPr fontId="8"/>
  </si>
  <si>
    <t>　　に関わる職員の状況を記載してください。</t>
    <rPh sb="3" eb="4">
      <t>カカ</t>
    </rPh>
    <rPh sb="6" eb="8">
      <t>ショクイン</t>
    </rPh>
    <rPh sb="9" eb="11">
      <t>ジョウキョウ</t>
    </rPh>
    <rPh sb="12" eb="14">
      <t>キサイ</t>
    </rPh>
    <phoneticPr fontId="8"/>
  </si>
  <si>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8"/>
  </si>
  <si>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8"/>
  </si>
  <si>
    <t>○</t>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</si>
  <si>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</si>
  <si>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</si>
  <si>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職種</t>
    <rPh sb="0" eb="2">
      <t>ショクシュ</t>
    </rPh>
    <phoneticPr fontId="8"/>
  </si>
  <si>
    <t>医師</t>
    <rPh sb="0" eb="2">
      <t>イシ</t>
    </rPh>
    <phoneticPr fontId="8"/>
  </si>
  <si>
    <t>看護師</t>
    <rPh sb="0" eb="3">
      <t>カンゴシ</t>
    </rPh>
    <phoneticPr fontId="8"/>
  </si>
  <si>
    <t>生活介護</t>
    <rPh sb="0" eb="2">
      <t>セイカツ</t>
    </rPh>
    <rPh sb="2" eb="4">
      <t>カイゴ</t>
    </rPh>
    <phoneticPr fontId="8"/>
  </si>
  <si>
    <t>人員配置区分
（※2）</t>
    <rPh sb="0" eb="2">
      <t>ジンイン</t>
    </rPh>
    <rPh sb="2" eb="4">
      <t>ハイチ</t>
    </rPh>
    <rPh sb="4" eb="6">
      <t>クブン</t>
    </rPh>
    <phoneticPr fontId="8"/>
  </si>
  <si>
    <t>地域区分</t>
    <rPh sb="0" eb="2">
      <t>チイキ</t>
    </rPh>
    <rPh sb="2" eb="4">
      <t>クブン</t>
    </rPh>
    <phoneticPr fontId="8"/>
  </si>
  <si>
    <t>夜間支援等体制</t>
    <rPh sb="0" eb="2">
      <t>ヤカン</t>
    </rPh>
    <rPh sb="2" eb="4">
      <t>シエン</t>
    </rPh>
    <rPh sb="4" eb="5">
      <t>トウ</t>
    </rPh>
    <rPh sb="5" eb="7">
      <t>タイセイ</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</si>
  <si>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</si>
  <si>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</si>
  <si>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生活支援員等の総数
（常勤）</t>
    <rPh sb="0" eb="2">
      <t>セイカツ</t>
    </rPh>
    <rPh sb="2" eb="4">
      <t>シエン</t>
    </rPh>
    <rPh sb="4" eb="5">
      <t>イン</t>
    </rPh>
    <rPh sb="5" eb="6">
      <t>トウ</t>
    </rPh>
    <rPh sb="7" eb="9">
      <t>ソウスウ</t>
    </rPh>
    <rPh sb="11" eb="13">
      <t>ジョウキン</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</si>
  <si>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</si>
  <si>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</si>
  <si>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</si>
  <si>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</si>
  <si>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</si>
  <si>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</si>
  <si>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</si>
  <si>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夜間の排せつ支援等を必要とする利用者が入居しているため。</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</si>
  <si>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</si>
  <si>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</si>
  <si>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</si>
  <si>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</si>
  <si>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</si>
  <si>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</si>
  <si>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夜間における防災体制の内容
（契約内容等）</t>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</si>
  <si>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</si>
  <si>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</si>
  <si>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</si>
  <si>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t>
    <phoneticPr fontId="8"/>
  </si>
  <si>
    <t>○○事業所</t>
    <phoneticPr fontId="8"/>
  </si>
  <si>
    <t>△△県□□市◇◇×－×－×</t>
    <phoneticPr fontId="8"/>
  </si>
  <si>
    <t>××－××××－××××</t>
    <phoneticPr fontId="8"/>
  </si>
  <si>
    <t>◎◎　◎◎</t>
    <phoneticPr fontId="8"/>
  </si>
  <si>
    <t>夜勤</t>
    <phoneticPr fontId="8"/>
  </si>
  <si>
    <t>22:00～6:00</t>
    <phoneticPr fontId="8"/>
  </si>
  <si>
    <t>　警備会社（◆◆会社）と警備の委託契約を締結。（契約書の写しは別添のとおり。）</t>
    <phoneticPr fontId="8"/>
  </si>
  <si>
    <t>職員が携帯電話を身につけ、連絡体制を確保するとともに、緊急連絡先を住居内に掲示している。</t>
    <rPh sb="33" eb="35">
      <t>ジュウキョ</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</si>
  <si>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</si>
  <si>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届出時点の継続状況</t>
    <rPh sb="0" eb="2">
      <t>トドケデ</t>
    </rPh>
    <rPh sb="2" eb="4">
      <t>ジテン</t>
    </rPh>
    <rPh sb="5" eb="7">
      <t>ケイゾク</t>
    </rPh>
    <rPh sb="7" eb="9">
      <t>ジョウキョウ</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</si>
  <si>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</si>
  <si>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常勤換算後の人数</t>
    <rPh sb="0" eb="2">
      <t>ジョウキン</t>
    </rPh>
    <rPh sb="2" eb="4">
      <t>カンサン</t>
    </rPh>
    <rPh sb="4" eb="5">
      <t>ゴ</t>
    </rPh>
    <rPh sb="6" eb="8">
      <t>ニンズウ</t>
    </rPh>
    <phoneticPr fontId="8"/>
  </si>
  <si>
    <t>(B)≦</t>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</si>
  <si>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</si>
  <si>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(C)≦</t>
    <phoneticPr fontId="8"/>
  </si>
  <si>
    <t>①＋②</t>
    <phoneticPr fontId="8"/>
  </si>
  <si>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10"/>
  </si>
  <si>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10"/>
  </si>
  <si>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10"/>
  </si>
  <si>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10"/>
  </si>
  <si>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10"/>
  </si>
  <si>
    <t>サービス管理責任者</t>
    <rPh sb="4" eb="6">
      <t>カンリ</t>
    </rPh>
    <rPh sb="6" eb="9">
      <t>セキニンシャ</t>
    </rPh>
    <phoneticPr fontId="8"/>
  </si>
  <si>
    <t>【記入例】</t>
    <rPh sb="1" eb="3">
      <t>キニュウ</t>
    </rPh>
    <rPh sb="3" eb="4">
      <t>レイ</t>
    </rPh>
    <phoneticPr fontId="8"/>
  </si>
  <si>
    <t>別紙19</t>
    <rPh sb="0" eb="2">
      <t>ベッシ</t>
    </rPh>
    <phoneticPr fontId="8"/>
  </si>
  <si>
    <t>別紙25</t>
    <rPh sb="0" eb="2">
      <t>ベッシ</t>
    </rPh>
    <phoneticPr fontId="8"/>
  </si>
  <si>
    <t>夜間支援等体制加算</t>
    <rPh sb="0" eb="2">
      <t>ヤカン</t>
    </rPh>
    <rPh sb="2" eb="4">
      <t>シエン</t>
    </rPh>
    <rPh sb="4" eb="5">
      <t>トウ</t>
    </rPh>
    <rPh sb="5" eb="7">
      <t>タイセイ</t>
    </rPh>
    <rPh sb="7" eb="9">
      <t>カサン</t>
    </rPh>
    <phoneticPr fontId="8"/>
  </si>
  <si>
    <t>就労移行支援体制加算</t>
    <rPh sb="0" eb="2">
      <t>シュウロウ</t>
    </rPh>
    <rPh sb="2" eb="4">
      <t>イコウ</t>
    </rPh>
    <rPh sb="4" eb="6">
      <t>シエン</t>
    </rPh>
    <rPh sb="6" eb="8">
      <t>タイセイ</t>
    </rPh>
    <rPh sb="8" eb="10">
      <t>カサン</t>
    </rPh>
    <phoneticPr fontId="8"/>
  </si>
  <si>
    <t>A　生活支援員等の総数（常勤換算）</t>
    <rPh sb="2" eb="4">
      <t>セイカツ</t>
    </rPh>
    <rPh sb="4" eb="7">
      <t>シエンイン</t>
    </rPh>
    <rPh sb="7" eb="8">
      <t>トウ</t>
    </rPh>
    <rPh sb="9" eb="11">
      <t>ソウスウ</t>
    </rPh>
    <rPh sb="12" eb="14">
      <t>ジョウキン</t>
    </rPh>
    <rPh sb="14" eb="16">
      <t>カンサン</t>
    </rPh>
    <phoneticPr fontId="10"/>
  </si>
  <si>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10"/>
  </si>
  <si>
    <t>○</t>
    <phoneticPr fontId="8"/>
  </si>
  <si>
    <t>別紙２９
（栄養）</t>
    <rPh sb="0" eb="2">
      <t>ベッシ</t>
    </rPh>
    <rPh sb="6" eb="8">
      <t>エイヨウ</t>
    </rPh>
    <phoneticPr fontId="8"/>
  </si>
  <si>
    <t>常勤看護職員等配置加算</t>
    <rPh sb="0" eb="2">
      <t>ジョウキン</t>
    </rPh>
    <rPh sb="2" eb="4">
      <t>カンゴ</t>
    </rPh>
    <rPh sb="4" eb="6">
      <t>ショクイン</t>
    </rPh>
    <rPh sb="6" eb="7">
      <t>トウ</t>
    </rPh>
    <rPh sb="7" eb="9">
      <t>ハイチ</t>
    </rPh>
    <rPh sb="9" eb="11">
      <t>カサン</t>
    </rPh>
    <phoneticPr fontId="8"/>
  </si>
  <si>
    <t>処遇改善加算</t>
  </si>
  <si>
    <t>処遇改善特別加算</t>
  </si>
  <si>
    <t>○</t>
    <phoneticPr fontId="8"/>
  </si>
  <si>
    <t>開所時間減算</t>
    <rPh sb="0" eb="2">
      <t>カイショ</t>
    </rPh>
    <rPh sb="2" eb="4">
      <t>ジカン</t>
    </rPh>
    <rPh sb="4" eb="6">
      <t>ゲンサン</t>
    </rPh>
    <phoneticPr fontId="10"/>
  </si>
  <si>
    <t>標準期間超過減算</t>
    <rPh sb="0" eb="2">
      <t>ヒョウジュン</t>
    </rPh>
    <rPh sb="2" eb="6">
      <t>キカンチョウカ</t>
    </rPh>
    <rPh sb="6" eb="8">
      <t>ゲンサン</t>
    </rPh>
    <phoneticPr fontId="10"/>
  </si>
  <si>
    <t>本体報酬上の     人員配置区分</t>
    <rPh sb="0" eb="2">
      <t>ホンタイ</t>
    </rPh>
    <rPh sb="2" eb="4">
      <t>ホウシュウ</t>
    </rPh>
    <rPh sb="4" eb="5">
      <t>ウエ</t>
    </rPh>
    <rPh sb="11" eb="13">
      <t>ジンイン</t>
    </rPh>
    <rPh sb="13" eb="15">
      <t>ハイチ</t>
    </rPh>
    <rPh sb="15" eb="17">
      <t>クブン</t>
    </rPh>
    <phoneticPr fontId="10"/>
  </si>
  <si>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10"/>
  </si>
  <si>
    <t>本体報酬上の     必要人員</t>
    <rPh sb="0" eb="2">
      <t>ホンタイ</t>
    </rPh>
    <rPh sb="2" eb="4">
      <t>ホウシュウ</t>
    </rPh>
    <rPh sb="4" eb="5">
      <t>ジョウ</t>
    </rPh>
    <rPh sb="11" eb="13">
      <t>ヒツヨウ</t>
    </rPh>
    <rPh sb="13" eb="15">
      <t>ジンイン</t>
    </rPh>
    <phoneticPr fontId="10"/>
  </si>
  <si>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10"/>
  </si>
  <si>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8"/>
  </si>
  <si>
    <t>水</t>
  </si>
  <si>
    <t>木</t>
  </si>
  <si>
    <t>金</t>
  </si>
  <si>
    <t>土</t>
  </si>
  <si>
    <t>日</t>
  </si>
  <si>
    <t>火</t>
  </si>
  <si>
    <t>○</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</si>
  <si>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</si>
  <si>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事業所名</t>
    <rPh sb="0" eb="3">
      <t>ジギョウショ</t>
    </rPh>
    <rPh sb="3" eb="4">
      <t>メイ</t>
    </rPh>
    <phoneticPr fontId="8"/>
  </si>
  <si>
    <t>加算要件</t>
    <rPh sb="0" eb="2">
      <t>カサン</t>
    </rPh>
    <rPh sb="2" eb="4">
      <t>ヨウケン</t>
    </rPh>
    <phoneticPr fontId="8"/>
  </si>
  <si>
    <t>要件の有無</t>
    <rPh sb="0" eb="2">
      <t>ヨウケン</t>
    </rPh>
    <rPh sb="3" eb="5">
      <t>ウム</t>
    </rPh>
    <phoneticPr fontId="8"/>
  </si>
  <si>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8"/>
  </si>
  <si>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8"/>
  </si>
  <si>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8"/>
  </si>
  <si>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8"/>
  </si>
  <si>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8"/>
  </si>
  <si>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8"/>
  </si>
  <si>
    <t>：</t>
    <phoneticPr fontId="10"/>
  </si>
  <si>
    <t>時間</t>
    <phoneticPr fontId="10"/>
  </si>
  <si>
    <t>（生活支援員・地域移行支援員・職業指導員・就労支援員）</t>
    <phoneticPr fontId="10"/>
  </si>
  <si>
    <t>本体報酬上の人員配置区分</t>
    <rPh sb="0" eb="2">
      <t>ホンタイ</t>
    </rPh>
    <rPh sb="2" eb="4">
      <t>ホウシュウ</t>
    </rPh>
    <rPh sb="4" eb="5">
      <t>ウエ</t>
    </rPh>
    <rPh sb="6" eb="8">
      <t>ジンイン</t>
    </rPh>
    <rPh sb="8" eb="10">
      <t>ハイチ</t>
    </rPh>
    <rPh sb="10" eb="12">
      <t>クブン</t>
    </rPh>
    <phoneticPr fontId="10"/>
  </si>
  <si>
    <t>本体報酬上の必要人員</t>
    <rPh sb="0" eb="2">
      <t>ホンタイ</t>
    </rPh>
    <rPh sb="2" eb="4">
      <t>ホウシュウ</t>
    </rPh>
    <rPh sb="4" eb="5">
      <t>ジョウ</t>
    </rPh>
    <rPh sb="6" eb="8">
      <t>ヒツヨウ</t>
    </rPh>
    <rPh sb="8" eb="10">
      <t>ジンイン</t>
    </rPh>
    <phoneticPr fontId="10"/>
  </si>
  <si>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8"/>
  </si>
  <si>
    <t/>
  </si>
  <si>
    <t>①に占める②の割合が
２５％又は３５％以上</t>
    <rPh sb="2" eb="3">
      <t>シ</t>
    </rPh>
    <rPh sb="7" eb="9">
      <t>ワリアイ</t>
    </rPh>
    <rPh sb="14" eb="15">
      <t>マタ</t>
    </rPh>
    <rPh sb="19" eb="21">
      <t>イジョウ</t>
    </rPh>
    <phoneticPr fontId="8"/>
  </si>
  <si>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8"/>
  </si>
  <si>
    <t>※２　水色のセルを入力し、ベージュのセルは入力しないでください。</t>
    <phoneticPr fontId="10"/>
  </si>
  <si>
    <t>区分２（行動関連項目10点以上）の人数</t>
    <rPh sb="0" eb="2">
      <t>クブン</t>
    </rPh>
    <rPh sb="17" eb="19">
      <t>ニンズウ</t>
    </rPh>
    <phoneticPr fontId="8"/>
  </si>
  <si>
    <t>区分３（行動関連項目10点以上）の人数</t>
    <rPh sb="0" eb="2">
      <t>クブン</t>
    </rPh>
    <rPh sb="17" eb="19">
      <t>ニンズウ</t>
    </rPh>
    <phoneticPr fontId="8"/>
  </si>
  <si>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8"/>
  </si>
  <si>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10"/>
  </si>
  <si>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10"/>
  </si>
  <si>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10"/>
  </si>
  <si>
    <t>視覚・聴覚言語障害者
支援体制加算対象者割合</t>
    <phoneticPr fontId="8"/>
  </si>
  <si>
    <t>障害年金１級受給者割合</t>
    <phoneticPr fontId="8"/>
  </si>
  <si>
    <t>重度障害者支援
加算対象者割合</t>
    <phoneticPr fontId="8"/>
  </si>
  <si>
    <t>人日</t>
    <rPh sb="0" eb="2">
      <t>ニンニチ</t>
    </rPh>
    <phoneticPr fontId="8"/>
  </si>
  <si>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10"/>
  </si>
  <si>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10"/>
  </si>
  <si>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10"/>
  </si>
  <si>
    <t>当該施設の前年度の延べ利用者数</t>
    <rPh sb="0" eb="2">
      <t>トウガイ</t>
    </rPh>
    <rPh sb="2" eb="4">
      <t>シセツ</t>
    </rPh>
    <rPh sb="5" eb="8">
      <t>ゼンネンド</t>
    </rPh>
    <rPh sb="9" eb="10">
      <t>ノ</t>
    </rPh>
    <rPh sb="11" eb="13">
      <t>リヨウ</t>
    </rPh>
    <rPh sb="13" eb="14">
      <t>シャ</t>
    </rPh>
    <rPh sb="14" eb="15">
      <t>スウ</t>
    </rPh>
    <phoneticPr fontId="8"/>
  </si>
  <si>
    <t>うち前年度の障害基礎年金１級を受給する利用者の延べ利用者数</t>
    <rPh sb="2" eb="5">
      <t>ゼンネンド</t>
    </rPh>
    <rPh sb="23" eb="24">
      <t>ノ</t>
    </rPh>
    <rPh sb="25" eb="27">
      <t>リヨウ</t>
    </rPh>
    <rPh sb="27" eb="28">
      <t>シャ</t>
    </rPh>
    <rPh sb="28" eb="29">
      <t>スウ</t>
    </rPh>
    <phoneticPr fontId="8"/>
  </si>
  <si>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10"/>
  </si>
  <si>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</si>
  <si>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</si>
  <si>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</si>
  <si>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</si>
  <si>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共生型サービス対象区分</t>
    <rPh sb="0" eb="3">
      <t>キョウセイガタ</t>
    </rPh>
    <rPh sb="7" eb="9">
      <t>タイショウ</t>
    </rPh>
    <rPh sb="9" eb="11">
      <t>クブン</t>
    </rPh>
    <phoneticPr fontId="8"/>
  </si>
  <si>
    <t>個別計画訓練支援加算</t>
    <rPh sb="0" eb="2">
      <t>コベツ</t>
    </rPh>
    <rPh sb="2" eb="4">
      <t>ケイカク</t>
    </rPh>
    <rPh sb="4" eb="6">
      <t>クンレン</t>
    </rPh>
    <rPh sb="6" eb="8">
      <t>シエン</t>
    </rPh>
    <rPh sb="8" eb="10">
      <t>カサン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</si>
  <si>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</si>
  <si>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</si>
  <si>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</si>
  <si>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②</t>
    <phoneticPr fontId="8"/>
  </si>
  <si>
    <t>　５　地域に貢献する活動の内容</t>
    <rPh sb="3" eb="5">
      <t>チイキ</t>
    </rPh>
    <rPh sb="6" eb="8">
      <t>コウケン</t>
    </rPh>
    <rPh sb="10" eb="12">
      <t>カツドウ</t>
    </rPh>
    <rPh sb="13" eb="15">
      <t>ナイヨウ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</si>
  <si>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</si>
  <si>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</si>
  <si>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３　地域に貢献する活動は、「地域の交流の場（開放スペースや交流会等）の提供」、「認知症カフェ・食堂等の設置」、</t>
    <phoneticPr fontId="8"/>
  </si>
  <si>
    <t>　　　「地域住民が参加できるイベントやお祭り等の開催」、「地域のボランティアの受入れや活動（保育所等における</t>
    <phoneticPr fontId="8"/>
  </si>
  <si>
    <t>　　　清掃活動等）の実施」、「協議会等を設けて地域住民が事業所の運営への参加」、「地域住民への健康相談教室</t>
    <phoneticPr fontId="8"/>
  </si>
  <si>
    <t>　　　・研修会」などをいう。</t>
    <phoneticPr fontId="8"/>
  </si>
  <si>
    <t>　４　地域に貢献する活動の内容</t>
    <rPh sb="3" eb="5">
      <t>チイキ</t>
    </rPh>
    <rPh sb="6" eb="8">
      <t>コウケン</t>
    </rPh>
    <rPh sb="10" eb="12">
      <t>カツドウ</t>
    </rPh>
    <rPh sb="13" eb="15">
      <t>ナイヨウ</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</si>
  <si>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</si>
  <si>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</si>
  <si>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指定地域密着型通所介護事業所、指定小規模多機能型居宅介護事業所等の従業者をいう。</t>
    <phoneticPr fontId="8"/>
  </si>
  <si>
    <t>　　３　地域に貢献する活動は、「地域の交流の場（開放スペースや交流会等）の提供」、「認知症カフェ・食堂等の設置」、</t>
    <phoneticPr fontId="8"/>
  </si>
  <si>
    <t>　　　清掃活動等）の実施」、「協議会等を設けて地域住民が事業所の運営への参加」、「地域住民への健康相談教室</t>
    <phoneticPr fontId="8"/>
  </si>
  <si>
    <t>　　　・研修会」などをいう。</t>
    <phoneticPr fontId="8"/>
  </si>
  <si>
    <t>　週３回以上の送迎を実施している。</t>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</si>
  <si>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</si>
  <si>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「共生型サービス対象区分」欄が「２．該当」の場合に設定する。</t>
    <rPh sb="13" eb="14">
      <t>ラン</t>
    </rPh>
    <rPh sb="18" eb="20">
      <t>ガイトウ</t>
    </rPh>
    <rPh sb="22" eb="24">
      <t>バアイ</t>
    </rPh>
    <rPh sb="25" eb="27">
      <t>セッテイ</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</si>
  <si>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</si>
  <si>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</si>
  <si>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</si>
  <si>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</si>
  <si>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４月</t>
    <rPh sb="1" eb="2">
      <t>ガツ</t>
    </rPh>
    <phoneticPr fontId="8"/>
  </si>
  <si>
    <t>１０月</t>
  </si>
  <si>
    <t>１１月</t>
  </si>
  <si>
    <t>１２月</t>
  </si>
  <si>
    <t>就労定着率</t>
    <rPh sb="0" eb="2">
      <t>シュウロウ</t>
    </rPh>
    <rPh sb="2" eb="4">
      <t>テイチャク</t>
    </rPh>
    <rPh sb="4" eb="5">
      <t>リツ</t>
    </rPh>
    <phoneticPr fontId="8"/>
  </si>
  <si>
    <t>前年度における
就労定着者の数</t>
    <rPh sb="0" eb="3">
      <t>ゼンネンド</t>
    </rPh>
    <rPh sb="8" eb="10">
      <t>シュウロウ</t>
    </rPh>
    <rPh sb="10" eb="12">
      <t>テイチャク</t>
    </rPh>
    <rPh sb="12" eb="13">
      <t>シャ</t>
    </rPh>
    <rPh sb="14" eb="15">
      <t>カズ</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</si>
  <si>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</si>
  <si>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</si>
  <si>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人員配置区分</t>
    <rPh sb="0" eb="2">
      <t>ジンイン</t>
    </rPh>
    <rPh sb="2" eb="4">
      <t>ハイチ</t>
    </rPh>
    <rPh sb="4" eb="6">
      <t>クブン</t>
    </rPh>
    <phoneticPr fontId="8"/>
  </si>
  <si>
    <t>就労定着支援</t>
    <rPh sb="0" eb="2">
      <t>シュウロウ</t>
    </rPh>
    <rPh sb="2" eb="4">
      <t>テイチャク</t>
    </rPh>
    <rPh sb="4" eb="6">
      <t>シエン</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</si>
  <si>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</si>
  <si>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</si>
  <si>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</si>
  <si>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３　人員配置</t>
    <rPh sb="3" eb="5">
      <t>ジンイン</t>
    </rPh>
    <rPh sb="5" eb="7">
      <t>ハイチ</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</si>
  <si>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</si>
  <si>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</si>
  <si>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</si>
  <si>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</si>
  <si>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</si>
  <si>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</si>
  <si>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</si>
  <si>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平均工賃月額区分</t>
    <rPh sb="0" eb="2">
      <t>ヘイキン</t>
    </rPh>
    <rPh sb="2" eb="4">
      <t>コウチン</t>
    </rPh>
    <rPh sb="4" eb="6">
      <t>ゲツガク</t>
    </rPh>
    <rPh sb="6" eb="8">
      <t>クブン</t>
    </rPh>
    <phoneticPr fontId="8"/>
  </si>
  <si>
    <t>円</t>
    <rPh sb="0" eb="1">
      <t>エン</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</si>
  <si>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</si>
  <si>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就労定着率区分</t>
    <rPh sb="0" eb="2">
      <t>シュウロウ</t>
    </rPh>
    <rPh sb="2" eb="4">
      <t>テイチャク</t>
    </rPh>
    <rPh sb="4" eb="5">
      <t>リツ</t>
    </rPh>
    <rPh sb="5" eb="7">
      <t>クブン</t>
    </rPh>
    <phoneticPr fontId="8"/>
  </si>
  <si>
    <t>就労定着率区分の状況</t>
    <rPh sb="0" eb="2">
      <t>シュウロウ</t>
    </rPh>
    <rPh sb="2" eb="4">
      <t>テイチャク</t>
    </rPh>
    <rPh sb="4" eb="5">
      <t>リツ</t>
    </rPh>
    <rPh sb="5" eb="7">
      <t>クブン</t>
    </rPh>
    <rPh sb="8" eb="10">
      <t>ジョウキョウ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</si>
  <si>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</si>
  <si>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r>
      <t xml:space="preserve">就労定着率
</t>
    </r>
    <r>
      <rPr>
        <sz val="9"/>
        <rFont val="ＭＳ Ｐゴシック"/>
        <family val="3"/>
        <charset val="128"/>
      </rPr>
      <t>（②÷①）</t>
    </r>
    <rPh sb="0" eb="2">
      <t>シュウロウ</t>
    </rPh>
    <rPh sb="2" eb="4">
      <t>テイチャク</t>
    </rPh>
    <rPh sb="4" eb="5">
      <t>リツ</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</si>
  <si>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</si>
  <si>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</si>
  <si>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</si>
  <si>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</si>
  <si>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</si>
  <si>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</si>
  <si>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</si>
  <si>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</si>
  <si>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</si>
  <si>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</si>
  <si>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</si>
  <si>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</si>
  <si>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</si>
  <si>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</si>
  <si>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</si>
  <si>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③</t>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</si>
  <si>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</si>
  <si>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</si>
  <si>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前年度における
継続期間</t>
    <rPh sb="0" eb="3">
      <t>ゼンネンド</t>
    </rPh>
    <rPh sb="8" eb="10">
      <t>ケイゾク</t>
    </rPh>
    <rPh sb="10" eb="12">
      <t>キカン</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</si>
  <si>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</si>
  <si>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従業者の配置</t>
    <rPh sb="4" eb="7">
      <t>ジュウギョウシャ</t>
    </rPh>
    <rPh sb="8" eb="10">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</si>
  <si>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</si>
  <si>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３　有資格者による
　　　指導体制</t>
    <rPh sb="4" eb="8">
      <t>ユウシカクシャ</t>
    </rPh>
    <rPh sb="15" eb="17">
      <t>シドウ</t>
    </rPh>
    <rPh sb="17" eb="19">
      <t>タイセイ</t>
    </rPh>
    <phoneticPr fontId="8"/>
  </si>
  <si>
    <t>　　４　研修の開催</t>
    <rPh sb="4" eb="6">
      <t>ケンシュウ</t>
    </rPh>
    <rPh sb="7" eb="9">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</si>
  <si>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</si>
  <si>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５　他機関との連携</t>
    <rPh sb="4" eb="7">
      <t>タキカン</t>
    </rPh>
    <rPh sb="9" eb="11">
      <t>レンケイ</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</si>
  <si>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</si>
  <si>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</si>
  <si>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</si>
  <si>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t>
    <phoneticPr fontId="8"/>
  </si>
  <si>
    <t>短時間利用減算</t>
    <rPh sb="0" eb="3">
      <t>タンジカン</t>
    </rPh>
    <rPh sb="3" eb="5">
      <t>リヨウ</t>
    </rPh>
    <rPh sb="5" eb="7">
      <t>ゲンサン</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</si>
  <si>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</si>
  <si>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①</t>
    <phoneticPr fontId="8"/>
  </si>
  <si>
    <t>①</t>
    <phoneticPr fontId="8"/>
  </si>
  <si>
    <t>　　　○自立生活援助にあっては、地域生活支援員</t>
    <rPh sb="6" eb="8">
      <t>セイカツ</t>
    </rPh>
    <rPh sb="8" eb="10">
      <t>エンジョ</t>
    </rPh>
    <rPh sb="16" eb="18">
      <t>チイキ</t>
    </rPh>
    <phoneticPr fontId="8"/>
  </si>
  <si>
    <t>社会生活支援特別加算</t>
    <rPh sb="0" eb="2">
      <t>シャカイ</t>
    </rPh>
    <rPh sb="2" eb="4">
      <t>セイカツ</t>
    </rPh>
    <rPh sb="4" eb="6">
      <t>シエン</t>
    </rPh>
    <rPh sb="6" eb="8">
      <t>トクベツ</t>
    </rPh>
    <rPh sb="8" eb="10">
      <t>カサン</t>
    </rPh>
    <phoneticPr fontId="8"/>
  </si>
  <si>
    <t>サービス管理責任者配置等加算</t>
    <rPh sb="4" eb="6">
      <t>カンリ</t>
    </rPh>
    <rPh sb="6" eb="8">
      <t>セキニン</t>
    </rPh>
    <rPh sb="8" eb="9">
      <t>シャ</t>
    </rPh>
    <rPh sb="9" eb="11">
      <t>ハイチ</t>
    </rPh>
    <rPh sb="11" eb="12">
      <t>トウ</t>
    </rPh>
    <rPh sb="12" eb="14">
      <t>カサン</t>
    </rPh>
    <phoneticPr fontId="8"/>
  </si>
  <si>
    <t>精神障害者地域移行特別加算</t>
    <rPh sb="0" eb="2">
      <t>セイシン</t>
    </rPh>
    <rPh sb="2" eb="5">
      <t>ショウガイシャ</t>
    </rPh>
    <rPh sb="5" eb="7">
      <t>チイキ</t>
    </rPh>
    <rPh sb="7" eb="9">
      <t>イコウ</t>
    </rPh>
    <rPh sb="9" eb="11">
      <t>トクベツ</t>
    </rPh>
    <rPh sb="11" eb="13">
      <t>カサン</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</si>
  <si>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</si>
  <si>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自立生活援助</t>
    <rPh sb="0" eb="2">
      <t>ジリツ</t>
    </rPh>
    <rPh sb="2" eb="4">
      <t>セイカツ</t>
    </rPh>
    <rPh sb="4" eb="6">
      <t>エンジョ</t>
    </rPh>
    <phoneticPr fontId="8"/>
  </si>
  <si>
    <t>就労定着実績体制加算</t>
    <rPh sb="0" eb="2">
      <t>シュウロウ</t>
    </rPh>
    <rPh sb="2" eb="4">
      <t>テイチャク</t>
    </rPh>
    <rPh sb="4" eb="6">
      <t>ジッセキ</t>
    </rPh>
    <rPh sb="6" eb="8">
      <t>タイセイ</t>
    </rPh>
    <rPh sb="8" eb="10">
      <t>カサン</t>
    </rPh>
    <phoneticPr fontId="8"/>
  </si>
  <si>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8"/>
  </si>
  <si>
    <t>サービス管理責任者欠如減算</t>
    <rPh sb="4" eb="6">
      <t>カンリ</t>
    </rPh>
    <rPh sb="6" eb="8">
      <t>セキニン</t>
    </rPh>
    <rPh sb="8" eb="9">
      <t>シャ</t>
    </rPh>
    <rPh sb="9" eb="11">
      <t>ケツジョ</t>
    </rPh>
    <rPh sb="11" eb="13">
      <t>ゲンサン</t>
    </rPh>
    <phoneticPr fontId="8"/>
  </si>
  <si>
    <t>別紙３５
（就労定着者の状況）</t>
    <rPh sb="0" eb="2">
      <t>ベッシ</t>
    </rPh>
    <rPh sb="6" eb="8">
      <t>シュウロウ</t>
    </rPh>
    <rPh sb="8" eb="10">
      <t>テイチャク</t>
    </rPh>
    <rPh sb="10" eb="11">
      <t>シャ</t>
    </rPh>
    <rPh sb="12" eb="14">
      <t>ジョウキョウ</t>
    </rPh>
    <phoneticPr fontId="8"/>
  </si>
  <si>
    <t>就労定着支援員</t>
    <rPh sb="0" eb="2">
      <t>シュウロウ</t>
    </rPh>
    <rPh sb="2" eb="4">
      <t>テイチャク</t>
    </rPh>
    <rPh sb="4" eb="6">
      <t>シエン</t>
    </rPh>
    <rPh sb="6" eb="7">
      <t>イン</t>
    </rPh>
    <phoneticPr fontId="10"/>
  </si>
  <si>
    <t>賃金向上達成指導員</t>
    <rPh sb="0" eb="2">
      <t>チンギン</t>
    </rPh>
    <rPh sb="2" eb="4">
      <t>コウジョウ</t>
    </rPh>
    <rPh sb="4" eb="6">
      <t>タッセイ</t>
    </rPh>
    <rPh sb="6" eb="9">
      <t>シドウイン</t>
    </rPh>
    <phoneticPr fontId="10"/>
  </si>
  <si>
    <t>定員または
利用者数</t>
    <rPh sb="0" eb="2">
      <t>テイイン</t>
    </rPh>
    <rPh sb="6" eb="8">
      <t>リヨウ</t>
    </rPh>
    <rPh sb="8" eb="9">
      <t>シャ</t>
    </rPh>
    <rPh sb="9" eb="10">
      <t>スウ</t>
    </rPh>
    <phoneticPr fontId="10"/>
  </si>
  <si>
    <t>地域生活支援員</t>
    <rPh sb="0" eb="2">
      <t>チイキ</t>
    </rPh>
    <rPh sb="2" eb="4">
      <t>セイカツ</t>
    </rPh>
    <rPh sb="4" eb="6">
      <t>シエン</t>
    </rPh>
    <rPh sb="6" eb="7">
      <t>イン</t>
    </rPh>
    <phoneticPr fontId="8"/>
  </si>
  <si>
    <t>火</t>
    <rPh sb="0" eb="1">
      <t>ヒ</t>
    </rPh>
    <phoneticPr fontId="10"/>
  </si>
  <si>
    <t>水</t>
    <rPh sb="0" eb="1">
      <t>スイ</t>
    </rPh>
    <phoneticPr fontId="10"/>
  </si>
  <si>
    <t>土</t>
    <rPh sb="0" eb="1">
      <t>ド</t>
    </rPh>
    <phoneticPr fontId="10"/>
  </si>
  <si>
    <t>金</t>
    <rPh sb="0" eb="1">
      <t>キン</t>
    </rPh>
    <phoneticPr fontId="10"/>
  </si>
  <si>
    <t>平均障害支援区分等算出シート</t>
    <rPh sb="0" eb="2">
      <t>ヘイキン</t>
    </rPh>
    <rPh sb="2" eb="4">
      <t>ショウガイ</t>
    </rPh>
    <rPh sb="4" eb="6">
      <t>シエン</t>
    </rPh>
    <rPh sb="6" eb="8">
      <t>クブン</t>
    </rPh>
    <rPh sb="8" eb="9">
      <t>トウ</t>
    </rPh>
    <rPh sb="9" eb="11">
      <t>サンシュツ</t>
    </rPh>
    <phoneticPr fontId="8"/>
  </si>
  <si>
    <t>平均利用者数</t>
    <phoneticPr fontId="10"/>
  </si>
  <si>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8"/>
  </si>
  <si>
    <t>総延べ障害
支援区分</t>
    <rPh sb="0" eb="1">
      <t>ソウ</t>
    </rPh>
    <rPh sb="1" eb="2">
      <t>ノ</t>
    </rPh>
    <rPh sb="3" eb="5">
      <t>ショウガイ</t>
    </rPh>
    <rPh sb="6" eb="8">
      <t>シエン</t>
    </rPh>
    <rPh sb="8" eb="10">
      <t>クブン</t>
    </rPh>
    <phoneticPr fontId="8"/>
  </si>
  <si>
    <t>平均障害支援区分</t>
    <rPh sb="0" eb="2">
      <t>ヘイキン</t>
    </rPh>
    <rPh sb="2" eb="4">
      <t>ショウガイ</t>
    </rPh>
    <rPh sb="6" eb="8">
      <t>クブン</t>
    </rPh>
    <phoneticPr fontId="8"/>
  </si>
  <si>
    <t>×２＝</t>
    <phoneticPr fontId="8"/>
  </si>
  <si>
    <t>重症心身障害者の割合</t>
    <rPh sb="0" eb="2">
      <t>ジュウショウ</t>
    </rPh>
    <rPh sb="2" eb="4">
      <t>シンシン</t>
    </rPh>
    <rPh sb="4" eb="7">
      <t>ショウガイシャ</t>
    </rPh>
    <rPh sb="8" eb="10">
      <t>ワリアイ</t>
    </rPh>
    <phoneticPr fontId="10"/>
  </si>
  <si>
    <t>視覚・聴覚言語障害者
支援体制加算対象者の人数</t>
    <rPh sb="0" eb="2">
      <t>シカク</t>
    </rPh>
    <rPh sb="17" eb="20">
      <t>タイショウシャ</t>
    </rPh>
    <rPh sb="21" eb="23">
      <t>ニンズウ</t>
    </rPh>
    <phoneticPr fontId="8"/>
  </si>
  <si>
    <t>区分２～区分６
の利用者数</t>
    <rPh sb="0" eb="2">
      <t>クブン</t>
    </rPh>
    <rPh sb="4" eb="6">
      <t>クブン</t>
    </rPh>
    <rPh sb="9" eb="12">
      <t>リヨウシャ</t>
    </rPh>
    <rPh sb="12" eb="13">
      <t>スウ</t>
    </rPh>
    <phoneticPr fontId="8"/>
  </si>
  <si>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10"/>
  </si>
  <si>
    <t>平均利用者数</t>
    <phoneticPr fontId="10"/>
  </si>
  <si>
    <t>×２＝</t>
    <phoneticPr fontId="8"/>
  </si>
  <si>
    <t>×２＝</t>
    <phoneticPr fontId="8"/>
  </si>
  <si>
    <t>×２＝</t>
    <phoneticPr fontId="8"/>
  </si>
  <si>
    <t>×２＝</t>
    <phoneticPr fontId="8"/>
  </si>
  <si>
    <t>×２＝</t>
    <phoneticPr fontId="8"/>
  </si>
  <si>
    <t>×２＝</t>
    <phoneticPr fontId="8"/>
  </si>
  <si>
    <t>×２＝</t>
    <phoneticPr fontId="8"/>
  </si>
  <si>
    <t>×２＝</t>
    <phoneticPr fontId="8"/>
  </si>
  <si>
    <t>平均利用者数</t>
    <phoneticPr fontId="10"/>
  </si>
  <si>
    <t>　２　水色のセルを入力し、ベージュのセルは入力しないでください。</t>
    <rPh sb="3" eb="5">
      <t>ミズイロ</t>
    </rPh>
    <rPh sb="9" eb="11">
      <t>ニュウリョク</t>
    </rPh>
    <rPh sb="21" eb="23">
      <t>ニュウリョク</t>
    </rPh>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</si>
  <si>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</si>
  <si>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</si>
  <si>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※４</t>
    <phoneticPr fontId="8"/>
  </si>
  <si>
    <t>「人員配置区分」欄には、報酬算定上の区分を設定する。</t>
    <rPh sb="21" eb="23">
      <t>セッテイ</t>
    </rPh>
    <phoneticPr fontId="8"/>
  </si>
  <si>
    <t>※２</t>
    <phoneticPr fontId="8"/>
  </si>
  <si>
    <t>※１</t>
    <phoneticPr fontId="8"/>
  </si>
  <si>
    <t>　１．なし　　２．あり</t>
    <phoneticPr fontId="8"/>
  </si>
  <si>
    <t>福祉専門職員配置等</t>
    <phoneticPr fontId="8"/>
  </si>
  <si>
    <t>強度行動障害者地域移行体制</t>
    <phoneticPr fontId="8"/>
  </si>
  <si>
    <t>精神障害者地域移行体制</t>
    <phoneticPr fontId="8"/>
  </si>
  <si>
    <t>地域生活移行個別支援</t>
    <phoneticPr fontId="8"/>
  </si>
  <si>
    <t>送迎体制</t>
    <phoneticPr fontId="8"/>
  </si>
  <si>
    <t>○</t>
    <phoneticPr fontId="8"/>
  </si>
  <si>
    <t>福祉・介護職員等特定処遇改善加算</t>
    <phoneticPr fontId="8"/>
  </si>
  <si>
    <t>○</t>
    <phoneticPr fontId="8"/>
  </si>
  <si>
    <t>令和</t>
    <rPh sb="0" eb="2">
      <t>レイワ</t>
    </rPh>
    <phoneticPr fontId="8"/>
  </si>
  <si>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8"/>
  </si>
  <si>
    <t>ピアサポート実施加算</t>
    <rPh sb="6" eb="8">
      <t>ジッシ</t>
    </rPh>
    <rPh sb="8" eb="10">
      <t>カサン</t>
    </rPh>
    <phoneticPr fontId="68"/>
  </si>
  <si>
    <t>居住支援連携体制</t>
    <phoneticPr fontId="68"/>
  </si>
  <si>
    <t>ピアサポート体制</t>
    <phoneticPr fontId="68"/>
  </si>
  <si>
    <t>　　年　　月　　日</t>
    <rPh sb="2" eb="3">
      <t>ネン</t>
    </rPh>
    <rPh sb="5" eb="6">
      <t>ガツ</t>
    </rPh>
    <rPh sb="8" eb="9">
      <t>ニチ</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</si>
  <si>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</si>
  <si>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</si>
  <si>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</si>
  <si>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前々年度</t>
    <rPh sb="0" eb="2">
      <t>ゼンゼン</t>
    </rPh>
    <rPh sb="2" eb="4">
      <t>ネンド</t>
    </rPh>
    <phoneticPr fontId="8"/>
  </si>
  <si>
    <t>÷</t>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</si>
  <si>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</si>
  <si>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</si>
  <si>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</si>
  <si>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就職日（年月日）</t>
    <rPh sb="0" eb="2">
      <t>シュウショク</t>
    </rPh>
    <rPh sb="2" eb="3">
      <t>ビ</t>
    </rPh>
    <rPh sb="4" eb="7">
      <t>ネンガッピ</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</si>
  <si>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</si>
  <si>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</si>
  <si>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</si>
  <si>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</si>
  <si>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</si>
  <si>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</si>
  <si>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</si>
  <si>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　</t>
  </si>
  <si>
    <t>サービス費区分</t>
    <rPh sb="4" eb="5">
      <t>ヒ</t>
    </rPh>
    <rPh sb="5" eb="7">
      <t>クブン</t>
    </rPh>
    <phoneticPr fontId="8"/>
  </si>
  <si>
    <t>ピアサポーターの配置</t>
    <rPh sb="8" eb="10">
      <t>ハイチ</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</si>
  <si>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</si>
  <si>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</si>
  <si>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t>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</si>
  <si>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</si>
  <si>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</si>
  <si>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</si>
  <si>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</si>
  <si>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ピアサポート体制加算</t>
    <rPh sb="6" eb="8">
      <t>タイセイ</t>
    </rPh>
    <rPh sb="8" eb="10">
      <t>カサン</t>
    </rPh>
    <phoneticPr fontId="8"/>
  </si>
  <si>
    <t>別紙３
（障害支援区分）</t>
    <rPh sb="0" eb="2">
      <t>ベッシ</t>
    </rPh>
    <rPh sb="5" eb="7">
      <t>ショウガイ</t>
    </rPh>
    <rPh sb="7" eb="9">
      <t>シエン</t>
    </rPh>
    <rPh sb="9" eb="11">
      <t>クブン</t>
    </rPh>
    <phoneticPr fontId="8"/>
  </si>
  <si>
    <t>別紙３０
（地域生活移行個別支援）</t>
    <rPh sb="0" eb="2">
      <t>ベッシ</t>
    </rPh>
    <rPh sb="6" eb="8">
      <t>チイキ</t>
    </rPh>
    <rPh sb="8" eb="10">
      <t>セイカツ</t>
    </rPh>
    <rPh sb="10" eb="12">
      <t>イコウ</t>
    </rPh>
    <rPh sb="12" eb="14">
      <t>コベツ</t>
    </rPh>
    <rPh sb="14" eb="16">
      <t>シエン</t>
    </rPh>
    <phoneticPr fontId="8"/>
  </si>
  <si>
    <t>別紙３１
（サービス管理責任者配置）</t>
    <rPh sb="0" eb="2">
      <t>ベッシ</t>
    </rPh>
    <phoneticPr fontId="8"/>
  </si>
  <si>
    <t>別紙３４
（就労移行支援算定区分）</t>
    <rPh sb="0" eb="2">
      <t>ベッシ</t>
    </rPh>
    <phoneticPr fontId="8"/>
  </si>
  <si>
    <t>別紙２４
（看護職員配置）</t>
    <rPh sb="0" eb="2">
      <t>ベッシ</t>
    </rPh>
    <rPh sb="6" eb="8">
      <t>カンゴ</t>
    </rPh>
    <rPh sb="8" eb="10">
      <t>ショクイン</t>
    </rPh>
    <rPh sb="10" eb="12">
      <t>ハイチ</t>
    </rPh>
    <phoneticPr fontId="8"/>
  </si>
  <si>
    <t>別紙２５
（夜間支援等）</t>
    <rPh sb="0" eb="2">
      <t>ベッシ</t>
    </rPh>
    <rPh sb="6" eb="8">
      <t>ヤカン</t>
    </rPh>
    <rPh sb="8" eb="10">
      <t>シエン</t>
    </rPh>
    <rPh sb="10" eb="11">
      <t>トウ</t>
    </rPh>
    <phoneticPr fontId="8"/>
  </si>
  <si>
    <t>別紙２６
（移行準備支援）</t>
    <rPh sb="0" eb="2">
      <t>ベッシ</t>
    </rPh>
    <rPh sb="6" eb="8">
      <t>イコウ</t>
    </rPh>
    <rPh sb="8" eb="10">
      <t>ジュンビ</t>
    </rPh>
    <rPh sb="10" eb="12">
      <t>シエン</t>
    </rPh>
    <phoneticPr fontId="8"/>
  </si>
  <si>
    <t>別途掲載</t>
    <phoneticPr fontId="8"/>
  </si>
  <si>
    <t>医療連携体制加算（Ⅶ）</t>
    <phoneticPr fontId="8"/>
  </si>
  <si>
    <t>事業所所在地</t>
    <rPh sb="0" eb="3">
      <t>ジギョウショ</t>
    </rPh>
    <rPh sb="3" eb="6">
      <t>ショザイチ</t>
    </rPh>
    <phoneticPr fontId="8"/>
  </si>
  <si>
    <t>支援対象者</t>
    <rPh sb="0" eb="2">
      <t>シエン</t>
    </rPh>
    <rPh sb="2" eb="5">
      <t>タイショウシャ</t>
    </rPh>
    <phoneticPr fontId="8"/>
  </si>
  <si>
    <t>他事業所との併任</t>
    <phoneticPr fontId="8"/>
  </si>
  <si>
    <t>訪問看護ステーション等の名称</t>
    <rPh sb="10" eb="11">
      <t>トウ</t>
    </rPh>
    <phoneticPr fontId="8"/>
  </si>
  <si>
    <t>訪問看護ステーション等の所在地</t>
    <rPh sb="10" eb="11">
      <t>トウ</t>
    </rPh>
    <phoneticPr fontId="8"/>
  </si>
  <si>
    <t>その他の体制の整備状況</t>
    <rPh sb="2" eb="3">
      <t>タ</t>
    </rPh>
    <rPh sb="4" eb="6">
      <t>タイセイ</t>
    </rPh>
    <rPh sb="7" eb="9">
      <t>セイビ</t>
    </rPh>
    <rPh sb="9" eb="11">
      <t>ジョウキョウ</t>
    </rPh>
    <phoneticPr fontId="8"/>
  </si>
  <si>
    <t>重度化した場合の対応に係る指針を定め、入居の際に、入居者又はその家族等に対して、当該指針の内容を説明し、同意を得る体制を整備している。</t>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</si>
  <si>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</si>
  <si>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</si>
  <si>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</si>
  <si>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</si>
  <si>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</si>
  <si>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</si>
  <si>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医療連携体制加算（Ⅸ）</t>
    <phoneticPr fontId="8"/>
  </si>
  <si>
    <t>自己評価結果等未公表減算</t>
    <rPh sb="0" eb="2">
      <t>ジコ</t>
    </rPh>
    <rPh sb="2" eb="4">
      <t>ヒョウカ</t>
    </rPh>
    <rPh sb="4" eb="7">
      <t>ケッカナド</t>
    </rPh>
    <rPh sb="7" eb="10">
      <t>ミコウヒョウ</t>
    </rPh>
    <rPh sb="10" eb="12">
      <t>ゲンサン</t>
    </rPh>
    <phoneticPr fontId="8"/>
  </si>
  <si>
    <t>ピアサポート実施加算</t>
    <rPh sb="6" eb="8">
      <t>ジッシ</t>
    </rPh>
    <rPh sb="8" eb="10">
      <t>カサン</t>
    </rPh>
    <phoneticPr fontId="8"/>
  </si>
  <si>
    <t>居住支援連携体制加算</t>
    <rPh sb="0" eb="2">
      <t>キョジュウ</t>
    </rPh>
    <rPh sb="2" eb="4">
      <t>シエン</t>
    </rPh>
    <rPh sb="4" eb="6">
      <t>レンケイ</t>
    </rPh>
    <rPh sb="6" eb="8">
      <t>タイセイ</t>
    </rPh>
    <rPh sb="8" eb="10">
      <t>カサン</t>
    </rPh>
    <phoneticPr fontId="8"/>
  </si>
  <si>
    <t>日中活動支援加算</t>
    <rPh sb="0" eb="2">
      <t>ニッチュウ</t>
    </rPh>
    <rPh sb="2" eb="4">
      <t>カツドウ</t>
    </rPh>
    <rPh sb="4" eb="6">
      <t>シエン</t>
    </rPh>
    <rPh sb="6" eb="8">
      <t>カサン</t>
    </rPh>
    <phoneticPr fontId="8"/>
  </si>
  <si>
    <t>※１　「□」は生活介護事業所、「■」は生活介護事業所以外</t>
    <rPh sb="7" eb="9">
      <t>セイカツ</t>
    </rPh>
    <rPh sb="9" eb="11">
      <t>カイゴ</t>
    </rPh>
    <rPh sb="11" eb="14">
      <t>ジギョウショ</t>
    </rPh>
    <phoneticPr fontId="10"/>
  </si>
  <si>
    <t>□</t>
  </si>
  <si>
    <t>■</t>
  </si>
  <si>
    <t>　人員配置体制加算（Ⅰ）を算定している</t>
    <rPh sb="1" eb="3">
      <t>ジンイン</t>
    </rPh>
    <rPh sb="3" eb="5">
      <t>ハイチ</t>
    </rPh>
    <rPh sb="5" eb="7">
      <t>タイセイ</t>
    </rPh>
    <rPh sb="7" eb="9">
      <t>カサン</t>
    </rPh>
    <rPh sb="13" eb="15">
      <t>サンテイ</t>
    </rPh>
    <phoneticPr fontId="90"/>
  </si>
  <si>
    <t>有　　　　・　　　　無</t>
    <rPh sb="0" eb="1">
      <t>ア</t>
    </rPh>
    <rPh sb="10" eb="11">
      <t>ナシ</t>
    </rPh>
    <phoneticPr fontId="90"/>
  </si>
  <si>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90"/>
  </si>
  <si>
    <t>重度障害者支援加算（Ⅱ）</t>
    <rPh sb="0" eb="2">
      <t>ジュウド</t>
    </rPh>
    <rPh sb="2" eb="5">
      <t>ショウガイシャ</t>
    </rPh>
    <rPh sb="5" eb="7">
      <t>シエン</t>
    </rPh>
    <rPh sb="7" eb="9">
      <t>カサン</t>
    </rPh>
    <phoneticPr fontId="90"/>
  </si>
  <si>
    <t>本体報酬（下記以外）</t>
    <rPh sb="0" eb="2">
      <t>ホンタイ</t>
    </rPh>
    <rPh sb="2" eb="4">
      <t>ホウシュウ</t>
    </rPh>
    <rPh sb="5" eb="7">
      <t>カキ</t>
    </rPh>
    <rPh sb="7" eb="9">
      <t>イガイ</t>
    </rPh>
    <phoneticPr fontId="8"/>
  </si>
  <si>
    <t>本体報酬（就労移行支援）</t>
    <rPh sb="0" eb="2">
      <t>ホンタイ</t>
    </rPh>
    <rPh sb="2" eb="4">
      <t>ホウシュウ</t>
    </rPh>
    <rPh sb="5" eb="7">
      <t>シュウロウ</t>
    </rPh>
    <rPh sb="7" eb="9">
      <t>イコウ</t>
    </rPh>
    <rPh sb="9" eb="11">
      <t>シエン</t>
    </rPh>
    <phoneticPr fontId="8"/>
  </si>
  <si>
    <t>本体報酬（就労継続支援Ａ型）</t>
    <rPh sb="0" eb="2">
      <t>ホンタイ</t>
    </rPh>
    <rPh sb="2" eb="4">
      <t>ホウシュウ</t>
    </rPh>
    <rPh sb="5" eb="7">
      <t>シュウロウ</t>
    </rPh>
    <rPh sb="7" eb="9">
      <t>ケイゾク</t>
    </rPh>
    <rPh sb="9" eb="11">
      <t>シエン</t>
    </rPh>
    <rPh sb="12" eb="13">
      <t>ガタ</t>
    </rPh>
    <phoneticPr fontId="8"/>
  </si>
  <si>
    <t>本体報酬（就労継続支援Ｂ型）</t>
    <rPh sb="0" eb="2">
      <t>ホンタイ</t>
    </rPh>
    <rPh sb="2" eb="4">
      <t>ホウシュウ</t>
    </rPh>
    <rPh sb="5" eb="7">
      <t>シュウロウ</t>
    </rPh>
    <rPh sb="7" eb="9">
      <t>ケイゾク</t>
    </rPh>
    <rPh sb="9" eb="11">
      <t>シエン</t>
    </rPh>
    <rPh sb="12" eb="13">
      <t>ガタ</t>
    </rPh>
    <phoneticPr fontId="8"/>
  </si>
  <si>
    <t>本体報酬（就労定着支援）</t>
    <rPh sb="0" eb="2">
      <t>ホンタイ</t>
    </rPh>
    <rPh sb="2" eb="4">
      <t>ホウシュウ</t>
    </rPh>
    <rPh sb="5" eb="7">
      <t>シュウロウ</t>
    </rPh>
    <rPh sb="7" eb="9">
      <t>テイチャク</t>
    </rPh>
    <rPh sb="9" eb="11">
      <t>シエン</t>
    </rPh>
    <phoneticPr fontId="8"/>
  </si>
  <si>
    <t>月</t>
    <rPh sb="0" eb="1">
      <t>ゲツ</t>
    </rPh>
    <phoneticPr fontId="10"/>
  </si>
  <si>
    <t>土</t>
    <phoneticPr fontId="10"/>
  </si>
  <si>
    <t>木</t>
    <phoneticPr fontId="10"/>
  </si>
  <si>
    <t>水</t>
    <phoneticPr fontId="10"/>
  </si>
  <si>
    <t>木</t>
    <rPh sb="0" eb="1">
      <t>モク</t>
    </rPh>
    <phoneticPr fontId="10"/>
  </si>
  <si>
    <t>水</t>
    <phoneticPr fontId="10"/>
  </si>
  <si>
    <t>土</t>
    <phoneticPr fontId="10"/>
  </si>
  <si>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</si>
  <si>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</si>
  <si>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</si>
  <si>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</si>
  <si>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別紙38</t>
    <rPh sb="0" eb="2">
      <t>ベッシ</t>
    </rPh>
    <phoneticPr fontId="8"/>
  </si>
  <si>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</si>
  <si>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8"/>
  </si>
  <si>
    <t>別紙38</t>
    <rPh sb="0" eb="2">
      <t>ベッシ</t>
    </rPh>
    <phoneticPr fontId="8"/>
  </si>
  <si>
    <t>　氏名</t>
    <rPh sb="1" eb="3">
      <t>シメイ</t>
    </rPh>
    <phoneticPr fontId="8"/>
  </si>
  <si>
    <t>　連絡先</t>
    <rPh sb="1" eb="4">
      <t>レンラクサキ</t>
    </rPh>
    <phoneticPr fontId="8"/>
  </si>
  <si>
    <t>　役職</t>
    <rPh sb="1" eb="3">
      <t>ヤクショク</t>
    </rPh>
    <phoneticPr fontId="8"/>
  </si>
  <si>
    <t>法人名称</t>
    <rPh sb="0" eb="2">
      <t>ホウジン</t>
    </rPh>
    <rPh sb="2" eb="4">
      <t>メイショウ</t>
    </rPh>
    <phoneticPr fontId="8"/>
  </si>
  <si>
    <t>（代表者）</t>
    <rPh sb="1" eb="4">
      <t>ダイヒョウシャ</t>
    </rPh>
    <phoneticPr fontId="8"/>
  </si>
  <si>
    <t>（発行責任者）</t>
    <rPh sb="1" eb="3">
      <t>ハッコウ</t>
    </rPh>
    <rPh sb="3" eb="6">
      <t>セキニンシャ</t>
    </rPh>
    <phoneticPr fontId="8"/>
  </si>
  <si>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8"/>
  </si>
  <si>
    <t>（短期入所）</t>
    <rPh sb="1" eb="5">
      <t>タンキニュウショ</t>
    </rPh>
    <phoneticPr fontId="68"/>
  </si>
  <si>
    <t>日中活動支援加算に関する届出書</t>
    <rPh sb="0" eb="2">
      <t>ニッチュウ</t>
    </rPh>
    <rPh sb="2" eb="4">
      <t>カツドウ</t>
    </rPh>
    <rPh sb="4" eb="6">
      <t>シエン</t>
    </rPh>
    <rPh sb="6" eb="8">
      <t>カサン</t>
    </rPh>
    <rPh sb="9" eb="10">
      <t>カン</t>
    </rPh>
    <rPh sb="12" eb="15">
      <t>トドケデショ</t>
    </rPh>
    <phoneticPr fontId="8"/>
  </si>
  <si>
    <t>報酬区分</t>
    <rPh sb="0" eb="2">
      <t>ホウシュウ</t>
    </rPh>
    <rPh sb="2" eb="4">
      <t>クブン</t>
    </rPh>
    <phoneticPr fontId="8"/>
  </si>
  <si>
    <t>(１）</t>
    <phoneticPr fontId="8"/>
  </si>
  <si>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8"/>
  </si>
  <si>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</si>
  <si>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8"/>
  </si>
  <si>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</si>
  <si>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8"/>
  </si>
  <si>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</si>
  <si>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8"/>
  </si>
  <si>
    <t>(5)</t>
    <phoneticPr fontId="8"/>
  </si>
  <si>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8"/>
  </si>
  <si>
    <t>　日中活動実施計画
　の作成</t>
    <rPh sb="1" eb="3">
      <t>ニッチュウ</t>
    </rPh>
    <rPh sb="3" eb="5">
      <t>カツドウ</t>
    </rPh>
    <rPh sb="5" eb="7">
      <t>ジッシ</t>
    </rPh>
    <rPh sb="7" eb="9">
      <t>ケイカク</t>
    </rPh>
    <rPh sb="12" eb="14">
      <t>サクセイ</t>
    </rPh>
    <phoneticPr fontId="8"/>
  </si>
  <si>
    <t>　指定短期入所の
　提供※</t>
    <rPh sb="1" eb="3">
      <t>シテイ</t>
    </rPh>
    <rPh sb="3" eb="5">
      <t>タンキ</t>
    </rPh>
    <rPh sb="5" eb="7">
      <t>ニュウショ</t>
    </rPh>
    <rPh sb="10" eb="12">
      <t>テイキョウ</t>
    </rPh>
    <phoneticPr fontId="8"/>
  </si>
  <si>
    <t>保育士</t>
    <rPh sb="0" eb="3">
      <t>ホイクシ</t>
    </rPh>
    <phoneticPr fontId="8"/>
  </si>
  <si>
    <t>理学療法士</t>
    <rPh sb="0" eb="2">
      <t>リガク</t>
    </rPh>
    <rPh sb="2" eb="5">
      <t>リョウホウシ</t>
    </rPh>
    <phoneticPr fontId="8"/>
  </si>
  <si>
    <t>作業療法士</t>
    <rPh sb="0" eb="2">
      <t>サギョウ</t>
    </rPh>
    <rPh sb="2" eb="5">
      <t>リョウホウシ</t>
    </rPh>
    <phoneticPr fontId="8"/>
  </si>
  <si>
    <t>言語聴覚士</t>
    <rPh sb="0" eb="2">
      <t>ゲンゴ</t>
    </rPh>
    <rPh sb="2" eb="4">
      <t>チョウカク</t>
    </rPh>
    <rPh sb="4" eb="5">
      <t>シ</t>
    </rPh>
    <phoneticPr fontId="8"/>
  </si>
  <si>
    <t>その他（　　　 　　　）</t>
    <rPh sb="2" eb="3">
      <t>タ</t>
    </rPh>
    <phoneticPr fontId="8"/>
  </si>
  <si>
    <t>その他（　　 　　　　）</t>
    <rPh sb="2" eb="3">
      <t>タ</t>
    </rPh>
    <phoneticPr fontId="8"/>
  </si>
  <si>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8"/>
  </si>
  <si>
    <t>別紙48</t>
    <rPh sb="0" eb="2">
      <t>ベッシ</t>
    </rPh>
    <phoneticPr fontId="8"/>
  </si>
  <si>
    <t>別紙46</t>
    <rPh sb="0" eb="2">
      <t>ベッシ</t>
    </rPh>
    <phoneticPr fontId="8"/>
  </si>
  <si>
    <t>別紙45</t>
    <rPh sb="0" eb="2">
      <t>ベッシ</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</si>
  <si>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</si>
  <si>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就職日</t>
    <rPh sb="0" eb="2">
      <t>シュウショク</t>
    </rPh>
    <rPh sb="2" eb="3">
      <t>ビ</t>
    </rPh>
    <phoneticPr fontId="8"/>
  </si>
  <si>
    <t>前年度において
6月に達した日</t>
    <rPh sb="0" eb="3">
      <t>ゼンネンド</t>
    </rPh>
    <rPh sb="9" eb="10">
      <t>ゲツ</t>
    </rPh>
    <rPh sb="11" eb="12">
      <t>タッ</t>
    </rPh>
    <rPh sb="14" eb="15">
      <t>ケイジツ</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</si>
  <si>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</si>
  <si>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（施設入所支援）</t>
    <rPh sb="1" eb="3">
      <t>シセツ</t>
    </rPh>
    <rPh sb="3" eb="5">
      <t>ニュウショ</t>
    </rPh>
    <rPh sb="5" eb="7">
      <t>シエン</t>
    </rPh>
    <phoneticPr fontId="68"/>
  </si>
  <si>
    <t>施設の名称</t>
    <rPh sb="0" eb="2">
      <t>シセツ</t>
    </rPh>
    <rPh sb="3" eb="5">
      <t>メイショウ</t>
    </rPh>
    <phoneticPr fontId="8"/>
  </si>
  <si>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90"/>
  </si>
  <si>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90"/>
  </si>
  <si>
    <t>別紙47</t>
    <rPh sb="0" eb="2">
      <t>ベッシ</t>
    </rPh>
    <phoneticPr fontId="8"/>
  </si>
  <si>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8"/>
  </si>
  <si>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8"/>
  </si>
  <si>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8"/>
  </si>
  <si>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8"/>
  </si>
  <si>
    <t>別紙39</t>
    <rPh sb="0" eb="2">
      <t>ベッシ</t>
    </rPh>
    <phoneticPr fontId="8"/>
  </si>
  <si>
    <t>※５</t>
    <phoneticPr fontId="8"/>
  </si>
  <si>
    <t>※６</t>
    <phoneticPr fontId="8"/>
  </si>
  <si>
    <t>※７</t>
    <phoneticPr fontId="8"/>
  </si>
  <si>
    <t>※８</t>
    <phoneticPr fontId="8"/>
  </si>
  <si>
    <t>※９</t>
    <phoneticPr fontId="8"/>
  </si>
  <si>
    <t>大規模事業所/大規模減算</t>
    <rPh sb="0" eb="3">
      <t>ダイキボ</t>
    </rPh>
    <rPh sb="3" eb="5">
      <t>ジギョウ</t>
    </rPh>
    <rPh sb="5" eb="6">
      <t>ショ</t>
    </rPh>
    <rPh sb="7" eb="10">
      <t>ダイキボ</t>
    </rPh>
    <rPh sb="10" eb="12">
      <t>ゲンサン</t>
    </rPh>
    <phoneticPr fontId="8"/>
  </si>
  <si>
    <t>届出者</t>
    <rPh sb="0" eb="2">
      <t>トドケデ</t>
    </rPh>
    <rPh sb="2" eb="3">
      <t>シャ</t>
    </rPh>
    <phoneticPr fontId="8"/>
  </si>
  <si>
    <t>主たる事務所
の所在地</t>
    <rPh sb="0" eb="1">
      <t>シュ</t>
    </rPh>
    <rPh sb="3" eb="5">
      <t>ジム</t>
    </rPh>
    <rPh sb="5" eb="6">
      <t>ショ</t>
    </rPh>
    <rPh sb="8" eb="11">
      <t>ショザイチ</t>
    </rPh>
    <phoneticPr fontId="8"/>
  </si>
  <si>
    <t>：</t>
    <phoneticPr fontId="8"/>
  </si>
  <si>
    <t>名　　称</t>
    <rPh sb="0" eb="1">
      <t>ナ</t>
    </rPh>
    <rPh sb="3" eb="4">
      <t>ショウ</t>
    </rPh>
    <phoneticPr fontId="8"/>
  </si>
  <si>
    <t>問合せ先</t>
    <rPh sb="0" eb="2">
      <t>トイアワ</t>
    </rPh>
    <rPh sb="3" eb="4">
      <t>サキ</t>
    </rPh>
    <phoneticPr fontId="8"/>
  </si>
  <si>
    <t>担当者氏名</t>
    <rPh sb="0" eb="3">
      <t>タントウシャ</t>
    </rPh>
    <rPh sb="3" eb="5">
      <t>シメイ</t>
    </rPh>
    <phoneticPr fontId="8"/>
  </si>
  <si>
    <t>担当者連絡先</t>
    <rPh sb="0" eb="3">
      <t>タントウシャ</t>
    </rPh>
    <rPh sb="3" eb="5">
      <t>レンラク</t>
    </rPh>
    <rPh sb="5" eb="6">
      <t>サキ</t>
    </rPh>
    <phoneticPr fontId="8"/>
  </si>
  <si>
    <t>主たる事業所
（施設）の名称</t>
    <rPh sb="0" eb="1">
      <t>シュ</t>
    </rPh>
    <rPh sb="3" eb="6">
      <t>ジギョウショ</t>
    </rPh>
    <rPh sb="8" eb="10">
      <t>シセツ</t>
    </rPh>
    <rPh sb="12" eb="14">
      <t>メイショウ</t>
    </rPh>
    <phoneticPr fontId="8"/>
  </si>
  <si>
    <t>（ﾌﾘｶﾞﾅ）</t>
    <phoneticPr fontId="8"/>
  </si>
  <si>
    <t>事業所（施設）　　　の所在地</t>
    <rPh sb="0" eb="3">
      <t>ジギョウショ</t>
    </rPh>
    <rPh sb="4" eb="6">
      <t>シセツ</t>
    </rPh>
    <rPh sb="11" eb="14">
      <t>ショザイチ</t>
    </rPh>
    <phoneticPr fontId="8"/>
  </si>
  <si>
    <t>郵便番号（</t>
    <rPh sb="0" eb="4">
      <t>ユウビンバンゴウ</t>
    </rPh>
    <phoneticPr fontId="8"/>
  </si>
  <si>
    <t>）</t>
    <phoneticPr fontId="8"/>
  </si>
  <si>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</si>
  <si>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実施
事業</t>
    <rPh sb="0" eb="2">
      <t>ジッシ</t>
    </rPh>
    <rPh sb="3" eb="5">
      <t>ジギョウ</t>
    </rPh>
    <phoneticPr fontId="8"/>
  </si>
  <si>
    <t>変更内容</t>
    <rPh sb="0" eb="2">
      <t>ヘンコウ</t>
    </rPh>
    <rPh sb="2" eb="4">
      <t>ナイヨウ</t>
    </rPh>
    <phoneticPr fontId="8"/>
  </si>
  <si>
    <t>介　　　　護　　　　給　　　　付</t>
    <rPh sb="0" eb="1">
      <t>スケ</t>
    </rPh>
    <rPh sb="5" eb="6">
      <t>ユズル</t>
    </rPh>
    <rPh sb="10" eb="11">
      <t>キュウ</t>
    </rPh>
    <rPh sb="15" eb="16">
      <t>ヅケ</t>
    </rPh>
    <phoneticPr fontId="8"/>
  </si>
  <si>
    <t>令和</t>
    <rPh sb="0" eb="1">
      <t>レイ</t>
    </rPh>
    <rPh sb="1" eb="2">
      <t>ワ</t>
    </rPh>
    <phoneticPr fontId="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</si>
  <si>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</si>
  <si>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</si>
  <si>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自立訓練（生活訓練）</t>
    <rPh sb="0" eb="2">
      <t>ジリツ</t>
    </rPh>
    <rPh sb="2" eb="4">
      <t>クンレン</t>
    </rPh>
    <rPh sb="5" eb="7">
      <t>セイカツ</t>
    </rPh>
    <rPh sb="7" eb="9">
      <t>クンレン</t>
    </rPh>
    <phoneticPr fontId="8"/>
  </si>
  <si>
    <t>就労継続支援（Ａ型）</t>
    <rPh sb="0" eb="2">
      <t>シュウロウ</t>
    </rPh>
    <rPh sb="2" eb="4">
      <t>ケイゾク</t>
    </rPh>
    <rPh sb="4" eb="6">
      <t>シエン</t>
    </rPh>
    <rPh sb="8" eb="9">
      <t>カタ</t>
    </rPh>
    <phoneticPr fontId="8"/>
  </si>
  <si>
    <t>就労継続支援（Ｂ型）</t>
    <rPh sb="0" eb="2">
      <t>シュウロウ</t>
    </rPh>
    <rPh sb="2" eb="4">
      <t>ケイゾク</t>
    </rPh>
    <rPh sb="4" eb="6">
      <t>シエン</t>
    </rPh>
    <rPh sb="8" eb="9">
      <t>カタ</t>
    </rPh>
    <phoneticPr fontId="8"/>
  </si>
  <si>
    <t>※次のページに、障害児関係、一般相談関係があります。</t>
    <rPh sb="1" eb="2">
      <t>ツギ</t>
    </rPh>
    <phoneticPr fontId="8"/>
  </si>
  <si>
    <t>地域相談支援
(地域移行支援）</t>
    <rPh sb="0" eb="2">
      <t>チイキ</t>
    </rPh>
    <rPh sb="2" eb="4">
      <t>ソウダン</t>
    </rPh>
    <rPh sb="4" eb="6">
      <t>シエン</t>
    </rPh>
    <rPh sb="8" eb="10">
      <t>チイキ</t>
    </rPh>
    <rPh sb="10" eb="12">
      <t>イコウ</t>
    </rPh>
    <rPh sb="12" eb="14">
      <t>シエン</t>
    </rPh>
    <phoneticPr fontId="8"/>
  </si>
  <si>
    <t>地域相談支援
(地域定着支援）</t>
    <rPh sb="0" eb="2">
      <t>チイキ</t>
    </rPh>
    <rPh sb="2" eb="4">
      <t>ソウダン</t>
    </rPh>
    <rPh sb="4" eb="6">
      <t>シエン</t>
    </rPh>
    <rPh sb="8" eb="10">
      <t>チイキ</t>
    </rPh>
    <rPh sb="10" eb="12">
      <t>テイチャク</t>
    </rPh>
    <rPh sb="12" eb="14">
      <t>シエン</t>
    </rPh>
    <phoneticPr fontId="8"/>
  </si>
  <si>
    <t>児童発達支援</t>
    <rPh sb="0" eb="2">
      <t>ジドウ</t>
    </rPh>
    <rPh sb="2" eb="4">
      <t>ハッタツ</t>
    </rPh>
    <rPh sb="4" eb="6">
      <t>シエン</t>
    </rPh>
    <phoneticPr fontId="8"/>
  </si>
  <si>
    <t>放課後等デイサービス</t>
    <rPh sb="0" eb="4">
      <t>ホウカゴトウ</t>
    </rPh>
    <phoneticPr fontId="8"/>
  </si>
  <si>
    <t>保育所等訪問支援</t>
    <rPh sb="0" eb="4">
      <t>ホイクジョトウ</t>
    </rPh>
    <rPh sb="4" eb="6">
      <t>ホウモン</t>
    </rPh>
    <rPh sb="6" eb="8">
      <t>シエン</t>
    </rPh>
    <phoneticPr fontId="8"/>
  </si>
  <si>
    <t>居宅訪問型児童発達支援</t>
    <rPh sb="0" eb="2">
      <t>キョタク</t>
    </rPh>
    <rPh sb="2" eb="4">
      <t>ホウモン</t>
    </rPh>
    <rPh sb="4" eb="5">
      <t>ガタ</t>
    </rPh>
    <rPh sb="5" eb="7">
      <t>ジドウ</t>
    </rPh>
    <rPh sb="7" eb="9">
      <t>ハッタツ</t>
    </rPh>
    <rPh sb="9" eb="11">
      <t>シエン</t>
    </rPh>
    <phoneticPr fontId="8"/>
  </si>
  <si>
    <t>福祉型障害児入所施設</t>
    <rPh sb="0" eb="3">
      <t>フクシガタ</t>
    </rPh>
    <rPh sb="3" eb="5">
      <t>ショウガイ</t>
    </rPh>
    <rPh sb="5" eb="6">
      <t>ジ</t>
    </rPh>
    <rPh sb="6" eb="8">
      <t>ニュウショ</t>
    </rPh>
    <rPh sb="8" eb="10">
      <t>シセツ</t>
    </rPh>
    <phoneticPr fontId="8"/>
  </si>
  <si>
    <t>医療型障害児入所施設</t>
    <rPh sb="0" eb="2">
      <t>イリョウ</t>
    </rPh>
    <rPh sb="2" eb="3">
      <t>ガタ</t>
    </rPh>
    <rPh sb="3" eb="5">
      <t>ショウガイ</t>
    </rPh>
    <rPh sb="5" eb="6">
      <t>ジ</t>
    </rPh>
    <rPh sb="6" eb="8">
      <t>ニュウショ</t>
    </rPh>
    <rPh sb="8" eb="10">
      <t>シセツ</t>
    </rPh>
    <phoneticPr fontId="8"/>
  </si>
  <si>
    <t>（記載例）</t>
    <rPh sb="1" eb="3">
      <t>キサイ</t>
    </rPh>
    <rPh sb="3" eb="4">
      <t>レイ</t>
    </rPh>
    <phoneticPr fontId="8"/>
  </si>
  <si>
    <t>2</t>
    <phoneticPr fontId="8"/>
  </si>
  <si>
    <t>1</t>
    <phoneticPr fontId="8"/>
  </si>
  <si>
    <t>：</t>
    <phoneticPr fontId="8"/>
  </si>
  <si>
    <t>×××</t>
  </si>
  <si>
    <t>：</t>
    <phoneticPr fontId="8"/>
  </si>
  <si>
    <t>：</t>
    <phoneticPr fontId="8"/>
  </si>
  <si>
    <t>：</t>
    <phoneticPr fontId="8"/>
  </si>
  <si>
    <t>×××</t>
    <phoneticPr fontId="8"/>
  </si>
  <si>
    <t>：</t>
    <phoneticPr fontId="8"/>
  </si>
  <si>
    <t>×××</t>
    <phoneticPr fontId="8"/>
  </si>
  <si>
    <t>2</t>
    <phoneticPr fontId="8"/>
  </si>
  <si>
    <t>5</t>
    <phoneticPr fontId="8"/>
  </si>
  <si>
    <t>0</t>
    <phoneticPr fontId="8"/>
  </si>
  <si>
    <t>0</t>
    <phoneticPr fontId="8"/>
  </si>
  <si>
    <t>0</t>
    <phoneticPr fontId="8"/>
  </si>
  <si>
    <t>（ﾌﾘｶﾞﾅ）</t>
    <phoneticPr fontId="8"/>
  </si>
  <si>
    <t>△△△</t>
    <phoneticPr fontId="8"/>
  </si>
  <si>
    <t>△△△作業所</t>
    <rPh sb="3" eb="5">
      <t>サギョウ</t>
    </rPh>
    <rPh sb="5" eb="6">
      <t>ショ</t>
    </rPh>
    <phoneticPr fontId="8"/>
  </si>
  <si>
    <t>520-8577</t>
    <phoneticPr fontId="8"/>
  </si>
  <si>
    <t>）</t>
    <phoneticPr fontId="8"/>
  </si>
  <si>
    <t>滋賀県</t>
    <rPh sb="0" eb="3">
      <t>シガケン</t>
    </rPh>
    <phoneticPr fontId="8"/>
  </si>
  <si>
    <t>大津市</t>
    <rPh sb="0" eb="3">
      <t>オオツシ</t>
    </rPh>
    <phoneticPr fontId="8"/>
  </si>
  <si>
    <t>京町四丁目１－１</t>
    <rPh sb="0" eb="2">
      <t>キョウマチ</t>
    </rPh>
    <rPh sb="2" eb="5">
      <t>ヨンチョウメ</t>
    </rPh>
    <phoneticPr fontId="8"/>
  </si>
  <si>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8"/>
  </si>
  <si>
    <t>変更</t>
  </si>
  <si>
    <t>届出書</t>
    <rPh sb="0" eb="3">
      <t>トドケデショ</t>
    </rPh>
    <phoneticPr fontId="8"/>
  </si>
  <si>
    <t>　年度</t>
    <rPh sb="1" eb="3">
      <t>ネンド</t>
    </rPh>
    <phoneticPr fontId="10"/>
  </si>
  <si>
    <t>別紙５</t>
    <rPh sb="0" eb="2">
      <t>ベッシ</t>
    </rPh>
    <phoneticPr fontId="8"/>
  </si>
  <si>
    <t>重度障害者支援加算（Ⅰ）</t>
    <phoneticPr fontId="90"/>
  </si>
  <si>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90"/>
  </si>
  <si>
    <t>　１　体制の状況</t>
    <rPh sb="3" eb="5">
      <t>タイセイ</t>
    </rPh>
    <rPh sb="6" eb="8">
      <t>ジョウキョウ</t>
    </rPh>
    <phoneticPr fontId="8"/>
  </si>
  <si>
    <t>強度行動障害支援者養成研修（実践研修）修了者の配置
　（行動援護従業者養成研修修了者を配置した場合を含む）</t>
    <phoneticPr fontId="8"/>
  </si>
  <si>
    <t>　２　個別支援の状況</t>
    <rPh sb="3" eb="5">
      <t>コベツ</t>
    </rPh>
    <rPh sb="5" eb="7">
      <t>シエン</t>
    </rPh>
    <rPh sb="8" eb="10">
      <t>ジョウキョウ</t>
    </rPh>
    <phoneticPr fontId="8"/>
  </si>
  <si>
    <t>強度行動障害支援者養成研修（基礎研修）修了者の配置
　（重度訪問介護従業者養成研修行動障害支援課程修了者又は行動援護従業者養成研修修了者を配置した場合を含む）</t>
    <phoneticPr fontId="8"/>
  </si>
  <si>
    <t>上記、基礎研修修了者の配置人数</t>
    <rPh sb="0" eb="2">
      <t>ジョウキ</t>
    </rPh>
    <rPh sb="3" eb="5">
      <t>キソ</t>
    </rPh>
    <rPh sb="5" eb="10">
      <t>ケンシュウシュウリョウシャ</t>
    </rPh>
    <rPh sb="11" eb="13">
      <t>ハイチ</t>
    </rPh>
    <rPh sb="13" eb="14">
      <t>ニン</t>
    </rPh>
    <rPh sb="14" eb="15">
      <t>スウ</t>
    </rPh>
    <phoneticPr fontId="8"/>
  </si>
  <si>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8"/>
  </si>
  <si>
    <t>※　指定基準上の人員と人員配置体制加算により配置される人員に加え、基礎研修修了者を配置する必要があることに留意すること。</t>
    <phoneticPr fontId="8"/>
  </si>
  <si>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8"/>
  </si>
  <si>
    <t>　　　年　　　月　　　日</t>
    <rPh sb="3" eb="4">
      <t>ネン</t>
    </rPh>
    <rPh sb="7" eb="8">
      <t>ガツ</t>
    </rPh>
    <rPh sb="11" eb="12">
      <t>ニチ</t>
    </rPh>
    <phoneticPr fontId="8"/>
  </si>
  <si>
    <t>別紙43</t>
    <rPh sb="0" eb="2">
      <t>ベッシ</t>
    </rPh>
    <phoneticPr fontId="8"/>
  </si>
  <si>
    <t>別紙42</t>
    <rPh sb="0" eb="2">
      <t>ベッシ</t>
    </rPh>
    <phoneticPr fontId="8"/>
  </si>
  <si>
    <t>別紙40</t>
    <rPh sb="0" eb="2">
      <t>ベッシ</t>
    </rPh>
    <phoneticPr fontId="8"/>
  </si>
  <si>
    <t>別紙37</t>
    <rPh sb="0" eb="2">
      <t>ベッシ</t>
    </rPh>
    <phoneticPr fontId="8"/>
  </si>
  <si>
    <t>別紙36</t>
    <rPh sb="0" eb="2">
      <t>ベッシ</t>
    </rPh>
    <phoneticPr fontId="8"/>
  </si>
  <si>
    <t>別紙35　別添</t>
    <rPh sb="0" eb="2">
      <t>ベッシ</t>
    </rPh>
    <rPh sb="5" eb="6">
      <t>ベツ</t>
    </rPh>
    <rPh sb="6" eb="7">
      <t>ソウ</t>
    </rPh>
    <phoneticPr fontId="8"/>
  </si>
  <si>
    <t>別紙33</t>
    <rPh sb="0" eb="2">
      <t>ベッシ</t>
    </rPh>
    <phoneticPr fontId="8"/>
  </si>
  <si>
    <t>別紙32</t>
    <rPh sb="0" eb="2">
      <t>ベッシ</t>
    </rPh>
    <phoneticPr fontId="8"/>
  </si>
  <si>
    <t>別紙31</t>
    <rPh sb="0" eb="2">
      <t>ベッシ</t>
    </rPh>
    <phoneticPr fontId="8"/>
  </si>
  <si>
    <t>別紙29</t>
    <rPh sb="0" eb="2">
      <t>ベッシ</t>
    </rPh>
    <phoneticPr fontId="8"/>
  </si>
  <si>
    <t>別紙27</t>
    <rPh sb="0" eb="2">
      <t>ベッシ</t>
    </rPh>
    <phoneticPr fontId="8"/>
  </si>
  <si>
    <t>別紙26</t>
    <rPh sb="0" eb="2">
      <t>ベッシ</t>
    </rPh>
    <phoneticPr fontId="8"/>
  </si>
  <si>
    <t>別紙24</t>
    <rPh sb="0" eb="2">
      <t>ベッシ</t>
    </rPh>
    <phoneticPr fontId="8"/>
  </si>
  <si>
    <t>別紙22</t>
    <rPh sb="0" eb="2">
      <t>ベッシ</t>
    </rPh>
    <phoneticPr fontId="8"/>
  </si>
  <si>
    <t>別紙20</t>
    <rPh sb="0" eb="2">
      <t>ベッシ</t>
    </rPh>
    <phoneticPr fontId="8"/>
  </si>
  <si>
    <t>別紙17</t>
    <rPh sb="0" eb="2">
      <t>ベッシ</t>
    </rPh>
    <phoneticPr fontId="8"/>
  </si>
  <si>
    <t>別紙14</t>
    <rPh sb="0" eb="2">
      <t>ベッシ</t>
    </rPh>
    <phoneticPr fontId="8"/>
  </si>
  <si>
    <t>別紙13</t>
    <rPh sb="0" eb="2">
      <t>ベッシ</t>
    </rPh>
    <phoneticPr fontId="8"/>
  </si>
  <si>
    <t>別紙12</t>
    <rPh sb="0" eb="2">
      <t>ベッシ</t>
    </rPh>
    <phoneticPr fontId="8"/>
  </si>
  <si>
    <t>別紙9</t>
    <rPh sb="0" eb="2">
      <t>ベッシ</t>
    </rPh>
    <phoneticPr fontId="8"/>
  </si>
  <si>
    <t>別紙８</t>
    <rPh sb="0" eb="2">
      <t>ベッシ</t>
    </rPh>
    <phoneticPr fontId="8"/>
  </si>
  <si>
    <t>別紙６</t>
    <rPh sb="0" eb="2">
      <t>ベッシ</t>
    </rPh>
    <phoneticPr fontId="8"/>
  </si>
  <si>
    <t>　　年　　月分</t>
    <rPh sb="2" eb="3">
      <t>トシ</t>
    </rPh>
    <rPh sb="5" eb="6">
      <t>ツキ</t>
    </rPh>
    <rPh sb="6" eb="7">
      <t>ブン</t>
    </rPh>
    <phoneticPr fontId="10"/>
  </si>
  <si>
    <t>　　年　　月</t>
    <rPh sb="2" eb="3">
      <t>トシ</t>
    </rPh>
    <rPh sb="5" eb="6">
      <t>ツキ</t>
    </rPh>
    <phoneticPr fontId="10"/>
  </si>
  <si>
    <t>　１．なし　　２．あり</t>
    <phoneticPr fontId="68"/>
  </si>
  <si>
    <t>虐待防止措置未実施</t>
    <rPh sb="0" eb="2">
      <t>ギャクタイ</t>
    </rPh>
    <rPh sb="2" eb="4">
      <t>ボウシ</t>
    </rPh>
    <rPh sb="4" eb="6">
      <t>ソチ</t>
    </rPh>
    <rPh sb="6" eb="7">
      <t>ミ</t>
    </rPh>
    <rPh sb="7" eb="9">
      <t>ジッシ</t>
    </rPh>
    <phoneticPr fontId="8"/>
  </si>
  <si>
    <t>情報公表未報告</t>
    <phoneticPr fontId="8"/>
  </si>
  <si>
    <t>身体拘束廃止未実施</t>
    <phoneticPr fontId="8"/>
  </si>
  <si>
    <t>１．なし　　２．あり</t>
    <phoneticPr fontId="8"/>
  </si>
  <si>
    <t>業務継続計画未策定</t>
    <phoneticPr fontId="8"/>
  </si>
  <si>
    <t>生活介護</t>
    <rPh sb="0" eb="2">
      <t>セイカツ</t>
    </rPh>
    <rPh sb="2" eb="4">
      <t>カイゴ</t>
    </rPh>
    <phoneticPr fontId="68"/>
  </si>
  <si>
    <t>中核的人材配置体制</t>
    <rPh sb="7" eb="9">
      <t>タイセイ</t>
    </rPh>
    <phoneticPr fontId="68"/>
  </si>
  <si>
    <t>高次脳機能障害者支援体制</t>
    <rPh sb="0" eb="2">
      <t>コウジ</t>
    </rPh>
    <rPh sb="2" eb="3">
      <t>ノウ</t>
    </rPh>
    <rPh sb="3" eb="5">
      <t>キノウ</t>
    </rPh>
    <rPh sb="5" eb="8">
      <t>ショウガイシャ</t>
    </rPh>
    <rPh sb="8" eb="10">
      <t>シエン</t>
    </rPh>
    <rPh sb="10" eb="12">
      <t>タイセイ</t>
    </rPh>
    <phoneticPr fontId="68"/>
  </si>
  <si>
    <t>虐待防止措置未実施</t>
    <phoneticPr fontId="8"/>
  </si>
  <si>
    <t>障害者支援施設等感染対策向上体制</t>
    <rPh sb="14" eb="16">
      <t>タイセイ</t>
    </rPh>
    <phoneticPr fontId="6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</si>
  <si>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8"/>
  </si>
  <si>
    <t>※１１</t>
    <phoneticPr fontId="8"/>
  </si>
  <si>
    <t>居宅介護について、「特定事業所（経過措置）」欄は、特定事業所が「２．Ⅰ」、「４．Ⅲ」、「５．Ⅳ」の場合に設定する。</t>
    <rPh sb="0" eb="2">
      <t>キョタク</t>
    </rPh>
    <rPh sb="2" eb="4">
      <t>カイゴ</t>
    </rPh>
    <phoneticPr fontId="68"/>
  </si>
  <si>
    <t>行動援護について、「特定事業所（経過措置）」欄は、特定事業所が「２．Ⅰ」、「３．Ⅱ」、「４．Ⅲ」、「５．Ⅳ」の場合に設定する。</t>
    <rPh sb="0" eb="2">
      <t>コウドウ</t>
    </rPh>
    <rPh sb="2" eb="4">
      <t>エンゴ</t>
    </rPh>
    <phoneticPr fontId="68"/>
  </si>
  <si>
    <t>※１２</t>
    <phoneticPr fontId="8"/>
  </si>
  <si>
    <t>※１３</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</si>
  <si>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8"/>
  </si>
  <si>
    <t>※１４</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</si>
  <si>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</si>
  <si>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8"/>
  </si>
  <si>
    <t>a</t>
    <phoneticPr fontId="68"/>
  </si>
  <si>
    <t>b</t>
    <phoneticPr fontId="68"/>
  </si>
  <si>
    <t>c</t>
    <phoneticPr fontId="68"/>
  </si>
  <si>
    <t>d</t>
    <phoneticPr fontId="68"/>
  </si>
  <si>
    <t>e</t>
    <phoneticPr fontId="68"/>
  </si>
  <si>
    <t>※d～iの合計数</t>
    <rPh sb="5" eb="7">
      <t>ゴウケイ</t>
    </rPh>
    <rPh sb="7" eb="8">
      <t>スウ</t>
    </rPh>
    <phoneticPr fontId="68"/>
  </si>
  <si>
    <t>f</t>
    <phoneticPr fontId="68"/>
  </si>
  <si>
    <t>g</t>
    <phoneticPr fontId="68"/>
  </si>
  <si>
    <t>※g,h,i,kの合計数</t>
    <rPh sb="9" eb="12">
      <t>ゴウケイスウ</t>
    </rPh>
    <phoneticPr fontId="68"/>
  </si>
  <si>
    <t>h</t>
    <phoneticPr fontId="68"/>
  </si>
  <si>
    <t>i</t>
    <phoneticPr fontId="68"/>
  </si>
  <si>
    <t>j</t>
    <phoneticPr fontId="68"/>
  </si>
  <si>
    <t>k</t>
    <phoneticPr fontId="68"/>
  </si>
  <si>
    <t>l</t>
    <phoneticPr fontId="68"/>
  </si>
  <si>
    <t>m</t>
    <phoneticPr fontId="68"/>
  </si>
  <si>
    <t>n</t>
    <phoneticPr fontId="68"/>
  </si>
  <si>
    <t>o</t>
    <phoneticPr fontId="68"/>
  </si>
  <si>
    <t>p</t>
    <phoneticPr fontId="68"/>
  </si>
  <si>
    <t>q</t>
    <phoneticPr fontId="68"/>
  </si>
  <si>
    <t>r</t>
    <phoneticPr fontId="68"/>
  </si>
  <si>
    <t>※d～kまでの合計数</t>
    <rPh sb="7" eb="10">
      <t>ゴウケイスウ</t>
    </rPh>
    <phoneticPr fontId="8"/>
  </si>
  <si>
    <t>※g,h,k,lの合計数</t>
    <rPh sb="9" eb="12">
      <t>ゴウケイスウ</t>
    </rPh>
    <phoneticPr fontId="8"/>
  </si>
  <si>
    <t>s</t>
    <phoneticPr fontId="8"/>
  </si>
  <si>
    <t>t</t>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</si>
  <si>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</si>
  <si>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事業所・施設の名称</t>
    <rPh sb="2" eb="5">
      <t>ジギョウショ</t>
    </rPh>
    <rPh sb="6" eb="8">
      <t>シセツ</t>
    </rPh>
    <rPh sb="9" eb="11">
      <t>メイショウ</t>
    </rPh>
    <phoneticPr fontId="8"/>
  </si>
  <si>
    <t>３　サービスの種類</t>
    <rPh sb="7" eb="9">
      <t>シュルイ</t>
    </rPh>
    <phoneticPr fontId="8"/>
  </si>
  <si>
    <t>４　申請する加算区分</t>
    <rPh sb="2" eb="4">
      <t>シンセイ</t>
    </rPh>
    <rPh sb="6" eb="8">
      <t>カサン</t>
    </rPh>
    <rPh sb="8" eb="10">
      <t>クブン</t>
    </rPh>
    <phoneticPr fontId="8"/>
  </si>
  <si>
    <t>５　利用者数</t>
    <rPh sb="2" eb="5">
      <t>リヨウシャ</t>
    </rPh>
    <rPh sb="5" eb="6">
      <t>スウ</t>
    </rPh>
    <phoneticPr fontId="8"/>
  </si>
  <si>
    <t>６　人員配置の状況</t>
    <rPh sb="2" eb="4">
      <t>ジンイン</t>
    </rPh>
    <rPh sb="4" eb="6">
      <t>ハイチ</t>
    </rPh>
    <rPh sb="7" eb="9">
      <t>ジョウキョウ</t>
    </rPh>
    <phoneticPr fontId="8"/>
  </si>
  <si>
    <t>７　人員体制</t>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</si>
  <si>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</si>
  <si>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人</t>
  </si>
  <si>
    <r>
      <t>非常勤</t>
    </r>
    <r>
      <rPr>
        <vertAlign val="superscript"/>
        <sz val="11"/>
        <rFont val="HGｺﾞｼｯｸM"/>
        <family val="3"/>
        <charset val="128"/>
      </rPr>
      <t>注４</t>
    </r>
    <rPh sb="0" eb="3">
      <t>ヒジョウキン</t>
    </rPh>
    <rPh sb="3" eb="4">
      <t>チュウ</t>
    </rPh>
    <phoneticPr fontId="8"/>
  </si>
  <si>
    <t>従業者の勤務体制及び形態一覧表（R6.4~）</t>
    <rPh sb="0" eb="3">
      <t>ジュウギョウシャ</t>
    </rPh>
    <rPh sb="4" eb="6">
      <t>キンム</t>
    </rPh>
    <rPh sb="6" eb="8">
      <t>タイセイ</t>
    </rPh>
    <rPh sb="8" eb="9">
      <t>オヨ</t>
    </rPh>
    <rPh sb="10" eb="12">
      <t>ケイタイ</t>
    </rPh>
    <rPh sb="12" eb="15">
      <t>イチランヒョウ</t>
    </rPh>
    <phoneticPr fontId="10"/>
  </si>
  <si>
    <t>視覚・聴覚言語障害者支援体制加算（Ⅰ）に関する届出書</t>
    <phoneticPr fontId="127"/>
  </si>
  <si>
    <t>事業所の名称</t>
  </si>
  <si>
    <t>サービスの種類</t>
  </si>
  <si>
    <r>
      <t>多機能型の実施</t>
    </r>
    <r>
      <rPr>
        <sz val="8"/>
        <color rgb="FF000000"/>
        <rFont val="HGｺﾞｼｯｸM"/>
        <family val="3"/>
        <charset val="128"/>
      </rPr>
      <t>※1</t>
    </r>
    <phoneticPr fontId="127"/>
  </si>
  <si>
    <r>
      <t>異動区分</t>
    </r>
    <r>
      <rPr>
        <sz val="8"/>
        <color rgb="FF000000"/>
        <rFont val="HGｺﾞｼｯｸM"/>
        <family val="3"/>
        <charset val="128"/>
      </rPr>
      <t>※2</t>
    </r>
    <phoneticPr fontId="127"/>
  </si>
  <si>
    <t>１　利用者の状況</t>
  </si>
  <si>
    <t>当該事業所の前年度の平均実利用者数　(A)</t>
    <phoneticPr fontId="127"/>
  </si>
  <si>
    <t>うち５０％　　　　　(B)＝ (A)×0.5</t>
    <phoneticPr fontId="127"/>
  </si>
  <si>
    <t>加算要件に該当する利用者の数 (C)＝(E)／(D)</t>
    <phoneticPr fontId="127"/>
  </si>
  <si>
    <t>該当利用者の氏名</t>
  </si>
  <si>
    <t>手帳の種類</t>
  </si>
  <si>
    <t>手帳の等級</t>
  </si>
  <si>
    <t>前年度利用日数</t>
  </si>
  <si>
    <t>前年度の開所日数 (D)</t>
    <phoneticPr fontId="127"/>
  </si>
  <si>
    <t>合　計 (E)</t>
    <phoneticPr fontId="127"/>
  </si>
  <si>
    <t>２　加配される従業者の状況</t>
  </si>
  <si>
    <t>利用者数 (A)　÷　40　＝ (F)</t>
    <phoneticPr fontId="127"/>
  </si>
  <si>
    <t>加配される従業者の数　(G)</t>
    <phoneticPr fontId="127"/>
  </si>
  <si>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</si>
  <si>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</si>
  <si>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</si>
  <si>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7"/>
  </si>
  <si>
    <t>　　　</t>
    <phoneticPr fontId="127"/>
  </si>
  <si>
    <t>視覚・聴覚言語障害者支援体制加算（Ⅰ）（Ⅱ）</t>
    <rPh sb="0" eb="2">
      <t>シカク</t>
    </rPh>
    <rPh sb="3" eb="5">
      <t>チョウカク</t>
    </rPh>
    <rPh sb="5" eb="7">
      <t>ゲンゴ</t>
    </rPh>
    <rPh sb="7" eb="10">
      <t>ショウガイシャ</t>
    </rPh>
    <rPh sb="10" eb="12">
      <t>シエン</t>
    </rPh>
    <rPh sb="12" eb="16">
      <t>タイセイカサン</t>
    </rPh>
    <phoneticPr fontId="10"/>
  </si>
  <si>
    <t>視覚・聴覚言語障害者支援体制加算（Ⅱ）に関する届出書</t>
    <phoneticPr fontId="127"/>
  </si>
  <si>
    <t>うち３０％　　　　　(B)＝ (A)×0.3</t>
    <phoneticPr fontId="127"/>
  </si>
  <si>
    <t>利用者数 (A)　÷　50　＝ (F)</t>
    <phoneticPr fontId="12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</si>
  <si>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</si>
  <si>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注４</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</si>
  <si>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</si>
  <si>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注３</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</si>
  <si>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</si>
  <si>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注２</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</si>
  <si>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</si>
  <si>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注１</t>
    <rPh sb="0" eb="1">
      <t>チュウ</t>
    </rPh>
    <phoneticPr fontId="8"/>
  </si>
  <si>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</si>
  <si>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</si>
  <si>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</si>
  <si>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</si>
  <si>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確認欄</t>
    <rPh sb="0" eb="2">
      <t>カクニン</t>
    </rPh>
    <rPh sb="2" eb="3">
      <t>ラン</t>
    </rPh>
    <phoneticPr fontId="8"/>
  </si>
  <si>
    <t>算定要件</t>
    <rPh sb="0" eb="2">
      <t>サンテイ</t>
    </rPh>
    <rPh sb="2" eb="4">
      <t>ヨウケン</t>
    </rPh>
    <phoneticPr fontId="8"/>
  </si>
  <si>
    <t>異動区分</t>
    <rPh sb="0" eb="4">
      <t>イドウクブン</t>
    </rPh>
    <phoneticPr fontId="8"/>
  </si>
  <si>
    <t>事業所・施設の名称</t>
    <rPh sb="0" eb="2">
      <t>ジギョウ</t>
    </rPh>
    <rPh sb="2" eb="3">
      <t>ショ</t>
    </rPh>
    <rPh sb="4" eb="6">
      <t>シセツ</t>
    </rPh>
    <rPh sb="7" eb="9">
      <t>メイショウ</t>
    </rPh>
    <phoneticPr fontId="8"/>
  </si>
  <si>
    <t>リハビリテーション加算に関する届出書（生活介護）</t>
    <rPh sb="9" eb="11">
      <t>カサン</t>
    </rPh>
    <rPh sb="12" eb="13">
      <t>カン</t>
    </rPh>
    <rPh sb="15" eb="17">
      <t>トドケデ</t>
    </rPh>
    <phoneticPr fontId="8"/>
  </si>
  <si>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</si>
  <si>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</si>
  <si>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</si>
  <si>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</si>
  <si>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</si>
  <si>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</si>
  <si>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</si>
  <si>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旧医療型児童発達支援</t>
    <rPh sb="0" eb="1">
      <t>キュウ</t>
    </rPh>
    <rPh sb="1" eb="3">
      <t>イリョウ</t>
    </rPh>
    <rPh sb="3" eb="4">
      <t>ガタ</t>
    </rPh>
    <rPh sb="4" eb="6">
      <t>ジドウ</t>
    </rPh>
    <rPh sb="6" eb="8">
      <t>ハッタツ</t>
    </rPh>
    <rPh sb="8" eb="10">
      <t>シエン</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</si>
  <si>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</si>
  <si>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</si>
  <si>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２　サービスの種類</t>
    <rPh sb="7" eb="9">
      <t>シュルイ</t>
    </rPh>
    <phoneticPr fontId="8"/>
  </si>
  <si>
    <t>３　異動区分</t>
    <rPh sb="2" eb="6">
      <t>イドウクブン</t>
    </rPh>
    <phoneticPr fontId="8"/>
  </si>
  <si>
    <t>栄養士</t>
    <rPh sb="0" eb="1">
      <t>サカエ</t>
    </rPh>
    <rPh sb="1" eb="2">
      <t>ヨウ</t>
    </rPh>
    <rPh sb="2" eb="3">
      <t>シ</t>
    </rPh>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</si>
  <si>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</si>
  <si>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</si>
  <si>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委託業務内容</t>
    <rPh sb="0" eb="2">
      <t>イタク</t>
    </rPh>
    <rPh sb="2" eb="4">
      <t>ギョウム</t>
    </rPh>
    <rPh sb="4" eb="6">
      <t>ナイヨウ</t>
    </rPh>
    <phoneticPr fontId="8"/>
  </si>
  <si>
    <t>　　食事提供体制加算に係る体制（R6.9.30まで）</t>
    <rPh sb="2" eb="4">
      <t>ショクジ</t>
    </rPh>
    <rPh sb="4" eb="6">
      <t>テイキョウ</t>
    </rPh>
    <rPh sb="6" eb="8">
      <t>タイセイ</t>
    </rPh>
    <rPh sb="8" eb="10">
      <t>カサン</t>
    </rPh>
    <rPh sb="11" eb="12">
      <t>カカワ</t>
    </rPh>
    <rPh sb="13" eb="15">
      <t>タイセイ</t>
    </rPh>
    <phoneticPr fontId="8"/>
  </si>
  <si>
    <t>別紙９</t>
    <rPh sb="0" eb="2">
      <t>ベッシ</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</si>
  <si>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</si>
  <si>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３　異動区分</t>
    <rPh sb="2" eb="4">
      <t>イドウ</t>
    </rPh>
    <rPh sb="4" eb="6">
      <t>クブン</t>
    </rPh>
    <phoneticPr fontId="8"/>
  </si>
  <si>
    <t>生活支援員の数（全体）（a)</t>
    <rPh sb="0" eb="2">
      <t>セイカツ</t>
    </rPh>
    <rPh sb="2" eb="4">
      <t>シエン</t>
    </rPh>
    <rPh sb="4" eb="5">
      <t>イン</t>
    </rPh>
    <rPh sb="6" eb="7">
      <t>カズ</t>
    </rPh>
    <rPh sb="8" eb="10">
      <t>ゼンタイ</t>
    </rPh>
    <phoneticPr fontId="90"/>
  </si>
  <si>
    <t>研修修了者の人数(b)</t>
    <rPh sb="0" eb="2">
      <t>ケンシュウ</t>
    </rPh>
    <rPh sb="2" eb="5">
      <t>シュウリョウシャ</t>
    </rPh>
    <rPh sb="6" eb="8">
      <t>ニンズウ</t>
    </rPh>
    <phoneticPr fontId="90"/>
  </si>
  <si>
    <t>(b)/(a)</t>
    <phoneticPr fontId="90"/>
  </si>
  <si>
    <t>　</t>
    <phoneticPr fontId="9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</si>
  <si>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</si>
  <si>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別紙10</t>
    <rPh sb="0" eb="2">
      <t>ベッシ</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</si>
  <si>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</si>
  <si>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</si>
  <si>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</si>
  <si>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人員配置体制加算（生介・療養）</t>
    <rPh sb="0" eb="2">
      <t>ジンイン</t>
    </rPh>
    <rPh sb="2" eb="4">
      <t>ハイチ</t>
    </rPh>
    <rPh sb="4" eb="6">
      <t>タイセイ</t>
    </rPh>
    <rPh sb="6" eb="8">
      <t>カサン</t>
    </rPh>
    <rPh sb="9" eb="10">
      <t>ナマ</t>
    </rPh>
    <rPh sb="10" eb="11">
      <t>スケ</t>
    </rPh>
    <rPh sb="12" eb="14">
      <t>リョウヨウ</t>
    </rPh>
    <phoneticPr fontId="8"/>
  </si>
  <si>
    <t>削除</t>
    <rPh sb="0" eb="2">
      <t>サクジョ</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</si>
  <si>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</si>
  <si>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</si>
  <si>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</si>
  <si>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</si>
  <si>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利用者数を
20で除した数
（必要数）</t>
    <rPh sb="0" eb="2">
      <t>リヨウ</t>
    </rPh>
    <rPh sb="2" eb="3">
      <t>シャ</t>
    </rPh>
    <rPh sb="3" eb="4">
      <t>スウ</t>
    </rPh>
    <rPh sb="9" eb="10">
      <t>ジョ</t>
    </rPh>
    <rPh sb="12" eb="13">
      <t>スウ</t>
    </rPh>
    <rPh sb="15" eb="18">
      <t>ヒツヨウスウ</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</si>
  <si>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</si>
  <si>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</si>
  <si>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５　共同生活援助</t>
    <rPh sb="2" eb="8">
      <t>キョウドウセイカツエンジョ</t>
    </rPh>
    <phoneticPr fontId="8"/>
  </si>
  <si>
    <t>看護職員配置加算（Ⅱ）</t>
    <rPh sb="0" eb="2">
      <t>カンゴ</t>
    </rPh>
    <rPh sb="2" eb="4">
      <t>ショクイン</t>
    </rPh>
    <rPh sb="4" eb="6">
      <t>ハイチ</t>
    </rPh>
    <rPh sb="6" eb="8">
      <t>カサン</t>
    </rPh>
    <phoneticPr fontId="8"/>
  </si>
  <si>
    <t>４　宿泊型自立訓練</t>
    <phoneticPr fontId="8"/>
  </si>
  <si>
    <t>看護職員配置加算（Ⅰ）</t>
    <rPh sb="0" eb="2">
      <t>カンゴ</t>
    </rPh>
    <rPh sb="2" eb="4">
      <t>ショクイン</t>
    </rPh>
    <rPh sb="4" eb="6">
      <t>ハイチ</t>
    </rPh>
    <rPh sb="6" eb="8">
      <t>カサン</t>
    </rPh>
    <phoneticPr fontId="8"/>
  </si>
  <si>
    <t>３　生活訓練</t>
    <rPh sb="2" eb="4">
      <t>セイカツ</t>
    </rPh>
    <rPh sb="4" eb="6">
      <t>クンレン</t>
    </rPh>
    <phoneticPr fontId="8"/>
  </si>
  <si>
    <t>２　短期入所</t>
    <rPh sb="2" eb="4">
      <t>タンキ</t>
    </rPh>
    <rPh sb="4" eb="6">
      <t>ニュウショ</t>
    </rPh>
    <phoneticPr fontId="8"/>
  </si>
  <si>
    <t>常勤看護職員等配置加算</t>
    <phoneticPr fontId="8"/>
  </si>
  <si>
    <t>１　生活介護</t>
    <rPh sb="4" eb="6">
      <t>カイゴ</t>
    </rPh>
    <phoneticPr fontId="8"/>
  </si>
  <si>
    <t>サービスの種類
算定する加算の区分</t>
    <rPh sb="5" eb="7">
      <t>シュルイ</t>
    </rPh>
    <rPh sb="8" eb="10">
      <t>サンテイ</t>
    </rPh>
    <rPh sb="12" eb="14">
      <t>カサン</t>
    </rPh>
    <rPh sb="15" eb="17">
      <t>クブン</t>
    </rPh>
    <phoneticPr fontId="8"/>
  </si>
  <si>
    <t>異動区分</t>
    <rPh sb="0" eb="1">
      <t>イ</t>
    </rPh>
    <rPh sb="1" eb="2">
      <t>ドウ</t>
    </rPh>
    <rPh sb="2" eb="3">
      <t>ク</t>
    </rPh>
    <rPh sb="3" eb="4">
      <t>ブン</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</si>
  <si>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</si>
  <si>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移行準備支援体制加算（Ⅰ）</t>
    <phoneticPr fontId="8"/>
  </si>
  <si>
    <t>個別計画訓練支援加算に関する届出書</t>
    <rPh sb="11" eb="12">
      <t>カン</t>
    </rPh>
    <phoneticPr fontId="90"/>
  </si>
  <si>
    <t>異動区分</t>
    <phoneticPr fontId="8"/>
  </si>
  <si>
    <t>個別計画訓練支援加算（Ⅱ）の要件</t>
    <phoneticPr fontId="90"/>
  </si>
  <si>
    <t>算定要件</t>
    <rPh sb="0" eb="2">
      <t>サンテイ</t>
    </rPh>
    <rPh sb="2" eb="4">
      <t>ヨウケン</t>
    </rPh>
    <phoneticPr fontId="90"/>
  </si>
  <si>
    <t>確認欄</t>
    <phoneticPr fontId="90"/>
  </si>
  <si>
    <t>　 １　有資格者の配置等</t>
    <rPh sb="4" eb="8">
      <t>ユウシカクシャ</t>
    </rPh>
    <rPh sb="9" eb="11">
      <t>ハイチ</t>
    </rPh>
    <rPh sb="11" eb="12">
      <t>トウ</t>
    </rPh>
    <phoneticPr fontId="8"/>
  </si>
  <si>
    <t>　 ２　個別訓練実施計画
　　　 の運用</t>
    <rPh sb="4" eb="6">
      <t>コベツ</t>
    </rPh>
    <rPh sb="6" eb="8">
      <t>クンレン</t>
    </rPh>
    <rPh sb="8" eb="10">
      <t>ジッシ</t>
    </rPh>
    <rPh sb="10" eb="12">
      <t>ケイカク</t>
    </rPh>
    <rPh sb="18" eb="20">
      <t>ウンヨウ</t>
    </rPh>
    <phoneticPr fontId="8"/>
  </si>
  <si>
    <t>　 ３　情報の共有・伝達</t>
    <rPh sb="4" eb="6">
      <t>ジョウホウ</t>
    </rPh>
    <rPh sb="7" eb="9">
      <t>キョウユウ</t>
    </rPh>
    <rPh sb="10" eb="12">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</si>
  <si>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</si>
  <si>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</si>
  <si>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r>
      <t>前年度において42月以上78月未満の期間継続して就労している又は就労していた者の数</t>
    </r>
    <r>
      <rPr>
        <vertAlign val="superscript"/>
        <sz val="10"/>
        <rFont val="ＭＳ Ｐゴシック"/>
        <family val="3"/>
        <charset val="128"/>
      </rPr>
      <t>※</t>
    </r>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</si>
  <si>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労働時間の延長の際に就労に必要な知識及び能力の向上のための支援を一時的に必要とするものとして就労移行支援等を利用した者については、当該就労移行支援等を受けた後、42月以上78月未満の期間継続して就労している者又は就労していた者</t>
    <phoneticPr fontId="8"/>
  </si>
  <si>
    <t>１　事業所名</t>
    <rPh sb="2" eb="5">
      <t>ジギョウショ</t>
    </rPh>
    <rPh sb="5" eb="6">
      <t>メイ</t>
    </rPh>
    <phoneticPr fontId="8"/>
  </si>
  <si>
    <t>４　障害者ピアサ
　ポート研修修了
　職員</t>
    <rPh sb="15" eb="17">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</si>
  <si>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</si>
  <si>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受講
年度</t>
    <rPh sb="0" eb="2">
      <t>ジュコウ</t>
    </rPh>
    <rPh sb="3" eb="5">
      <t>ネンド</t>
    </rPh>
    <phoneticPr fontId="68"/>
  </si>
  <si>
    <t>研修の
実施主体</t>
    <phoneticPr fontId="68"/>
  </si>
  <si>
    <t>年</t>
    <rPh sb="0" eb="1">
      <t>ネン</t>
    </rPh>
    <phoneticPr fontId="6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</si>
  <si>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</si>
  <si>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</si>
  <si>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</si>
  <si>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8"/>
  </si>
  <si>
    <t>常勤換算数</t>
    <rPh sb="0" eb="2">
      <t>ジョウキン</t>
    </rPh>
    <rPh sb="2" eb="4">
      <t>カンサン</t>
    </rPh>
    <rPh sb="4" eb="5">
      <t>スウ</t>
    </rPh>
    <phoneticPr fontId="8"/>
  </si>
  <si>
    <t>５　研修の実施</t>
    <rPh sb="2" eb="4">
      <t>ケンシュウ</t>
    </rPh>
    <rPh sb="5" eb="7">
      <t>ジッシ</t>
    </rPh>
    <phoneticPr fontId="68"/>
  </si>
  <si>
    <t>　直上により配置した者のいずれかにより、当該事業所等の従業者に対し、障害者に対する配慮等に関する研修を年１回以上行っている。</t>
    <phoneticPr fontId="68"/>
  </si>
  <si>
    <t>確認欄</t>
    <rPh sb="0" eb="2">
      <t>カクニン</t>
    </rPh>
    <rPh sb="2" eb="3">
      <t>ラン</t>
    </rPh>
    <phoneticPr fontId="6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</si>
  <si>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</si>
  <si>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</si>
  <si>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</si>
  <si>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別紙44の1</t>
    <rPh sb="0" eb="2">
      <t>ベッシ</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</si>
  <si>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8"/>
  </si>
  <si>
    <t>ピアサポート実施加算に関する届出書</t>
    <rPh sb="6" eb="8">
      <t>ジッシ</t>
    </rPh>
    <rPh sb="8" eb="10">
      <t>カサン</t>
    </rPh>
    <rPh sb="11" eb="12">
      <t>カン</t>
    </rPh>
    <rPh sb="14" eb="16">
      <t>トドケデ</t>
    </rPh>
    <rPh sb="16" eb="17">
      <t>ショ</t>
    </rPh>
    <phoneticPr fontId="8"/>
  </si>
  <si>
    <t>４　障害者ピア
　サポート研修
　修了職員</t>
    <rPh sb="2" eb="5">
      <t>ショウガイシャ</t>
    </rPh>
    <rPh sb="13" eb="15">
      <t>ケンシュウ</t>
    </rPh>
    <rPh sb="17" eb="19">
      <t>シュウリョウ</t>
    </rPh>
    <rPh sb="19" eb="21">
      <t>ショクイン</t>
    </rPh>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</si>
  <si>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</si>
  <si>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</si>
  <si>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高次脳機能障害者支援体制加算に関する届出書</t>
    <rPh sb="0" eb="5">
      <t>コウジノウキノウ</t>
    </rPh>
    <phoneticPr fontId="68"/>
  </si>
  <si>
    <r>
      <t>多機能型の実施　</t>
    </r>
    <r>
      <rPr>
        <sz val="8"/>
        <rFont val="HGｺﾞｼｯｸM"/>
        <family val="3"/>
        <charset val="128"/>
      </rPr>
      <t>※1</t>
    </r>
    <phoneticPr fontId="127"/>
  </si>
  <si>
    <r>
      <t xml:space="preserve">異　動　区　分 </t>
    </r>
    <r>
      <rPr>
        <sz val="8"/>
        <rFont val="HGｺﾞｼｯｸM"/>
        <family val="3"/>
        <charset val="128"/>
      </rPr>
      <t>※2</t>
    </r>
    <phoneticPr fontId="127"/>
  </si>
  <si>
    <t>当該事業所の前年度の平均実利用者数　(A)</t>
  </si>
  <si>
    <t>うち３０％　　　　　(B)＝ (A)×0.3</t>
    <phoneticPr fontId="68"/>
  </si>
  <si>
    <t>加算要件に該当する利用者の数 (C)＝(E)／(D)</t>
    <phoneticPr fontId="68"/>
  </si>
  <si>
    <t xml:space="preserve"> 加算要件に該当する利用者の前年度利用日の合計 (E)</t>
    <rPh sb="10" eb="13">
      <t>リヨウシャ</t>
    </rPh>
    <rPh sb="21" eb="23">
      <t>ゴウケイ</t>
    </rPh>
    <phoneticPr fontId="68"/>
  </si>
  <si>
    <t xml:space="preserve"> 前年度の当該サービスの開所日数　　　　の合計 (D)</t>
    <rPh sb="5" eb="7">
      <t>トウガイ</t>
    </rPh>
    <rPh sb="21" eb="23">
      <t>ゴウケイ</t>
    </rPh>
    <phoneticPr fontId="68"/>
  </si>
  <si>
    <t>２　加配される従業者の配置状況</t>
    <rPh sb="11" eb="13">
      <t>ハイチ</t>
    </rPh>
    <phoneticPr fontId="68"/>
  </si>
  <si>
    <t>利用者数 (A)　÷　50　＝ (F)</t>
    <phoneticPr fontId="68"/>
  </si>
  <si>
    <t>加配される従業者の数 (G)</t>
    <phoneticPr fontId="68"/>
  </si>
  <si>
    <t>３　加配される従業者の要件</t>
    <rPh sb="11" eb="13">
      <t>ヨウケン</t>
    </rPh>
    <phoneticPr fontId="68"/>
  </si>
  <si>
    <t>加配される従業者の氏名</t>
    <phoneticPr fontId="68"/>
  </si>
  <si>
    <t>加配される従業者の研修の受講状況</t>
    <rPh sb="9" eb="11">
      <t>ケンシュウ</t>
    </rPh>
    <rPh sb="12" eb="14">
      <t>ジュコウ</t>
    </rPh>
    <rPh sb="14" eb="16">
      <t>ジョウキョウ</t>
    </rPh>
    <phoneticPr fontId="6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</si>
  <si>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</si>
  <si>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8"/>
  </si>
  <si>
    <t>確認</t>
    <rPh sb="0" eb="2">
      <t>カクニン</t>
    </rPh>
    <phoneticPr fontId="68"/>
  </si>
  <si>
    <t>別紙49</t>
    <rPh sb="0" eb="2">
      <t>ベッシ</t>
    </rPh>
    <phoneticPr fontId="8"/>
  </si>
  <si>
    <t>高次脳機能障害者支援体制加算</t>
  </si>
  <si>
    <t>月</t>
    <rPh sb="0" eb="1">
      <t>ゲツ</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</si>
  <si>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</si>
  <si>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</si>
  <si>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</si>
  <si>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3　サービスの種類</t>
    <rPh sb="7" eb="9">
      <t>シュルイ</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</si>
  <si>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</si>
  <si>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</si>
  <si>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</si>
  <si>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</si>
  <si>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</si>
  <si>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</si>
  <si>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</si>
  <si>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</si>
  <si>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</si>
  <si>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</si>
  <si>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</si>
  <si>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</si>
  <si>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</si>
  <si>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</si>
  <si>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</si>
  <si>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</si>
  <si>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</si>
  <si>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</si>
  <si>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</si>
  <si>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</si>
  <si>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</si>
  <si>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</si>
  <si>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</si>
  <si>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</si>
  <si>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</si>
  <si>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</si>
  <si>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</si>
  <si>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</si>
  <si>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</si>
  <si>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</si>
  <si>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</si>
  <si>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別紙50</t>
    <rPh sb="0" eb="2">
      <t>ベッシ</t>
    </rPh>
    <phoneticPr fontId="8"/>
  </si>
  <si>
    <t>障害者支援施設等感染対策向上加算</t>
  </si>
  <si>
    <t>専門性を証明する書類等</t>
    <rPh sb="0" eb="3">
      <t>センモンセイ</t>
    </rPh>
    <rPh sb="4" eb="6">
      <t>ショウメイ</t>
    </rPh>
    <rPh sb="8" eb="10">
      <t>ショルイ</t>
    </rPh>
    <rPh sb="10" eb="11">
      <t>トウ</t>
    </rPh>
    <phoneticPr fontId="8"/>
  </si>
  <si>
    <t>地域生活支援拠点等に関連する加算</t>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</si>
  <si>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</si>
  <si>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</si>
  <si>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55"/>
  </si>
  <si>
    <t>２　事業所の名称</t>
    <rPh sb="2" eb="4">
      <t>ジギョウ</t>
    </rPh>
    <rPh sb="4" eb="5">
      <t>ジョ</t>
    </rPh>
    <rPh sb="6" eb="8">
      <t>メイショウ</t>
    </rPh>
    <phoneticPr fontId="155"/>
  </si>
  <si>
    <t>３　地域生活支援拠点等
　としての位置付け</t>
    <rPh sb="2" eb="11">
      <t>チイキセイカツシエンキョテントウ</t>
    </rPh>
    <rPh sb="17" eb="20">
      <t>イチヅ</t>
    </rPh>
    <phoneticPr fontId="15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</si>
  <si>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0"/>
  </si>
  <si>
    <t>市町村により地域生活支援拠点等として位置付けられた日付</t>
    <rPh sb="25" eb="27">
      <t>ヒヅケ</t>
    </rPh>
    <phoneticPr fontId="90"/>
  </si>
  <si>
    <t>年</t>
    <rPh sb="0" eb="1">
      <t>ネン</t>
    </rPh>
    <phoneticPr fontId="90"/>
  </si>
  <si>
    <t>月</t>
    <rPh sb="0" eb="1">
      <t>ツキ</t>
    </rPh>
    <phoneticPr fontId="90"/>
  </si>
  <si>
    <t>日</t>
    <rPh sb="0" eb="1">
      <t>ヒ</t>
    </rPh>
    <phoneticPr fontId="9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</si>
  <si>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0"/>
  </si>
  <si>
    <t>５　当該届出により算定する加算</t>
    <rPh sb="2" eb="4">
      <t>トウガイ</t>
    </rPh>
    <rPh sb="4" eb="6">
      <t>トドケデ</t>
    </rPh>
    <rPh sb="9" eb="11">
      <t>サンテイ</t>
    </rPh>
    <rPh sb="13" eb="15">
      <t>カサン</t>
    </rPh>
    <phoneticPr fontId="90"/>
  </si>
  <si>
    <t>≪緊急時対応加算　地域生活支援拠点等の場合≫</t>
    <rPh sb="9" eb="18">
      <t>チイキセイカツシエンキョテントウ</t>
    </rPh>
    <rPh sb="19" eb="21">
      <t>バアイ</t>
    </rPh>
    <phoneticPr fontId="155"/>
  </si>
  <si>
    <t>対象：訪問系サービス※、
　　　重度障害者等包括支援（訪問系サービスのみ対象）</t>
    <rPh sb="3" eb="5">
      <t>ホウモン</t>
    </rPh>
    <rPh sb="5" eb="6">
      <t>ケイ</t>
    </rPh>
    <rPh sb="27" eb="29">
      <t>ホウモン</t>
    </rPh>
    <rPh sb="29" eb="30">
      <t>ケイ</t>
    </rPh>
    <rPh sb="36" eb="38">
      <t>タイショウ</t>
    </rPh>
    <phoneticPr fontId="90"/>
  </si>
  <si>
    <t>≪緊急時支援加算　地域生活支援拠点等の場合≫</t>
    <phoneticPr fontId="155"/>
  </si>
  <si>
    <t>対象：自立生活援助、地域定着支援、
　　　重度障害者等包括支援（自立生活援助のみ対象）</t>
    <rPh sb="32" eb="38">
      <t>ジリツセイカツエンジョ</t>
    </rPh>
    <rPh sb="40" eb="42">
      <t>タイショウ</t>
    </rPh>
    <phoneticPr fontId="90"/>
  </si>
  <si>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5"/>
  </si>
  <si>
    <t>対象：短期入所、重度障害者等包括支援</t>
    <phoneticPr fontId="90"/>
  </si>
  <si>
    <t>≪緊急時受入加算≫</t>
    <rPh sb="1" eb="8">
      <t>キンキュウジウケイレカサン</t>
    </rPh>
    <phoneticPr fontId="155"/>
  </si>
  <si>
    <t>対象：日中系サービス※</t>
    <phoneticPr fontId="90"/>
  </si>
  <si>
    <t>≪障害福祉サービスの体験利用加算≫</t>
    <rPh sb="14" eb="16">
      <t>カサン</t>
    </rPh>
    <phoneticPr fontId="155"/>
  </si>
  <si>
    <t>≪体験利用支援加算・体験宿泊加算≫</t>
    <phoneticPr fontId="155"/>
  </si>
  <si>
    <t>対象：地域移行支援</t>
    <phoneticPr fontId="90"/>
  </si>
  <si>
    <t>≪地域移行促進加算（Ⅱ）≫</t>
    <rPh sb="1" eb="3">
      <t>チイキ</t>
    </rPh>
    <rPh sb="3" eb="5">
      <t>イコウ</t>
    </rPh>
    <rPh sb="5" eb="7">
      <t>ソクシン</t>
    </rPh>
    <rPh sb="7" eb="9">
      <t>カサン</t>
    </rPh>
    <phoneticPr fontId="155"/>
  </si>
  <si>
    <t>対象：施設入所支援</t>
    <phoneticPr fontId="90"/>
  </si>
  <si>
    <t>≪地域生活支援拠点等相談強化加算≫</t>
    <phoneticPr fontId="155"/>
  </si>
  <si>
    <t>対象：計画相談支援、障害児相談支援</t>
    <phoneticPr fontId="90"/>
  </si>
  <si>
    <t>別紙51</t>
    <rPh sb="0" eb="2">
      <t>ベッシ</t>
    </rPh>
    <phoneticPr fontId="8"/>
  </si>
  <si>
    <t>運営規程</t>
    <rPh sb="0" eb="2">
      <t>ウンエイ</t>
    </rPh>
    <rPh sb="2" eb="4">
      <t>キテイ</t>
    </rPh>
    <phoneticPr fontId="8"/>
  </si>
  <si>
    <t>地域生活支援拠点等機能強化加算</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</si>
  <si>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</si>
  <si>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</si>
  <si>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</si>
  <si>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</si>
  <si>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</si>
  <si>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</si>
  <si>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</si>
  <si>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</si>
  <si>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</si>
  <si>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</si>
  <si>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</si>
  <si>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</si>
  <si>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</si>
  <si>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</si>
  <si>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</si>
  <si>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</si>
  <si>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</si>
  <si>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</si>
  <si>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</si>
  <si>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</si>
  <si>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</si>
  <si>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</si>
  <si>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地域移行支援</t>
    <rPh sb="0" eb="2">
      <t>チイキ</t>
    </rPh>
    <rPh sb="2" eb="4">
      <t>イコウ</t>
    </rPh>
    <rPh sb="4" eb="6">
      <t>シエン</t>
    </rPh>
    <phoneticPr fontId="8"/>
  </si>
  <si>
    <t>地域定着支援</t>
    <rPh sb="0" eb="2">
      <t>チイキ</t>
    </rPh>
    <rPh sb="2" eb="4">
      <t>テイチャク</t>
    </rPh>
    <rPh sb="4" eb="6">
      <t>シエン</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</si>
  <si>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</si>
  <si>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</si>
  <si>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</si>
  <si>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</si>
  <si>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</si>
  <si>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</si>
  <si>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</si>
  <si>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</si>
  <si>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</si>
  <si>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</si>
  <si>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入浴支援加算に関する届出書</t>
    <rPh sb="0" eb="2">
      <t>ニュウヨク</t>
    </rPh>
    <rPh sb="2" eb="4">
      <t>シエン</t>
    </rPh>
    <rPh sb="4" eb="6">
      <t>カサン</t>
    </rPh>
    <rPh sb="7" eb="8">
      <t>カン</t>
    </rPh>
    <phoneticPr fontId="68"/>
  </si>
  <si>
    <t>算定要件</t>
    <rPh sb="0" eb="2">
      <t>サンテイ</t>
    </rPh>
    <rPh sb="2" eb="4">
      <t>ヨウケン</t>
    </rPh>
    <phoneticPr fontId="6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</si>
  <si>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</si>
  <si>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8"/>
  </si>
  <si>
    <t>別紙53</t>
    <rPh sb="0" eb="2">
      <t>ベッシ</t>
    </rPh>
    <phoneticPr fontId="8"/>
  </si>
  <si>
    <t>入浴時支援加算</t>
    <rPh sb="0" eb="2">
      <t>ニュウヨク</t>
    </rPh>
    <rPh sb="2" eb="3">
      <t>ジ</t>
    </rPh>
    <rPh sb="3" eb="5">
      <t>シエン</t>
    </rPh>
    <rPh sb="5" eb="7">
      <t>カサン</t>
    </rPh>
    <phoneticPr fontId="8"/>
  </si>
  <si>
    <t>入浴施設が分かる書類</t>
    <rPh sb="0" eb="2">
      <t>ニュウヨク</t>
    </rPh>
    <rPh sb="2" eb="4">
      <t>シセツ</t>
    </rPh>
    <rPh sb="5" eb="6">
      <t>ワ</t>
    </rPh>
    <rPh sb="8" eb="10">
      <t>ショルイ</t>
    </rPh>
    <phoneticPr fontId="8"/>
  </si>
  <si>
    <t>目標工賃達成加算に関する届出書</t>
    <rPh sb="0" eb="2">
      <t>モクヒョウ</t>
    </rPh>
    <rPh sb="2" eb="4">
      <t>コウチン</t>
    </rPh>
    <rPh sb="4" eb="6">
      <t>タッセイ</t>
    </rPh>
    <rPh sb="6" eb="8">
      <t>カサン</t>
    </rPh>
    <rPh sb="9" eb="10">
      <t>カン</t>
    </rPh>
    <phoneticPr fontId="68"/>
  </si>
  <si>
    <t>事業所名</t>
    <rPh sb="0" eb="3">
      <t>ジギョウショ</t>
    </rPh>
    <rPh sb="3" eb="4">
      <t>メイ</t>
    </rPh>
    <phoneticPr fontId="68"/>
  </si>
  <si>
    <t>異動区分</t>
    <rPh sb="0" eb="2">
      <t>イドウ</t>
    </rPh>
    <rPh sb="2" eb="4">
      <t>クブン</t>
    </rPh>
    <phoneticPr fontId="68"/>
  </si>
  <si>
    <t>平均工賃月額等</t>
    <rPh sb="0" eb="2">
      <t>ヘイキン</t>
    </rPh>
    <rPh sb="2" eb="4">
      <t>コウチン</t>
    </rPh>
    <rPh sb="4" eb="6">
      <t>ゲツガク</t>
    </rPh>
    <rPh sb="6" eb="7">
      <t>ナド</t>
    </rPh>
    <phoneticPr fontId="6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</si>
  <si>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</si>
  <si>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</si>
  <si>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</si>
  <si>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</si>
  <si>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8"/>
  </si>
  <si>
    <t>⑥　①＋（④－⑤）　※④－⑤が０未満の場合は、０として算定すること。</t>
    <rPh sb="16" eb="18">
      <t>ミマン</t>
    </rPh>
    <rPh sb="19" eb="21">
      <t>バアイ</t>
    </rPh>
    <rPh sb="27" eb="29">
      <t>サンテイ</t>
    </rPh>
    <phoneticPr fontId="68"/>
  </si>
  <si>
    <t>算定要件</t>
    <phoneticPr fontId="68"/>
  </si>
  <si>
    <t>目標工賃達成加算</t>
    <phoneticPr fontId="8"/>
  </si>
  <si>
    <t>身体拘束廃止未実施減算</t>
    <rPh sb="9" eb="11">
      <t>ゲンサン</t>
    </rPh>
    <phoneticPr fontId="8"/>
  </si>
  <si>
    <t>虐待防止措置未実施減算</t>
    <rPh sb="0" eb="2">
      <t>ギャクタイ</t>
    </rPh>
    <rPh sb="2" eb="4">
      <t>ボウシ</t>
    </rPh>
    <rPh sb="4" eb="6">
      <t>ソチ</t>
    </rPh>
    <rPh sb="6" eb="7">
      <t>ミ</t>
    </rPh>
    <rPh sb="7" eb="9">
      <t>ジッシ</t>
    </rPh>
    <rPh sb="9" eb="11">
      <t>ゲンサン</t>
    </rPh>
    <phoneticPr fontId="8"/>
  </si>
  <si>
    <t>業務継続計画未策定減算</t>
    <rPh sb="9" eb="11">
      <t>ゲンサン</t>
    </rPh>
    <phoneticPr fontId="8"/>
  </si>
  <si>
    <t>情報公表未報告減算</t>
    <rPh sb="7" eb="9">
      <t>ゲンサン</t>
    </rPh>
    <phoneticPr fontId="8"/>
  </si>
  <si>
    <t>地域移行等意向確認体制未整備</t>
  </si>
  <si>
    <t>中核的人材配置体制</t>
    <rPh sb="0" eb="3">
      <t>チュウカクテキ</t>
    </rPh>
    <rPh sb="3" eb="5">
      <t>ジンザイ</t>
    </rPh>
    <rPh sb="5" eb="7">
      <t>ハイチ</t>
    </rPh>
    <rPh sb="7" eb="9">
      <t>タイセイ</t>
    </rPh>
    <phoneticPr fontId="8"/>
  </si>
  <si>
    <t>地域移行支援体制加算に関する届出書</t>
    <rPh sb="0" eb="2">
      <t>チイキ</t>
    </rPh>
    <rPh sb="2" eb="4">
      <t>イコウ</t>
    </rPh>
    <rPh sb="4" eb="6">
      <t>シエン</t>
    </rPh>
    <rPh sb="6" eb="8">
      <t>タイセイ</t>
    </rPh>
    <rPh sb="8" eb="10">
      <t>カサン</t>
    </rPh>
    <rPh sb="11" eb="12">
      <t>カン</t>
    </rPh>
    <phoneticPr fontId="68"/>
  </si>
  <si>
    <t>１　施設の名称</t>
    <rPh sb="2" eb="4">
      <t>シセツ</t>
    </rPh>
    <rPh sb="5" eb="7">
      <t>メイショウ</t>
    </rPh>
    <phoneticPr fontId="8"/>
  </si>
  <si>
    <t>３　算定要件</t>
    <rPh sb="2" eb="6">
      <t>サンテイヨウケン</t>
    </rPh>
    <phoneticPr fontId="68"/>
  </si>
  <si>
    <t>項目</t>
    <rPh sb="0" eb="2">
      <t>コウモク</t>
    </rPh>
    <phoneticPr fontId="6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</si>
  <si>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8"/>
  </si>
  <si>
    <t>別紙55</t>
    <rPh sb="0" eb="2">
      <t>ベッシ</t>
    </rPh>
    <phoneticPr fontId="8"/>
  </si>
  <si>
    <t>地域移行支援体制加算</t>
    <rPh sb="0" eb="2">
      <t>チイキ</t>
    </rPh>
    <rPh sb="2" eb="4">
      <t>イコウ</t>
    </rPh>
    <rPh sb="4" eb="6">
      <t>シエン</t>
    </rPh>
    <rPh sb="6" eb="8">
      <t>タイセイ</t>
    </rPh>
    <rPh sb="8" eb="10">
      <t>カサン</t>
    </rPh>
    <phoneticPr fontId="8"/>
  </si>
  <si>
    <t>支援体制構築未実施減算</t>
    <rPh sb="9" eb="11">
      <t>ゲンサン</t>
    </rPh>
    <phoneticPr fontId="8"/>
  </si>
  <si>
    <t>利用定員数</t>
    <phoneticPr fontId="8"/>
  </si>
  <si>
    <t>様式２－１</t>
    <rPh sb="0" eb="2">
      <t>ヨウシキ</t>
    </rPh>
    <phoneticPr fontId="68"/>
  </si>
  <si>
    <t>色付きセルのみ入力をお願いします。</t>
    <rPh sb="0" eb="2">
      <t>イロツ</t>
    </rPh>
    <rPh sb="7" eb="9">
      <t>ニュウリョク</t>
    </rPh>
    <rPh sb="11" eb="12">
      <t>ネガ</t>
    </rPh>
    <phoneticPr fontId="68"/>
  </si>
  <si>
    <t>月</t>
    <rPh sb="0" eb="1">
      <t>ガツ</t>
    </rPh>
    <phoneticPr fontId="68"/>
  </si>
  <si>
    <t>日</t>
    <rPh sb="0" eb="1">
      <t>ニチ</t>
    </rPh>
    <phoneticPr fontId="6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</si>
  <si>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8"/>
  </si>
  <si>
    <t>事業所番号</t>
    <rPh sb="0" eb="3">
      <t>ジギョウショ</t>
    </rPh>
    <rPh sb="3" eb="5">
      <t>バンゴウ</t>
    </rPh>
    <phoneticPr fontId="68"/>
  </si>
  <si>
    <t>住　所</t>
    <rPh sb="0" eb="1">
      <t>ジュウ</t>
    </rPh>
    <rPh sb="2" eb="3">
      <t>ショ</t>
    </rPh>
    <phoneticPr fontId="68"/>
  </si>
  <si>
    <t>管理者名</t>
    <rPh sb="0" eb="4">
      <t>カンリシャメイ</t>
    </rPh>
    <phoneticPr fontId="68"/>
  </si>
  <si>
    <t>電話番号</t>
    <rPh sb="0" eb="2">
      <t>デンワ</t>
    </rPh>
    <rPh sb="2" eb="4">
      <t>バンゴウ</t>
    </rPh>
    <phoneticPr fontId="68"/>
  </si>
  <si>
    <t>対象年度</t>
    <rPh sb="0" eb="2">
      <t>タイショウ</t>
    </rPh>
    <rPh sb="2" eb="4">
      <t>ネンド</t>
    </rPh>
    <phoneticPr fontId="68"/>
  </si>
  <si>
    <t>（Ⅰ）労働時間</t>
    <phoneticPr fontId="68"/>
  </si>
  <si>
    <t>（Ⅳ）　支援力向上（※）</t>
    <rPh sb="4" eb="6">
      <t>シエン</t>
    </rPh>
    <rPh sb="6" eb="7">
      <t>リョク</t>
    </rPh>
    <rPh sb="7" eb="9">
      <t>コウジョウ</t>
    </rPh>
    <phoneticPr fontId="68"/>
  </si>
  <si>
    <t>①1日の平均労働時間が７時間以上</t>
    <rPh sb="2" eb="3">
      <t>ニチ</t>
    </rPh>
    <rPh sb="4" eb="6">
      <t>ヘイキン</t>
    </rPh>
    <rPh sb="6" eb="8">
      <t>ロウドウ</t>
    </rPh>
    <rPh sb="8" eb="10">
      <t>ジカン</t>
    </rPh>
    <rPh sb="12" eb="14">
      <t>ジカン</t>
    </rPh>
    <rPh sb="14" eb="16">
      <t>イジョウ</t>
    </rPh>
    <phoneticPr fontId="6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</si>
  <si>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</si>
  <si>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8"/>
  </si>
  <si>
    <t>　　　参加した職員が１人以上参加している</t>
    <rPh sb="3" eb="5">
      <t>サンカ</t>
    </rPh>
    <rPh sb="7" eb="9">
      <t>ショクイン</t>
    </rPh>
    <rPh sb="11" eb="12">
      <t>ニン</t>
    </rPh>
    <rPh sb="12" eb="14">
      <t>イジョウ</t>
    </rPh>
    <rPh sb="14" eb="16">
      <t>サンカ</t>
    </rPh>
    <phoneticPr fontId="6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</si>
  <si>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</si>
  <si>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</si>
  <si>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8"/>
  </si>
  <si>
    <t>　　　１回以上の場合</t>
    <rPh sb="4" eb="5">
      <t>カイ</t>
    </rPh>
    <rPh sb="5" eb="7">
      <t>イジョウ</t>
    </rPh>
    <rPh sb="8" eb="10">
      <t>バアイ</t>
    </rPh>
    <phoneticPr fontId="6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</si>
  <si>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8"/>
  </si>
  <si>
    <t>③視察・実習の実施又は受け入れ</t>
    <rPh sb="1" eb="3">
      <t>シサツ</t>
    </rPh>
    <rPh sb="4" eb="6">
      <t>ジッシュウ</t>
    </rPh>
    <rPh sb="7" eb="9">
      <t>ジッシ</t>
    </rPh>
    <rPh sb="9" eb="10">
      <t>マタ</t>
    </rPh>
    <rPh sb="11" eb="12">
      <t>ウ</t>
    </rPh>
    <rPh sb="13" eb="14">
      <t>イ</t>
    </rPh>
    <phoneticPr fontId="6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</si>
  <si>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8"/>
  </si>
  <si>
    <t>　　　 いずれか一方のみの取組を行っている</t>
    <rPh sb="8" eb="10">
      <t>イッポウ</t>
    </rPh>
    <rPh sb="13" eb="15">
      <t>トリクミ</t>
    </rPh>
    <rPh sb="16" eb="17">
      <t>オコナ</t>
    </rPh>
    <phoneticPr fontId="6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</si>
  <si>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8"/>
  </si>
  <si>
    <t>④販路拡大の商談会等への参加</t>
    <rPh sb="1" eb="3">
      <t>ハンロ</t>
    </rPh>
    <rPh sb="3" eb="5">
      <t>カクダイ</t>
    </rPh>
    <rPh sb="6" eb="9">
      <t>ショウダンカイ</t>
    </rPh>
    <rPh sb="9" eb="10">
      <t>トウ</t>
    </rPh>
    <rPh sb="12" eb="14">
      <t>サンカ</t>
    </rPh>
    <phoneticPr fontId="68"/>
  </si>
  <si>
    <t>⑧1日の平均労働時間が２時間未満</t>
    <rPh sb="2" eb="3">
      <t>ニチ</t>
    </rPh>
    <rPh sb="4" eb="6">
      <t>ヘイキン</t>
    </rPh>
    <rPh sb="6" eb="8">
      <t>ロウドウ</t>
    </rPh>
    <rPh sb="8" eb="10">
      <t>ジカン</t>
    </rPh>
    <rPh sb="12" eb="14">
      <t>ジカン</t>
    </rPh>
    <rPh sb="14" eb="16">
      <t>ミマン</t>
    </rPh>
    <phoneticPr fontId="68"/>
  </si>
  <si>
    <t>点</t>
    <rPh sb="0" eb="1">
      <t>テン</t>
    </rPh>
    <phoneticPr fontId="6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</si>
  <si>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8"/>
  </si>
  <si>
    <t>⑤職員の人事評価制度</t>
    <rPh sb="1" eb="3">
      <t>ショクイン</t>
    </rPh>
    <rPh sb="4" eb="6">
      <t>ジンジ</t>
    </rPh>
    <rPh sb="6" eb="8">
      <t>ヒョウカ</t>
    </rPh>
    <rPh sb="8" eb="10">
      <t>セイド</t>
    </rPh>
    <phoneticPr fontId="68"/>
  </si>
  <si>
    <t>（Ⅱ）生産活動</t>
    <rPh sb="3" eb="5">
      <t>セイサン</t>
    </rPh>
    <rPh sb="5" eb="7">
      <t>カツドウ</t>
    </rPh>
    <phoneticPr fontId="6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</si>
  <si>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</si>
  <si>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8"/>
  </si>
  <si>
    <t>⑥ピアサポーターの配置</t>
    <rPh sb="9" eb="11">
      <t>ハイチ</t>
    </rPh>
    <phoneticPr fontId="6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</si>
  <si>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8"/>
  </si>
  <si>
    <t>　　　ピアサポーターを職員として配置している</t>
    <rPh sb="11" eb="13">
      <t>ショクイン</t>
    </rPh>
    <rPh sb="16" eb="18">
      <t>ハイチ</t>
    </rPh>
    <phoneticPr fontId="68"/>
  </si>
  <si>
    <t>③過去３年の生産活動収支のうち前年度における生産活動収支のみが前年度に利用者に支払う賃金の総額以上</t>
    <phoneticPr fontId="68"/>
  </si>
  <si>
    <t>⑦第三者評価</t>
    <rPh sb="1" eb="2">
      <t>ダイ</t>
    </rPh>
    <rPh sb="2" eb="4">
      <t>サンシャ</t>
    </rPh>
    <rPh sb="4" eb="6">
      <t>ヒョウカ</t>
    </rPh>
    <phoneticPr fontId="6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</si>
  <si>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8"/>
  </si>
  <si>
    <t>④過去３年の生産活動収支のうち前々年度における生産活動収支のみが前々年度に利用者に支払う賃金の総額以上</t>
    <phoneticPr fontId="6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</si>
  <si>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8"/>
  </si>
  <si>
    <t>⑤過去３年の生産活動収支のうち前年度及び前々年度の各年度における生産活動収支がいずれも当該各年度に利用者に支払う賃金の総額未満</t>
    <phoneticPr fontId="6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</si>
  <si>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8"/>
  </si>
  <si>
    <t>⑥過去３年の生産活動収支がいずれも当該各年度に利用者に支払う賃金の総額未満</t>
    <phoneticPr fontId="68"/>
  </si>
  <si>
    <t>小計（注2）</t>
    <rPh sb="0" eb="2">
      <t>ショウケイ</t>
    </rPh>
    <rPh sb="3" eb="4">
      <t>チュウ</t>
    </rPh>
    <phoneticPr fontId="68"/>
  </si>
  <si>
    <t>（※）８項目の合計点に応じた点数</t>
    <phoneticPr fontId="68"/>
  </si>
  <si>
    <t>（注2）5以上:15点、4～3：5点、2点以下：0点</t>
    <phoneticPr fontId="68"/>
  </si>
  <si>
    <t>①60点 ②50点 ③40点 ④20点 ⑤－10点 ⑥－20点</t>
    <rPh sb="3" eb="4">
      <t>テン</t>
    </rPh>
    <rPh sb="8" eb="9">
      <t>テン</t>
    </rPh>
    <rPh sb="13" eb="14">
      <t>テン</t>
    </rPh>
    <rPh sb="18" eb="19">
      <t>テン</t>
    </rPh>
    <phoneticPr fontId="68"/>
  </si>
  <si>
    <t>（Ⅴ）地域連携活動</t>
  </si>
  <si>
    <t>（Ⅲ）多様な働き方（※）</t>
    <rPh sb="3" eb="5">
      <t>タヨウ</t>
    </rPh>
    <rPh sb="6" eb="7">
      <t>ハタラ</t>
    </rPh>
    <rPh sb="8" eb="9">
      <t>カタ</t>
    </rPh>
    <phoneticPr fontId="6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</si>
  <si>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</si>
  <si>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8"/>
  </si>
  <si>
    <t>　　　　　就業規則等で定めている</t>
    <rPh sb="5" eb="7">
      <t>シュウギョウ</t>
    </rPh>
    <rPh sb="7" eb="9">
      <t>キソク</t>
    </rPh>
    <rPh sb="9" eb="10">
      <t>トウ</t>
    </rPh>
    <rPh sb="11" eb="12">
      <t>サダ</t>
    </rPh>
    <phoneticPr fontId="68"/>
  </si>
  <si>
    <t>②利用者を職員として登用する制度</t>
    <phoneticPr fontId="68"/>
  </si>
  <si>
    <t>1事例以上ある場合:10点</t>
    <rPh sb="1" eb="3">
      <t>ジレイ</t>
    </rPh>
    <rPh sb="3" eb="5">
      <t>イジョウ</t>
    </rPh>
    <rPh sb="7" eb="9">
      <t>バアイ</t>
    </rPh>
    <rPh sb="12" eb="13">
      <t>テン</t>
    </rPh>
    <phoneticPr fontId="68"/>
  </si>
  <si>
    <t>（Ⅵ）経営改善計画</t>
    <rPh sb="3" eb="5">
      <t>ケイエイ</t>
    </rPh>
    <rPh sb="5" eb="7">
      <t>カイゼン</t>
    </rPh>
    <rPh sb="7" eb="9">
      <t>ケイカク</t>
    </rPh>
    <phoneticPr fontId="6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</si>
  <si>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</si>
  <si>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8"/>
  </si>
  <si>
    <t>④フレックスタイム制に係る労働条件</t>
    <rPh sb="9" eb="10">
      <t>セイ</t>
    </rPh>
    <rPh sb="11" eb="12">
      <t>カカ</t>
    </rPh>
    <rPh sb="13" eb="15">
      <t>ロウドウ</t>
    </rPh>
    <rPh sb="15" eb="17">
      <t>ジョウケン</t>
    </rPh>
    <phoneticPr fontId="68"/>
  </si>
  <si>
    <t>期限内に提出していない場合:-50点</t>
    <rPh sb="0" eb="3">
      <t>キゲンナイ</t>
    </rPh>
    <rPh sb="4" eb="6">
      <t>テイシュツ</t>
    </rPh>
    <rPh sb="11" eb="13">
      <t>バアイ</t>
    </rPh>
    <rPh sb="17" eb="18">
      <t>テン</t>
    </rPh>
    <phoneticPr fontId="68"/>
  </si>
  <si>
    <t>⑤短時間勤務に係る労働条件</t>
    <rPh sb="1" eb="4">
      <t>タンジカン</t>
    </rPh>
    <rPh sb="4" eb="6">
      <t>キンム</t>
    </rPh>
    <rPh sb="7" eb="8">
      <t>カカ</t>
    </rPh>
    <rPh sb="9" eb="11">
      <t>ロウドウ</t>
    </rPh>
    <rPh sb="11" eb="13">
      <t>ジョウケン</t>
    </rPh>
    <phoneticPr fontId="68"/>
  </si>
  <si>
    <t>（Ⅶ）利用者の知識・能力向上</t>
    <rPh sb="3" eb="6">
      <t>リヨウシャ</t>
    </rPh>
    <rPh sb="7" eb="9">
      <t>チシキ</t>
    </rPh>
    <rPh sb="10" eb="12">
      <t>ノウリョク</t>
    </rPh>
    <rPh sb="12" eb="14">
      <t>コウジョウ</t>
    </rPh>
    <phoneticPr fontId="6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</si>
  <si>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8"/>
  </si>
  <si>
    <t>⑥時差出勤制度に係る労働条件</t>
    <rPh sb="1" eb="3">
      <t>ジサ</t>
    </rPh>
    <rPh sb="3" eb="5">
      <t>シュッキン</t>
    </rPh>
    <rPh sb="5" eb="7">
      <t>セイド</t>
    </rPh>
    <rPh sb="8" eb="9">
      <t>カカ</t>
    </rPh>
    <rPh sb="10" eb="12">
      <t>ロウドウ</t>
    </rPh>
    <rPh sb="12" eb="14">
      <t>ジョウケン</t>
    </rPh>
    <phoneticPr fontId="6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</si>
  <si>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8"/>
  </si>
  <si>
    <t>⑧傷病休暇等の取得に関する事項</t>
    <rPh sb="1" eb="3">
      <t>ショウビョウ</t>
    </rPh>
    <rPh sb="3" eb="5">
      <t>キュウカ</t>
    </rPh>
    <rPh sb="5" eb="6">
      <t>トウ</t>
    </rPh>
    <rPh sb="7" eb="9">
      <t>シュトク</t>
    </rPh>
    <rPh sb="10" eb="11">
      <t>カン</t>
    </rPh>
    <rPh sb="13" eb="15">
      <t>ジコウ</t>
    </rPh>
    <phoneticPr fontId="68"/>
  </si>
  <si>
    <t>小計（注1）</t>
    <rPh sb="0" eb="2">
      <t>ショウケイ</t>
    </rPh>
    <rPh sb="3" eb="4">
      <t>チュウ</t>
    </rPh>
    <phoneticPr fontId="68"/>
  </si>
  <si>
    <t>（※）８項目の合計点に応じた点数</t>
    <rPh sb="14" eb="16">
      <t>テンスウ</t>
    </rPh>
    <phoneticPr fontId="68"/>
  </si>
  <si>
    <t>（注1）5以上:15点、4～3：5点、2点以下：0点</t>
    <rPh sb="1" eb="2">
      <t>チュウ</t>
    </rPh>
    <rPh sb="5" eb="7">
      <t>イジョウ</t>
    </rPh>
    <rPh sb="10" eb="11">
      <t>テン</t>
    </rPh>
    <rPh sb="17" eb="18">
      <t>テン</t>
    </rPh>
    <rPh sb="20" eb="21">
      <t>テン</t>
    </rPh>
    <rPh sb="21" eb="23">
      <t>イカ</t>
    </rPh>
    <rPh sb="25" eb="26">
      <t>テン</t>
    </rPh>
    <phoneticPr fontId="68"/>
  </si>
  <si>
    <t>点数</t>
    <rPh sb="0" eb="2">
      <t>テンスウ</t>
    </rPh>
    <phoneticPr fontId="68"/>
  </si>
  <si>
    <t>労働時間</t>
    <phoneticPr fontId="68"/>
  </si>
  <si>
    <t>5点</t>
    <rPh sb="1" eb="2">
      <t>テン</t>
    </rPh>
    <phoneticPr fontId="68"/>
  </si>
  <si>
    <t>20点</t>
    <rPh sb="2" eb="3">
      <t>テン</t>
    </rPh>
    <phoneticPr fontId="68"/>
  </si>
  <si>
    <t>30点</t>
    <rPh sb="2" eb="3">
      <t>テン</t>
    </rPh>
    <phoneticPr fontId="68"/>
  </si>
  <si>
    <t>40点</t>
    <rPh sb="2" eb="3">
      <t>テン</t>
    </rPh>
    <phoneticPr fontId="68"/>
  </si>
  <si>
    <t>55点</t>
    <rPh sb="2" eb="3">
      <t>テン</t>
    </rPh>
    <phoneticPr fontId="68"/>
  </si>
  <si>
    <t>65点</t>
    <rPh sb="2" eb="3">
      <t>テン</t>
    </rPh>
    <phoneticPr fontId="68"/>
  </si>
  <si>
    <t>80点</t>
    <rPh sb="2" eb="3">
      <t>テン</t>
    </rPh>
    <phoneticPr fontId="68"/>
  </si>
  <si>
    <t>90点</t>
    <rPh sb="2" eb="3">
      <t>テン</t>
    </rPh>
    <phoneticPr fontId="68"/>
  </si>
  <si>
    <t>生産活動</t>
    <phoneticPr fontId="68"/>
  </si>
  <si>
    <t>⁻20点</t>
    <phoneticPr fontId="68"/>
  </si>
  <si>
    <t>⁻10点</t>
    <rPh sb="3" eb="4">
      <t>テン</t>
    </rPh>
    <phoneticPr fontId="68"/>
  </si>
  <si>
    <t>50点</t>
    <rPh sb="2" eb="3">
      <t>テン</t>
    </rPh>
    <phoneticPr fontId="68"/>
  </si>
  <si>
    <t>60点</t>
    <rPh sb="2" eb="3">
      <t>テン</t>
    </rPh>
    <phoneticPr fontId="68"/>
  </si>
  <si>
    <t>合計</t>
    <rPh sb="0" eb="2">
      <t>ゴウケイ</t>
    </rPh>
    <phoneticPr fontId="68"/>
  </si>
  <si>
    <t>多様な働き方</t>
    <phoneticPr fontId="68"/>
  </si>
  <si>
    <t>0点</t>
    <rPh sb="1" eb="2">
      <t>テン</t>
    </rPh>
    <phoneticPr fontId="68"/>
  </si>
  <si>
    <t>15点</t>
    <rPh sb="2" eb="3">
      <t>テン</t>
    </rPh>
    <phoneticPr fontId="68"/>
  </si>
  <si>
    <t>／２００点</t>
    <rPh sb="4" eb="5">
      <t>テン</t>
    </rPh>
    <phoneticPr fontId="68"/>
  </si>
  <si>
    <t>支援力向上</t>
    <phoneticPr fontId="68"/>
  </si>
  <si>
    <t>地域連携活動</t>
    <phoneticPr fontId="68"/>
  </si>
  <si>
    <t>10点</t>
    <rPh sb="2" eb="3">
      <t>テン</t>
    </rPh>
    <phoneticPr fontId="68"/>
  </si>
  <si>
    <t>経営改善計画</t>
    <rPh sb="0" eb="2">
      <t>ケイエイ</t>
    </rPh>
    <rPh sb="2" eb="4">
      <t>カイゼン</t>
    </rPh>
    <rPh sb="4" eb="6">
      <t>ケイカク</t>
    </rPh>
    <phoneticPr fontId="68"/>
  </si>
  <si>
    <t>⁻50点</t>
    <rPh sb="3" eb="4">
      <t>テン</t>
    </rPh>
    <phoneticPr fontId="68"/>
  </si>
  <si>
    <t>利用者の知識・能力向上</t>
    <rPh sb="0" eb="3">
      <t>リヨウシャ</t>
    </rPh>
    <rPh sb="4" eb="6">
      <t>チシキ</t>
    </rPh>
    <rPh sb="7" eb="9">
      <t>ノウリョク</t>
    </rPh>
    <rPh sb="9" eb="11">
      <t>コウジョウ</t>
    </rPh>
    <phoneticPr fontId="68"/>
  </si>
  <si>
    <t>様式２－２</t>
    <rPh sb="0" eb="2">
      <t>ヨウシキ</t>
    </rPh>
    <phoneticPr fontId="68"/>
  </si>
  <si>
    <t>就労継続支援Ａ型事業所におけるスコア表（実績Ⅰ～Ⅳ、Ⅵ）</t>
    <rPh sb="20" eb="22">
      <t>ジッセキ</t>
    </rPh>
    <phoneticPr fontId="6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</si>
  <si>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8"/>
  </si>
  <si>
    <t>雇用契約を締結していた延べ利用者数</t>
    <rPh sb="0" eb="2">
      <t>コヨウ</t>
    </rPh>
    <rPh sb="2" eb="4">
      <t>ケイヤク</t>
    </rPh>
    <rPh sb="5" eb="7">
      <t>テイケツ</t>
    </rPh>
    <rPh sb="11" eb="12">
      <t>ノ</t>
    </rPh>
    <rPh sb="13" eb="16">
      <t>リヨウシャ</t>
    </rPh>
    <rPh sb="16" eb="17">
      <t>スウ</t>
    </rPh>
    <phoneticPr fontId="68"/>
  </si>
  <si>
    <t>利用者の１日の平均労働時間数</t>
    <rPh sb="0" eb="3">
      <t>リヨウシャ</t>
    </rPh>
    <rPh sb="5" eb="6">
      <t>ニチ</t>
    </rPh>
    <rPh sb="7" eb="9">
      <t>ヘイキン</t>
    </rPh>
    <rPh sb="9" eb="11">
      <t>ロウドウ</t>
    </rPh>
    <rPh sb="11" eb="13">
      <t>ジカン</t>
    </rPh>
    <rPh sb="13" eb="14">
      <t>スウ</t>
    </rPh>
    <phoneticPr fontId="68"/>
  </si>
  <si>
    <t>時間</t>
    <rPh sb="0" eb="2">
      <t>ジカン</t>
    </rPh>
    <phoneticPr fontId="68"/>
  </si>
  <si>
    <t>人</t>
    <rPh sb="0" eb="1">
      <t>ニン</t>
    </rPh>
    <phoneticPr fontId="68"/>
  </si>
  <si>
    <t>（Ⅱ）生産活動</t>
    <phoneticPr fontId="68"/>
  </si>
  <si>
    <t>　</t>
    <phoneticPr fontId="68"/>
  </si>
  <si>
    <t>生産活動収入から経費を除いた額</t>
    <rPh sb="0" eb="2">
      <t>セイサン</t>
    </rPh>
    <rPh sb="2" eb="4">
      <t>カツドウ</t>
    </rPh>
    <rPh sb="4" eb="6">
      <t>シュウニュウ</t>
    </rPh>
    <rPh sb="8" eb="10">
      <t>ケイヒ</t>
    </rPh>
    <rPh sb="11" eb="12">
      <t>ノゾ</t>
    </rPh>
    <rPh sb="14" eb="15">
      <t>ガク</t>
    </rPh>
    <phoneticPr fontId="68"/>
  </si>
  <si>
    <t>利用者に支払った賃金総額</t>
    <rPh sb="0" eb="3">
      <t>リヨウシャ</t>
    </rPh>
    <rPh sb="4" eb="6">
      <t>シハラ</t>
    </rPh>
    <rPh sb="8" eb="10">
      <t>チンギン</t>
    </rPh>
    <rPh sb="10" eb="12">
      <t>ソウガク</t>
    </rPh>
    <phoneticPr fontId="68"/>
  </si>
  <si>
    <t>収支</t>
    <rPh sb="0" eb="2">
      <t>シュウシ</t>
    </rPh>
    <phoneticPr fontId="68"/>
  </si>
  <si>
    <t>円</t>
    <rPh sb="0" eb="1">
      <t>エン</t>
    </rPh>
    <phoneticPr fontId="68"/>
  </si>
  <si>
    <t>（Ⅲ）多様な働き方</t>
    <rPh sb="3" eb="5">
      <t>タヨウ</t>
    </rPh>
    <rPh sb="6" eb="7">
      <t>ハタラ</t>
    </rPh>
    <rPh sb="8" eb="9">
      <t>カタ</t>
    </rPh>
    <phoneticPr fontId="68"/>
  </si>
  <si>
    <t>③在宅勤務に係る労働条件及び服務規律</t>
    <phoneticPr fontId="68"/>
  </si>
  <si>
    <t>◎免許・資格取得、検定の受検勧奨</t>
    <rPh sb="1" eb="3">
      <t>メンキョ</t>
    </rPh>
    <rPh sb="4" eb="6">
      <t>シカク</t>
    </rPh>
    <rPh sb="6" eb="8">
      <t>シュトク</t>
    </rPh>
    <rPh sb="9" eb="11">
      <t>ケンテイ</t>
    </rPh>
    <rPh sb="12" eb="14">
      <t>ジュケン</t>
    </rPh>
    <rPh sb="14" eb="16">
      <t>カンショウ</t>
    </rPh>
    <phoneticPr fontId="68"/>
  </si>
  <si>
    <t>◎利用者を職員として登用する制度を</t>
    <phoneticPr fontId="68"/>
  </si>
  <si>
    <t>在宅勤務に係る労働条件及び服務規律</t>
  </si>
  <si>
    <t>に関する制度を定めている</t>
    <rPh sb="7" eb="8">
      <t>サダ</t>
    </rPh>
    <phoneticPr fontId="68"/>
  </si>
  <si>
    <t>定めている</t>
    <phoneticPr fontId="68"/>
  </si>
  <si>
    <t>に関する制度を定めている</t>
    <rPh sb="1" eb="2">
      <t>カン</t>
    </rPh>
    <rPh sb="4" eb="6">
      <t>セイド</t>
    </rPh>
    <rPh sb="7" eb="8">
      <t>サダ</t>
    </rPh>
    <phoneticPr fontId="68"/>
  </si>
  <si>
    <t>④フレックスタイム制に係る労働条件</t>
    <rPh sb="9" eb="10">
      <t>セイ</t>
    </rPh>
    <rPh sb="11" eb="12">
      <t>カカ</t>
    </rPh>
    <phoneticPr fontId="68"/>
  </si>
  <si>
    <t>⑥時差出勤制度に係る労働条件</t>
    <rPh sb="1" eb="3">
      <t>ジサ</t>
    </rPh>
    <rPh sb="3" eb="5">
      <t>シュッキン</t>
    </rPh>
    <rPh sb="5" eb="7">
      <t>セイド</t>
    </rPh>
    <rPh sb="8" eb="9">
      <t>カカワ</t>
    </rPh>
    <rPh sb="10" eb="12">
      <t>ロウドウ</t>
    </rPh>
    <rPh sb="12" eb="14">
      <t>ジョウケン</t>
    </rPh>
    <phoneticPr fontId="68"/>
  </si>
  <si>
    <t>◎フレックスタイム制に係る労働条件を</t>
    <rPh sb="9" eb="10">
      <t>セイ</t>
    </rPh>
    <rPh sb="11" eb="12">
      <t>カカ</t>
    </rPh>
    <rPh sb="13" eb="15">
      <t>ロウドウ</t>
    </rPh>
    <rPh sb="15" eb="17">
      <t>ジョウケン</t>
    </rPh>
    <phoneticPr fontId="68"/>
  </si>
  <si>
    <t>◎短時間勤務に係る労働条件を</t>
    <rPh sb="1" eb="4">
      <t>タンジカン</t>
    </rPh>
    <rPh sb="4" eb="6">
      <t>キンム</t>
    </rPh>
    <rPh sb="7" eb="8">
      <t>カカ</t>
    </rPh>
    <rPh sb="9" eb="11">
      <t>ロウドウ</t>
    </rPh>
    <rPh sb="11" eb="13">
      <t>ジョウケンニンズウ</t>
    </rPh>
    <phoneticPr fontId="68"/>
  </si>
  <si>
    <t>◎時差出勤制度に係る労働条件を</t>
    <rPh sb="1" eb="3">
      <t>ジサ</t>
    </rPh>
    <rPh sb="3" eb="5">
      <t>シュッキン</t>
    </rPh>
    <rPh sb="5" eb="7">
      <t>セイド</t>
    </rPh>
    <rPh sb="8" eb="9">
      <t>カカ</t>
    </rPh>
    <rPh sb="10" eb="12">
      <t>ロウドウ</t>
    </rPh>
    <rPh sb="12" eb="14">
      <t>ジョウケンニンズウ</t>
    </rPh>
    <phoneticPr fontId="68"/>
  </si>
  <si>
    <t>定めている</t>
    <rPh sb="0" eb="1">
      <t>サダ</t>
    </rPh>
    <phoneticPr fontId="6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</si>
  <si>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8"/>
  </si>
  <si>
    <t>◎傷病休暇等の取得に関する事項を</t>
    <rPh sb="1" eb="3">
      <t>ショウビョウ</t>
    </rPh>
    <rPh sb="3" eb="5">
      <t>キュウカ</t>
    </rPh>
    <rPh sb="5" eb="6">
      <t>トウ</t>
    </rPh>
    <rPh sb="7" eb="9">
      <t>シュトク</t>
    </rPh>
    <rPh sb="10" eb="11">
      <t>ニンズウ</t>
    </rPh>
    <phoneticPr fontId="68"/>
  </si>
  <si>
    <t>を定めている</t>
    <rPh sb="1" eb="2">
      <t>サダ</t>
    </rPh>
    <phoneticPr fontId="68"/>
  </si>
  <si>
    <t>（Ⅳ）　支援力向上</t>
    <phoneticPr fontId="68"/>
  </si>
  <si>
    <t>①研修計画に基づいた外部研修会又は内部研修会</t>
    <phoneticPr fontId="68"/>
  </si>
  <si>
    <t>②研修、学会等又は学会誌等において発表</t>
    <phoneticPr fontId="68"/>
  </si>
  <si>
    <t>③視察・実習の実施又は受け入れ</t>
    <phoneticPr fontId="68"/>
  </si>
  <si>
    <t>◎研修計画を策定している</t>
    <rPh sb="1" eb="3">
      <t>ケンシュウ</t>
    </rPh>
    <rPh sb="3" eb="5">
      <t>ケイカク</t>
    </rPh>
    <rPh sb="6" eb="8">
      <t>サクテイ</t>
    </rPh>
    <phoneticPr fontId="68"/>
  </si>
  <si>
    <t>◎研修、学会等又は学会誌等において</t>
    <rPh sb="1" eb="3">
      <t>ケンシュウ</t>
    </rPh>
    <rPh sb="4" eb="6">
      <t>ガッカイ</t>
    </rPh>
    <rPh sb="6" eb="7">
      <t>トウ</t>
    </rPh>
    <rPh sb="7" eb="8">
      <t>マタ</t>
    </rPh>
    <rPh sb="9" eb="12">
      <t>ガッカイシ</t>
    </rPh>
    <rPh sb="12" eb="13">
      <t>トウ</t>
    </rPh>
    <phoneticPr fontId="68"/>
  </si>
  <si>
    <t>◎先進的事業者の視察・実習の実施している</t>
    <rPh sb="1" eb="4">
      <t>センシンテキ</t>
    </rPh>
    <rPh sb="4" eb="7">
      <t>ジギョウシャ</t>
    </rPh>
    <rPh sb="8" eb="10">
      <t>シサツ</t>
    </rPh>
    <rPh sb="11" eb="13">
      <t>ジッシュウ</t>
    </rPh>
    <rPh sb="14" eb="16">
      <t>ジッシ</t>
    </rPh>
    <phoneticPr fontId="68"/>
  </si>
  <si>
    <t>◎外部研修、もしくは内部研修を</t>
    <rPh sb="1" eb="3">
      <t>ガイブ</t>
    </rPh>
    <rPh sb="3" eb="5">
      <t>ケンシュウ</t>
    </rPh>
    <rPh sb="10" eb="12">
      <t>ナイブ</t>
    </rPh>
    <rPh sb="12" eb="14">
      <t>ケンシュウ</t>
    </rPh>
    <phoneticPr fontId="68"/>
  </si>
  <si>
    <t>　１回以上発表している</t>
    <rPh sb="2" eb="3">
      <t>カイ</t>
    </rPh>
    <rPh sb="3" eb="5">
      <t>イジョウ</t>
    </rPh>
    <rPh sb="5" eb="7">
      <t>ハッピョウ</t>
    </rPh>
    <phoneticPr fontId="68"/>
  </si>
  <si>
    <t>もしくは、他の事業所の視察・実習を受け入れている</t>
    <rPh sb="5" eb="6">
      <t>タ</t>
    </rPh>
    <rPh sb="7" eb="10">
      <t>ジギョウショ</t>
    </rPh>
    <rPh sb="11" eb="13">
      <t>シサツ</t>
    </rPh>
    <rPh sb="14" eb="16">
      <t>ジッシュウ</t>
    </rPh>
    <rPh sb="17" eb="18">
      <t>ウ</t>
    </rPh>
    <rPh sb="19" eb="20">
      <t>イ</t>
    </rPh>
    <phoneticPr fontId="68"/>
  </si>
  <si>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</si>
  <si>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8"/>
  </si>
  <si>
    <r>
      <t>※</t>
    </r>
    <r>
      <rPr>
        <sz val="10"/>
        <color theme="1"/>
        <rFont val="ＭＳ ゴシック"/>
        <family val="3"/>
        <charset val="128"/>
      </rPr>
      <t>先進的事業者名</t>
    </r>
    <rPh sb="1" eb="4">
      <t>センシンテキ</t>
    </rPh>
    <rPh sb="4" eb="7">
      <t>ジギョウシャ</t>
    </rPh>
    <rPh sb="7" eb="8">
      <t>メイ</t>
    </rPh>
    <phoneticPr fontId="68"/>
  </si>
  <si>
    <t xml:space="preserve"> 実施日</t>
    <rPh sb="1" eb="3">
      <t>ジッシ</t>
    </rPh>
    <rPh sb="3" eb="4">
      <t>ビ</t>
    </rPh>
    <phoneticPr fontId="68"/>
  </si>
  <si>
    <t xml:space="preserve"> 実施日/ 参加者数</t>
    <rPh sb="1" eb="3">
      <t>ジッシ</t>
    </rPh>
    <rPh sb="3" eb="4">
      <t>ビ</t>
    </rPh>
    <rPh sb="6" eb="10">
      <t>サンカシャスウ</t>
    </rPh>
    <phoneticPr fontId="68"/>
  </si>
  <si>
    <t>※研修名</t>
    <rPh sb="1" eb="3">
      <t>ケンシュウ</t>
    </rPh>
    <rPh sb="3" eb="4">
      <t>メイ</t>
    </rPh>
    <phoneticPr fontId="68"/>
  </si>
  <si>
    <r>
      <rPr>
        <sz val="6"/>
        <color theme="1"/>
        <rFont val="ＭＳ ゴシック"/>
        <family val="3"/>
        <charset val="128"/>
      </rPr>
      <t>※</t>
    </r>
    <r>
      <rPr>
        <sz val="10"/>
        <color theme="1"/>
        <rFont val="ＭＳ ゴシック"/>
        <family val="3"/>
        <charset val="128"/>
      </rPr>
      <t>学会誌等名</t>
    </r>
    <rPh sb="5" eb="6">
      <t>メイ</t>
    </rPh>
    <phoneticPr fontId="68"/>
  </si>
  <si>
    <r>
      <t>※</t>
    </r>
    <r>
      <rPr>
        <sz val="10"/>
        <color theme="1"/>
        <rFont val="ＭＳ ゴシック"/>
        <family val="3"/>
        <charset val="128"/>
      </rPr>
      <t>他の事業所名</t>
    </r>
    <rPh sb="1" eb="2">
      <t>タ</t>
    </rPh>
    <rPh sb="3" eb="6">
      <t>ジギョウショ</t>
    </rPh>
    <rPh sb="6" eb="7">
      <t>メイ</t>
    </rPh>
    <phoneticPr fontId="68"/>
  </si>
  <si>
    <r>
      <t xml:space="preserve">  </t>
    </r>
    <r>
      <rPr>
        <sz val="10"/>
        <color theme="1"/>
        <rFont val="ＭＳ ゴシック"/>
        <family val="3"/>
        <charset val="128"/>
      </rPr>
      <t>研修講師</t>
    </r>
    <rPh sb="2" eb="4">
      <t>ケンシュウ</t>
    </rPh>
    <rPh sb="4" eb="6">
      <t>コウシ</t>
    </rPh>
    <phoneticPr fontId="68"/>
  </si>
  <si>
    <t xml:space="preserve"> 掲載日</t>
    <rPh sb="1" eb="3">
      <t>ケイサイ</t>
    </rPh>
    <phoneticPr fontId="68"/>
  </si>
  <si>
    <t xml:space="preserve">  実施日・受講者数</t>
    <rPh sb="2" eb="4">
      <t>ジッシ</t>
    </rPh>
    <rPh sb="4" eb="5">
      <t>ビ</t>
    </rPh>
    <rPh sb="6" eb="9">
      <t>ジュコウシャ</t>
    </rPh>
    <rPh sb="9" eb="10">
      <t>スウ</t>
    </rPh>
    <phoneticPr fontId="68"/>
  </si>
  <si>
    <t xml:space="preserve"> 発表テーマ</t>
    <rPh sb="1" eb="3">
      <t>ハッピョウ</t>
    </rPh>
    <phoneticPr fontId="68"/>
  </si>
  <si>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8"/>
  </si>
  <si>
    <t>◎職員の人事評価制度を整備している</t>
    <rPh sb="1" eb="3">
      <t>ショクイン</t>
    </rPh>
    <rPh sb="4" eb="6">
      <t>ジンジ</t>
    </rPh>
    <rPh sb="6" eb="8">
      <t>ヒョウカ</t>
    </rPh>
    <rPh sb="8" eb="10">
      <t>セイド</t>
    </rPh>
    <rPh sb="11" eb="13">
      <t>セイビ</t>
    </rPh>
    <phoneticPr fontId="68"/>
  </si>
  <si>
    <t>◎ピアサポーターを配置している</t>
    <rPh sb="9" eb="11">
      <t>ハイチ</t>
    </rPh>
    <phoneticPr fontId="68"/>
  </si>
  <si>
    <t>参加している。</t>
    <rPh sb="0" eb="2">
      <t>サンカ</t>
    </rPh>
    <phoneticPr fontId="68"/>
  </si>
  <si>
    <t>◎当該人事評価制度を周知している</t>
    <rPh sb="1" eb="3">
      <t>トウガイ</t>
    </rPh>
    <rPh sb="3" eb="5">
      <t>ジンジ</t>
    </rPh>
    <rPh sb="5" eb="7">
      <t>ヒョウカ</t>
    </rPh>
    <rPh sb="7" eb="9">
      <t>セイド</t>
    </rPh>
    <rPh sb="10" eb="12">
      <t>シュウチ</t>
    </rPh>
    <phoneticPr fontId="68"/>
  </si>
  <si>
    <t>◎当該ピアサポーターは「障害者ﾋﾟｱｻﾎﾟｰﾄ研修」</t>
    <rPh sb="1" eb="3">
      <t>トウガイ</t>
    </rPh>
    <rPh sb="12" eb="15">
      <t>ショウガイシャ</t>
    </rPh>
    <rPh sb="23" eb="25">
      <t>ケンシュウ</t>
    </rPh>
    <phoneticPr fontId="68"/>
  </si>
  <si>
    <r>
      <t>※</t>
    </r>
    <r>
      <rPr>
        <sz val="10"/>
        <color theme="1"/>
        <rFont val="ＭＳ ゴシック"/>
        <family val="3"/>
        <charset val="128"/>
      </rPr>
      <t>商談会等名</t>
    </r>
    <rPh sb="1" eb="4">
      <t>ショウダンカイ</t>
    </rPh>
    <rPh sb="4" eb="5">
      <t>トウ</t>
    </rPh>
    <rPh sb="5" eb="6">
      <t>ガクメイ</t>
    </rPh>
    <phoneticPr fontId="68"/>
  </si>
  <si>
    <t>人事評価制度の制定日</t>
    <rPh sb="0" eb="2">
      <t>ジンジ</t>
    </rPh>
    <rPh sb="2" eb="4">
      <t>ヒョウカ</t>
    </rPh>
    <rPh sb="4" eb="6">
      <t>セイド</t>
    </rPh>
    <rPh sb="7" eb="9">
      <t>セイテイ</t>
    </rPh>
    <rPh sb="9" eb="10">
      <t>ビ</t>
    </rPh>
    <phoneticPr fontId="68"/>
  </si>
  <si>
    <t>　を受講している</t>
    <rPh sb="2" eb="4">
      <t>ジュコウ</t>
    </rPh>
    <phoneticPr fontId="68"/>
  </si>
  <si>
    <t xml:space="preserve"> 主催者名</t>
    <rPh sb="1" eb="4">
      <t>シュサイシャ</t>
    </rPh>
    <rPh sb="4" eb="5">
      <t>メイ</t>
    </rPh>
    <phoneticPr fontId="68"/>
  </si>
  <si>
    <t>人事評価制度の対象職員数</t>
    <rPh sb="0" eb="2">
      <t>ジンジ</t>
    </rPh>
    <rPh sb="2" eb="4">
      <t>ヒョウカ</t>
    </rPh>
    <rPh sb="4" eb="6">
      <t>セイド</t>
    </rPh>
    <rPh sb="7" eb="9">
      <t>タイショウ</t>
    </rPh>
    <rPh sb="9" eb="12">
      <t>ショクインスウ</t>
    </rPh>
    <phoneticPr fontId="68"/>
  </si>
  <si>
    <t>名</t>
    <rPh sb="0" eb="1">
      <t>メイ</t>
    </rPh>
    <phoneticPr fontId="68"/>
  </si>
  <si>
    <t xml:space="preserve"> 日時</t>
    <rPh sb="1" eb="3">
      <t>ニチジ</t>
    </rPh>
    <phoneticPr fontId="68"/>
  </si>
  <si>
    <t>うち昇給・昇格を行った者</t>
    <rPh sb="2" eb="4">
      <t>ショウキュウ</t>
    </rPh>
    <rPh sb="5" eb="7">
      <t>ショウカク</t>
    </rPh>
    <rPh sb="8" eb="9">
      <t>オコナ</t>
    </rPh>
    <rPh sb="11" eb="12">
      <t>モノ</t>
    </rPh>
    <phoneticPr fontId="68"/>
  </si>
  <si>
    <t xml:space="preserve"> 就業時間</t>
    <rPh sb="1" eb="3">
      <t>シュウギョウ</t>
    </rPh>
    <rPh sb="3" eb="5">
      <t>ジカン</t>
    </rPh>
    <phoneticPr fontId="68"/>
  </si>
  <si>
    <t xml:space="preserve"> 内容</t>
    <rPh sb="1" eb="3">
      <t>ナイヨウ</t>
    </rPh>
    <phoneticPr fontId="68"/>
  </si>
  <si>
    <t>当該人事評価制度の周知方法</t>
    <rPh sb="0" eb="2">
      <t>トウガイ</t>
    </rPh>
    <rPh sb="2" eb="4">
      <t>ジンジ</t>
    </rPh>
    <rPh sb="4" eb="6">
      <t>ヒョウカ</t>
    </rPh>
    <rPh sb="6" eb="8">
      <t>セイド</t>
    </rPh>
    <rPh sb="9" eb="11">
      <t>シュウチ</t>
    </rPh>
    <rPh sb="11" eb="13">
      <t>ホウホウ</t>
    </rPh>
    <phoneticPr fontId="68"/>
  </si>
  <si>
    <t xml:space="preserve"> 職務内容</t>
    <rPh sb="1" eb="3">
      <t>ショクム</t>
    </rPh>
    <rPh sb="3" eb="5">
      <t>ナイヨウ</t>
    </rPh>
    <phoneticPr fontId="68"/>
  </si>
  <si>
    <t>⑦第三者評価</t>
    <rPh sb="1" eb="4">
      <t>ダイサンシャ</t>
    </rPh>
    <rPh sb="4" eb="6">
      <t>ヒョウカ</t>
    </rPh>
    <phoneticPr fontId="68"/>
  </si>
  <si>
    <t>⑧国際標準化規格が定めた規格等の認証等</t>
    <phoneticPr fontId="68"/>
  </si>
  <si>
    <t>◎前年度末日から過去３年以内に</t>
    <rPh sb="1" eb="4">
      <t>ゼンネンド</t>
    </rPh>
    <rPh sb="4" eb="6">
      <t>マツジツ</t>
    </rPh>
    <rPh sb="8" eb="10">
      <t>カコ</t>
    </rPh>
    <rPh sb="11" eb="12">
      <t>ネン</t>
    </rPh>
    <rPh sb="12" eb="14">
      <t>イナイ</t>
    </rPh>
    <phoneticPr fontId="68"/>
  </si>
  <si>
    <t>◎ＩＳＯが制定したマネジメント</t>
    <rPh sb="5" eb="7">
      <t>セイテイ</t>
    </rPh>
    <phoneticPr fontId="68"/>
  </si>
  <si>
    <t>　福祉サービス第三者評価を受けている</t>
    <rPh sb="1" eb="3">
      <t>フクシ</t>
    </rPh>
    <rPh sb="7" eb="10">
      <t>ダイサンシャ</t>
    </rPh>
    <rPh sb="10" eb="12">
      <t>ヒョウカ</t>
    </rPh>
    <rPh sb="13" eb="14">
      <t>ウ</t>
    </rPh>
    <phoneticPr fontId="68"/>
  </si>
  <si>
    <t>　規格等の認証等を受けている</t>
    <rPh sb="1" eb="3">
      <t>キカク</t>
    </rPh>
    <rPh sb="3" eb="4">
      <t>トウ</t>
    </rPh>
    <rPh sb="5" eb="7">
      <t>ニンショウ</t>
    </rPh>
    <rPh sb="7" eb="8">
      <t>トウ</t>
    </rPh>
    <rPh sb="9" eb="10">
      <t>ウ</t>
    </rPh>
    <phoneticPr fontId="68"/>
  </si>
  <si>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8"/>
  </si>
  <si>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8"/>
  </si>
  <si>
    <t xml:space="preserve"> 第三者評価機関</t>
    <rPh sb="1" eb="4">
      <t>ダイサンシャ</t>
    </rPh>
    <rPh sb="4" eb="6">
      <t>ヒョウカ</t>
    </rPh>
    <rPh sb="6" eb="8">
      <t>キカン</t>
    </rPh>
    <phoneticPr fontId="68"/>
  </si>
  <si>
    <t xml:space="preserve"> 規格等の内容</t>
    <rPh sb="1" eb="3">
      <t>キカク</t>
    </rPh>
    <rPh sb="3" eb="4">
      <t>トウ</t>
    </rPh>
    <rPh sb="5" eb="7">
      <t>ナイヨウ</t>
    </rPh>
    <phoneticPr fontId="68"/>
  </si>
  <si>
    <t>（Ⅵ）　経営改善計画</t>
    <rPh sb="4" eb="6">
      <t>ケイエイ</t>
    </rPh>
    <rPh sb="6" eb="8">
      <t>カイゼン</t>
    </rPh>
    <rPh sb="8" eb="10">
      <t/>
    </rPh>
    <phoneticPr fontId="6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</si>
  <si>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8"/>
  </si>
  <si>
    <t>　経営改善計画書へ提出した。</t>
    <phoneticPr fontId="68"/>
  </si>
  <si>
    <t>※受理日</t>
    <rPh sb="1" eb="3">
      <t>ジュリ</t>
    </rPh>
    <rPh sb="3" eb="4">
      <t>ヒ</t>
    </rPh>
    <phoneticPr fontId="68"/>
  </si>
  <si>
    <t>月</t>
    <rPh sb="0" eb="1">
      <t>ツキ</t>
    </rPh>
    <phoneticPr fontId="68"/>
  </si>
  <si>
    <t>日</t>
    <rPh sb="0" eb="1">
      <t>ヒ</t>
    </rPh>
    <phoneticPr fontId="6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</si>
  <si>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8"/>
  </si>
  <si>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8"/>
  </si>
  <si>
    <t>地域連携活動の概要</t>
    <rPh sb="0" eb="2">
      <t>チイキ</t>
    </rPh>
    <rPh sb="2" eb="4">
      <t>レンケイ</t>
    </rPh>
    <rPh sb="4" eb="6">
      <t>カツドウ</t>
    </rPh>
    <rPh sb="7" eb="9">
      <t>ガイヨウ</t>
    </rPh>
    <phoneticPr fontId="68"/>
  </si>
  <si>
    <t>＜活動内容＞</t>
    <rPh sb="1" eb="3">
      <t>カツドウ</t>
    </rPh>
    <rPh sb="3" eb="5">
      <t>ナイヨウ</t>
    </rPh>
    <phoneticPr fontId="68"/>
  </si>
  <si>
    <t>＜活動の様子＞</t>
    <rPh sb="1" eb="3">
      <t>カツドウ</t>
    </rPh>
    <rPh sb="4" eb="6">
      <t>ヨウス</t>
    </rPh>
    <phoneticPr fontId="68"/>
  </si>
  <si>
    <t>＜目的＞</t>
    <rPh sb="1" eb="3">
      <t>モクテキ</t>
    </rPh>
    <phoneticPr fontId="68"/>
  </si>
  <si>
    <t>＜成果＞</t>
    <rPh sb="1" eb="3">
      <t>セイカ</t>
    </rPh>
    <phoneticPr fontId="68"/>
  </si>
  <si>
    <t>連携先の企業等の意見または評価</t>
    <rPh sb="0" eb="2">
      <t>レンケイ</t>
    </rPh>
    <rPh sb="2" eb="3">
      <t>サキ</t>
    </rPh>
    <rPh sb="4" eb="6">
      <t>キギョウ</t>
    </rPh>
    <rPh sb="6" eb="7">
      <t>トウ</t>
    </rPh>
    <rPh sb="8" eb="10">
      <t>イケン</t>
    </rPh>
    <rPh sb="13" eb="15">
      <t>ヒョウカ</t>
    </rPh>
    <phoneticPr fontId="68"/>
  </si>
  <si>
    <t>連携先企業名</t>
    <rPh sb="0" eb="2">
      <t>レンケイ</t>
    </rPh>
    <rPh sb="2" eb="3">
      <t>サキ</t>
    </rPh>
    <rPh sb="3" eb="6">
      <t>キギョウメイ</t>
    </rPh>
    <phoneticPr fontId="68"/>
  </si>
  <si>
    <t>担当者名</t>
    <rPh sb="0" eb="3">
      <t>タントウシャ</t>
    </rPh>
    <rPh sb="3" eb="4">
      <t>メイ</t>
    </rPh>
    <phoneticPr fontId="68"/>
  </si>
  <si>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8"/>
  </si>
  <si>
    <t>利用者の知識・能力向上に係る実施概要</t>
    <rPh sb="14" eb="16">
      <t>ジッシ</t>
    </rPh>
    <rPh sb="16" eb="18">
      <t>ガイヨウ</t>
    </rPh>
    <phoneticPr fontId="68"/>
  </si>
  <si>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8"/>
  </si>
  <si>
    <t>連携先企業（担当者）</t>
    <rPh sb="0" eb="2">
      <t>レンケイ</t>
    </rPh>
    <rPh sb="2" eb="3">
      <t>サキ</t>
    </rPh>
    <rPh sb="3" eb="5">
      <t>キギョウ</t>
    </rPh>
    <rPh sb="6" eb="9">
      <t>タントウシャ</t>
    </rPh>
    <phoneticPr fontId="68"/>
  </si>
  <si>
    <t>利用者からの意見・評価</t>
    <rPh sb="0" eb="3">
      <t>リヨウシャ</t>
    </rPh>
    <rPh sb="6" eb="8">
      <t>イケン</t>
    </rPh>
    <rPh sb="9" eb="11">
      <t>ヒョウカ</t>
    </rPh>
    <phoneticPr fontId="68"/>
  </si>
  <si>
    <t>※２　「△」は必要に応じて作成</t>
    <rPh sb="7" eb="9">
      <t>ヒツヨウ</t>
    </rPh>
    <rPh sb="10" eb="11">
      <t>オウ</t>
    </rPh>
    <rPh sb="13" eb="15">
      <t>サクセイ</t>
    </rPh>
    <phoneticPr fontId="8"/>
  </si>
  <si>
    <t>△</t>
    <phoneticPr fontId="8"/>
  </si>
  <si>
    <t>サービス費（Ⅰ）・（Ⅱ）・（Ⅲ）</t>
    <rPh sb="4" eb="5">
      <t>ヒ</t>
    </rPh>
    <phoneticPr fontId="8"/>
  </si>
  <si>
    <r>
      <t xml:space="preserve">サービス費
</t>
    </r>
    <r>
      <rPr>
        <sz val="11"/>
        <rFont val="ＭＳ Ｐゴシック"/>
        <family val="3"/>
        <charset val="128"/>
      </rPr>
      <t>（Ⅳ）（Ⅴ）（Ⅵ）</t>
    </r>
    <phoneticPr fontId="8"/>
  </si>
  <si>
    <t>前年度の平均工賃月額</t>
    <rPh sb="0" eb="3">
      <t>ゼンネンド</t>
    </rPh>
    <rPh sb="4" eb="6">
      <t>ヘイキン</t>
    </rPh>
    <rPh sb="6" eb="8">
      <t>コウチン</t>
    </rPh>
    <rPh sb="8" eb="10">
      <t>ゲツガク</t>
    </rPh>
    <phoneticPr fontId="8"/>
  </si>
  <si>
    <t>前年度延べ利用者数</t>
    <rPh sb="0" eb="3">
      <t>ゼンネンド</t>
    </rPh>
    <rPh sb="3" eb="4">
      <t>ノ</t>
    </rPh>
    <rPh sb="5" eb="7">
      <t>リヨウ</t>
    </rPh>
    <rPh sb="7" eb="8">
      <t>シャ</t>
    </rPh>
    <rPh sb="8" eb="9">
      <t>スウ</t>
    </rPh>
    <phoneticPr fontId="8"/>
  </si>
  <si>
    <t>前年度
開所日数</t>
    <rPh sb="0" eb="3">
      <t>ゼンネンド</t>
    </rPh>
    <rPh sb="4" eb="6">
      <t>カイショ</t>
    </rPh>
    <rPh sb="6" eb="8">
      <t>ニッスウ</t>
    </rPh>
    <phoneticPr fontId="8"/>
  </si>
  <si>
    <t>前年度における
工賃支払総額</t>
    <rPh sb="0" eb="3">
      <t>ゼンネンド</t>
    </rPh>
    <rPh sb="8" eb="10">
      <t>コウチン</t>
    </rPh>
    <rPh sb="10" eb="12">
      <t>シハライ</t>
    </rPh>
    <rPh sb="12" eb="14">
      <t>ソウガク</t>
    </rPh>
    <phoneticPr fontId="8"/>
  </si>
  <si>
    <t>前年度平均工賃月額</t>
    <rPh sb="0" eb="3">
      <t>ゼンネンド</t>
    </rPh>
    <rPh sb="3" eb="9">
      <t>ヘイキンコウチンゲツガク</t>
    </rPh>
    <phoneticPr fontId="8"/>
  </si>
  <si>
    <t>注１　就労継続支援Ｂ型サービス費（Ⅰ）、（Ⅱ）または（Ⅲ）を算定する場合は、前年度の平均工賃月額
　　　の状況を記載すること。このとき、別紙４で入力した値と異なる値を入力しないこと。
注２　重度者支援体制加算（Ⅰ）を算定している場合は、下段の結果から工賃区分を選択すること。
注３　平均工賃月額区分「なし（経過措置対象）」は、指定を受けてから６か月未満の事業所もしくは６か月経過後
　　　なお実績によらずに届け出る場合に選択すること。
注４　就労継続支援Ｂ型サービス費（Ⅳ）、（Ⅴ）、(Ⅵ)を算定する場合は、ピアサポーター配置の有無を
　　　記載すること。なお、ピアサポーターを配置している場合は、別紙44の１を提出すること。</t>
    <rPh sb="0" eb="1">
      <t>チュウ</t>
    </rPh>
    <rPh sb="3" eb="9">
      <t>シュウロウケイゾクシエン</t>
    </rPh>
    <rPh sb="10" eb="11">
      <t>ガタ</t>
    </rPh>
    <rPh sb="15" eb="16">
      <t>ヒ</t>
    </rPh>
    <rPh sb="30" eb="32">
      <t>サンテイ</t>
    </rPh>
    <rPh sb="34" eb="36">
      <t>バアイ</t>
    </rPh>
    <rPh sb="38" eb="41">
      <t>ゼンネンド</t>
    </rPh>
    <rPh sb="42" eb="44">
      <t>ヘイキン</t>
    </rPh>
    <rPh sb="44" eb="46">
      <t>コウチン</t>
    </rPh>
    <rPh sb="46" eb="48">
      <t>ゲツガク</t>
    </rPh>
    <rPh sb="56" eb="58">
      <t>キサイ</t>
    </rPh>
    <rPh sb="68" eb="70">
      <t>ベッシ</t>
    </rPh>
    <rPh sb="72" eb="74">
      <t>ニュウリョク</t>
    </rPh>
    <rPh sb="76" eb="77">
      <t>アタイ</t>
    </rPh>
    <rPh sb="78" eb="79">
      <t>コト</t>
    </rPh>
    <rPh sb="81" eb="82">
      <t>アタイ</t>
    </rPh>
    <rPh sb="83" eb="85">
      <t>ニュウリョク</t>
    </rPh>
    <rPh sb="92" eb="93">
      <t>チュウ</t>
    </rPh>
    <rPh sb="95" eb="97">
      <t>ジュウド</t>
    </rPh>
    <rPh sb="98" eb="100">
      <t>シエン</t>
    </rPh>
    <rPh sb="100" eb="102">
      <t>タイセイ</t>
    </rPh>
    <rPh sb="102" eb="104">
      <t>カサン</t>
    </rPh>
    <rPh sb="108" eb="110">
      <t>サンテイ</t>
    </rPh>
    <rPh sb="114" eb="116">
      <t>バアイ</t>
    </rPh>
    <rPh sb="118" eb="120">
      <t>カダン</t>
    </rPh>
    <rPh sb="121" eb="123">
      <t>ケッカ</t>
    </rPh>
    <rPh sb="125" eb="127">
      <t>コウチン</t>
    </rPh>
    <rPh sb="127" eb="129">
      <t>クブン</t>
    </rPh>
    <rPh sb="130" eb="132">
      <t>センタク</t>
    </rPh>
    <rPh sb="138" eb="139">
      <t>チュウ</t>
    </rPh>
    <rPh sb="143" eb="145">
      <t>コウチン</t>
    </rPh>
    <rPh sb="145" eb="147">
      <t>ゲツガク</t>
    </rPh>
    <rPh sb="173" eb="174">
      <t>ゲツ</t>
    </rPh>
    <rPh sb="174" eb="176">
      <t>ミマン</t>
    </rPh>
    <rPh sb="186" eb="187">
      <t>ゲツ</t>
    </rPh>
    <rPh sb="187" eb="189">
      <t>ケイカ</t>
    </rPh>
    <rPh sb="189" eb="190">
      <t>ゴ</t>
    </rPh>
    <rPh sb="196" eb="198">
      <t>ジッセキ</t>
    </rPh>
    <rPh sb="203" eb="204">
      <t>トド</t>
    </rPh>
    <rPh sb="205" eb="206">
      <t>デ</t>
    </rPh>
    <rPh sb="207" eb="209">
      <t>バアイ</t>
    </rPh>
    <rPh sb="210" eb="212">
      <t>センタク</t>
    </rPh>
    <rPh sb="261" eb="263">
      <t>ハイチ</t>
    </rPh>
    <rPh sb="264" eb="266">
      <t>ウム</t>
    </rPh>
    <rPh sb="271" eb="273">
      <t>キサイ</t>
    </rPh>
    <rPh sb="289" eb="291">
      <t>ハイチ</t>
    </rPh>
    <rPh sb="295" eb="297">
      <t>バアイ</t>
    </rPh>
    <phoneticPr fontId="8"/>
  </si>
  <si>
    <t>別紙41の２</t>
    <rPh sb="0" eb="2">
      <t>ベッシ</t>
    </rPh>
    <phoneticPr fontId="8"/>
  </si>
  <si>
    <t>別紙41の１</t>
    <rPh sb="0" eb="2">
      <t>ベッシ</t>
    </rPh>
    <phoneticPr fontId="8"/>
  </si>
  <si>
    <t>減算解除に必要な書類</t>
    <rPh sb="0" eb="2">
      <t>ゲンサン</t>
    </rPh>
    <rPh sb="2" eb="4">
      <t>カイジョ</t>
    </rPh>
    <rPh sb="5" eb="7">
      <t>ヒツヨウ</t>
    </rPh>
    <rPh sb="8" eb="10">
      <t>ショルイ</t>
    </rPh>
    <phoneticPr fontId="8"/>
  </si>
  <si>
    <t>別紙34</t>
    <rPh sb="0" eb="2">
      <t>ベッシ</t>
    </rPh>
    <phoneticPr fontId="8"/>
  </si>
  <si>
    <t>重度障害者支援加算（生介、施設入所・短期入所）</t>
    <rPh sb="0" eb="2">
      <t>ジュウド</t>
    </rPh>
    <rPh sb="2" eb="4">
      <t>ショウガイ</t>
    </rPh>
    <rPh sb="4" eb="5">
      <t>シャ</t>
    </rPh>
    <rPh sb="5" eb="7">
      <t>シエン</t>
    </rPh>
    <rPh sb="7" eb="9">
      <t>カサン</t>
    </rPh>
    <rPh sb="10" eb="11">
      <t>ナマ</t>
    </rPh>
    <rPh sb="11" eb="12">
      <t>スケ</t>
    </rPh>
    <rPh sb="13" eb="15">
      <t>シセツ</t>
    </rPh>
    <rPh sb="15" eb="17">
      <t>ニュウショ</t>
    </rPh>
    <rPh sb="18" eb="20">
      <t>タンキ</t>
    </rPh>
    <rPh sb="20" eb="22">
      <t>ニュウショ</t>
    </rPh>
    <phoneticPr fontId="8"/>
  </si>
  <si>
    <t>削除（別紙10に移行）</t>
    <rPh sb="0" eb="2">
      <t>サクジョ</t>
    </rPh>
    <rPh sb="3" eb="5">
      <t>ベッシ</t>
    </rPh>
    <rPh sb="8" eb="10">
      <t>イコウ</t>
    </rPh>
    <phoneticPr fontId="8"/>
  </si>
  <si>
    <t>前年度における開所日１日あたりの平均利用者数</t>
    <phoneticPr fontId="8"/>
  </si>
  <si>
    <t>別紙54</t>
    <rPh sb="0" eb="2">
      <t>ベッシ</t>
    </rPh>
    <phoneticPr fontId="8"/>
  </si>
  <si>
    <t>理学療法士・作業療法士・言語聴覚士</t>
    <rPh sb="0" eb="2">
      <t>リガク</t>
    </rPh>
    <rPh sb="2" eb="5">
      <t>リョウホウシ</t>
    </rPh>
    <rPh sb="6" eb="8">
      <t>サギョウ</t>
    </rPh>
    <rPh sb="8" eb="11">
      <t>リョウホウシ</t>
    </rPh>
    <rPh sb="12" eb="17">
      <t>ゲンゴチョウカクシ</t>
    </rPh>
    <phoneticPr fontId="10"/>
  </si>
  <si>
    <t>他機関等との連携により、管理栄養士等が関与している場合</t>
    <rPh sb="0" eb="1">
      <t>タ</t>
    </rPh>
    <rPh sb="1" eb="3">
      <t>キカン</t>
    </rPh>
    <phoneticPr fontId="8"/>
  </si>
  <si>
    <t>適切な
食事提供の
確保方策</t>
    <rPh sb="0" eb="2">
      <t>テキセツ</t>
    </rPh>
    <rPh sb="4" eb="6">
      <t>ショクジ</t>
    </rPh>
    <rPh sb="6" eb="8">
      <t>テイキョウ</t>
    </rPh>
    <rPh sb="10" eb="12">
      <t>カクホ</t>
    </rPh>
    <rPh sb="12" eb="14">
      <t>ホウサク</t>
    </rPh>
    <phoneticPr fontId="8"/>
  </si>
  <si>
    <t>注１</t>
    <phoneticPr fontId="68"/>
  </si>
  <si>
    <t>事業所内で調理を行う場合、食事提供にかかわる職員（管理栄養士・栄養士）の状況を記載してください。事業所内での調理業務は生活支援員の業務とは区別してください。
（※）付表・勤務形態一覧表・組織体制図・運営規程による確認が必要です。</t>
    <phoneticPr fontId="68"/>
  </si>
  <si>
    <t>注２</t>
  </si>
  <si>
    <t>注３</t>
  </si>
  <si>
    <t>　業務委託により食事提供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その際、委託先の管理栄養士又は栄養士の有無は必ず記載してください。</t>
    <phoneticPr fontId="68"/>
  </si>
  <si>
    <t>２　福祉専門職員配置等加算(Ⅱ)　 　※有資格者25％以上</t>
    <phoneticPr fontId="8"/>
  </si>
  <si>
    <t>１　福祉専門職員配置等加算(Ⅰ)　 　※有資格者35％以上　</t>
    <phoneticPr fontId="8"/>
  </si>
  <si>
    <t>３　福祉専門職員配置等加算(Ⅲ)　　 ※常勤職員が75％以上又は勤続3年以上の常勤職員が30％以上</t>
    <phoneticPr fontId="8"/>
  </si>
  <si>
    <t>４（生活介護のみ）　福祉専門職員配置等加算(Ⅰ)および(Ⅲ)　　 ※有資格者35％以上かつ常勤職員が75％以上又は勤続3年以上の常勤職員が30％以上</t>
    <rPh sb="2" eb="4">
      <t>セイカツ</t>
    </rPh>
    <rPh sb="4" eb="6">
      <t>カイゴ</t>
    </rPh>
    <phoneticPr fontId="8"/>
  </si>
  <si>
    <t>５（生活介護のみ）　福祉専門職員配置等加算(Ⅱ)および(Ⅲ)　　 ※有資格者25％以上かつ常勤職員が75％以上又は勤続3年以上の常勤職員が30％以上　 　</t>
    <phoneticPr fontId="8"/>
  </si>
  <si>
    <t xml:space="preserve">　４　社会福祉士等の状況
</t>
    <rPh sb="3" eb="5">
      <t>シャカイ</t>
    </rPh>
    <rPh sb="5" eb="7">
      <t>フクシ</t>
    </rPh>
    <rPh sb="7" eb="8">
      <t>シ</t>
    </rPh>
    <rPh sb="8" eb="9">
      <t>トウ</t>
    </rPh>
    <rPh sb="10" eb="12">
      <t>ジョウキョウ</t>
    </rPh>
    <phoneticPr fontId="8"/>
  </si>
  <si>
    <t>↓整数のみ</t>
    <rPh sb="1" eb="3">
      <t>セイスウ</t>
    </rPh>
    <phoneticPr fontId="8"/>
  </si>
  <si>
    <t>①ⅠまたはⅡの要件確認（別紙６の２に該当者を記載すること）</t>
    <rPh sb="12" eb="14">
      <t>ベッシ</t>
    </rPh>
    <rPh sb="18" eb="21">
      <t>ガイトウシャ</t>
    </rPh>
    <rPh sb="22" eb="24">
      <t>キサイ</t>
    </rPh>
    <phoneticPr fontId="8"/>
  </si>
  <si>
    <t>②Ⅲの要件確認（別紙６の２に該当者を記載すること）</t>
    <phoneticPr fontId="8"/>
  </si>
  <si>
    <t>別紙６の２</t>
    <rPh sb="0" eb="2">
      <t>ベッシ</t>
    </rPh>
    <phoneticPr fontId="8"/>
  </si>
  <si>
    <t>該当従事者名</t>
    <rPh sb="0" eb="2">
      <t>ガイトウ</t>
    </rPh>
    <rPh sb="2" eb="5">
      <t>ジュウジシャ</t>
    </rPh>
    <rPh sb="5" eb="6">
      <t>メイ</t>
    </rPh>
    <phoneticPr fontId="8"/>
  </si>
  <si>
    <t>　　　○療養介護にあっては、生活支援員</t>
    <rPh sb="4" eb="6">
      <t>リョウヨウ</t>
    </rPh>
    <rPh sb="6" eb="8">
      <t>カイゴ</t>
    </rPh>
    <rPh sb="14" eb="16">
      <t>セイカツ</t>
    </rPh>
    <rPh sb="16" eb="18">
      <t>シエン</t>
    </rPh>
    <rPh sb="18" eb="19">
      <t>イン</t>
    </rPh>
    <phoneticPr fontId="8"/>
  </si>
  <si>
    <t>生活支援員</t>
    <phoneticPr fontId="8"/>
  </si>
  <si>
    <t>共生型生活介護従業者</t>
    <phoneticPr fontId="8"/>
  </si>
  <si>
    <t>共生型自立訓練（機能訓練）従業者</t>
    <phoneticPr fontId="8"/>
  </si>
  <si>
    <t>職業指導員</t>
    <phoneticPr fontId="8"/>
  </si>
  <si>
    <t>就労支援員</t>
    <phoneticPr fontId="8"/>
  </si>
  <si>
    <t>地域生活支援員</t>
    <phoneticPr fontId="8"/>
  </si>
  <si>
    <t>世話人</t>
    <phoneticPr fontId="8"/>
  </si>
  <si>
    <t>児童指導員</t>
    <phoneticPr fontId="8"/>
  </si>
  <si>
    <t>障害福祉サービス経験者</t>
    <phoneticPr fontId="8"/>
  </si>
  <si>
    <t>共生型児童発達支援従業者</t>
    <phoneticPr fontId="8"/>
  </si>
  <si>
    <t>保育士</t>
    <phoneticPr fontId="8"/>
  </si>
  <si>
    <t>指定発達支援医療機関の職員</t>
    <phoneticPr fontId="8"/>
  </si>
  <si>
    <t>共生型放課後等デイサービス従業者</t>
    <phoneticPr fontId="8"/>
  </si>
  <si>
    <t>↓以下、削除厳禁</t>
    <rPh sb="1" eb="3">
      <t>イカ</t>
    </rPh>
    <rPh sb="4" eb="6">
      <t>サクジョ</t>
    </rPh>
    <rPh sb="6" eb="8">
      <t>ゲンキン</t>
    </rPh>
    <phoneticPr fontId="8"/>
  </si>
  <si>
    <t>【職種選択時の注意事項】</t>
    <phoneticPr fontId="8"/>
  </si>
  <si>
    <t>各サービスにおける「生活支援員等」に該当する職種は以下のとおりです。</t>
    <phoneticPr fontId="8"/>
  </si>
  <si>
    <t>○療養介護</t>
    <phoneticPr fontId="8"/>
  </si>
  <si>
    <t>○生活介護</t>
    <phoneticPr fontId="8"/>
  </si>
  <si>
    <t>生活支援員又は共生型生活介護従業者</t>
  </si>
  <si>
    <t>○自立訓練（機能訓練）</t>
    <phoneticPr fontId="8"/>
  </si>
  <si>
    <t>生活支援員又は共生型自立訓練（機能訓練）従業者</t>
  </si>
  <si>
    <t>○自立訓練（生活訓練）</t>
    <phoneticPr fontId="8"/>
  </si>
  <si>
    <t>生活支援員、地域移行支援員又は共生型自立訓練（生活訓練）従業者</t>
  </si>
  <si>
    <t>○就労移行支援</t>
    <phoneticPr fontId="8"/>
  </si>
  <si>
    <t>職業指導員、生活支援員又は就労支援員</t>
  </si>
  <si>
    <t>○就労継続支援Ａ型・Ｂ型</t>
    <phoneticPr fontId="8"/>
  </si>
  <si>
    <t>職業指導員又は生活支援員</t>
  </si>
  <si>
    <t>○自立生活援助</t>
    <phoneticPr fontId="8"/>
  </si>
  <si>
    <t xml:space="preserve">地域生活支援員	</t>
  </si>
  <si>
    <t>○共同生活援助</t>
    <phoneticPr fontId="8"/>
  </si>
  <si>
    <t>世話人又は生活支援員（外部サービス利用型にあっては、世話人）</t>
  </si>
  <si>
    <t>○児童発達支援　加算（Ⅰ）（Ⅱ）</t>
    <phoneticPr fontId="8"/>
  </si>
  <si>
    <t>児童指導員、障害福祉サービス経験者又は共生型児童発達支援従業者</t>
  </si>
  <si>
    <t>○児童発達支援　加算（Ⅲ）</t>
    <phoneticPr fontId="8"/>
  </si>
  <si>
    <t>児童指導員、保育士若しくは障害福祉サービス経験者又は共生型児童発達支援従業者</t>
  </si>
  <si>
    <t>児童指導員又は指定発達支援医療機関の職員</t>
  </si>
  <si>
    <t>児童指導員、保育士又は指定発達支援医療機関の職員</t>
  </si>
  <si>
    <t>○放課後等デイサービス　加算（Ⅰ）（Ⅱ）</t>
    <phoneticPr fontId="8"/>
  </si>
  <si>
    <t>○放課後等デイサービス　加算（Ⅲ）</t>
    <phoneticPr fontId="8"/>
  </si>
  <si>
    <t>児童指導員、障害福祉サービス経験者又は共生型放課後等デイサービス従業者</t>
  </si>
  <si>
    <t>児童指導員、保育士若しくは障害福祉サービス経験者又は共生型放課後等デイサービス従業者</t>
  </si>
  <si>
    <r>
      <t>本事業所で</t>
    </r>
    <r>
      <rPr>
        <b/>
        <u/>
        <sz val="11"/>
        <rFont val="HG丸ｺﾞｼｯｸM-PRO"/>
        <family val="3"/>
        <charset val="128"/>
      </rPr>
      <t>該当する職種での常勤換算値</t>
    </r>
    <rPh sb="0" eb="1">
      <t>ホン</t>
    </rPh>
    <rPh sb="1" eb="3">
      <t>ジギョウ</t>
    </rPh>
    <rPh sb="3" eb="4">
      <t>ショ</t>
    </rPh>
    <rPh sb="5" eb="7">
      <t>ガイトウ</t>
    </rPh>
    <rPh sb="9" eb="11">
      <t>ショクシュ</t>
    </rPh>
    <rPh sb="13" eb="15">
      <t>ジョウキン</t>
    </rPh>
    <rPh sb="15" eb="17">
      <t>カンサン</t>
    </rPh>
    <rPh sb="17" eb="18">
      <t>チ</t>
    </rPh>
    <phoneticPr fontId="8"/>
  </si>
  <si>
    <t>※行が足りない場合は、挿入してください。</t>
    <rPh sb="1" eb="2">
      <t>ギョウ</t>
    </rPh>
    <rPh sb="3" eb="4">
      <t>タ</t>
    </rPh>
    <rPh sb="7" eb="9">
      <t>バアイ</t>
    </rPh>
    <rPh sb="11" eb="13">
      <t>ソウニュウ</t>
    </rPh>
    <phoneticPr fontId="8"/>
  </si>
  <si>
    <t>世話人、生活支援員</t>
    <rPh sb="0" eb="2">
      <t>セワ</t>
    </rPh>
    <rPh sb="2" eb="3">
      <t>ニン</t>
    </rPh>
    <rPh sb="4" eb="6">
      <t>セイカツ</t>
    </rPh>
    <rPh sb="6" eb="8">
      <t>シエン</t>
    </rPh>
    <rPh sb="8" eb="9">
      <t>イン</t>
    </rPh>
    <phoneticPr fontId="8"/>
  </si>
  <si>
    <t>職業指導員、生活支援員</t>
    <rPh sb="0" eb="2">
      <t>ショクギョウ</t>
    </rPh>
    <rPh sb="2" eb="5">
      <t>シドウイン</t>
    </rPh>
    <rPh sb="6" eb="8">
      <t>セイカツ</t>
    </rPh>
    <rPh sb="8" eb="10">
      <t>シエン</t>
    </rPh>
    <rPh sb="10" eb="11">
      <t>イン</t>
    </rPh>
    <phoneticPr fontId="8"/>
  </si>
  <si>
    <t>児童指導員、保育士</t>
    <rPh sb="0" eb="2">
      <t>ジドウ</t>
    </rPh>
    <rPh sb="2" eb="5">
      <t>シドウイン</t>
    </rPh>
    <rPh sb="6" eb="9">
      <t>ホイクシ</t>
    </rPh>
    <phoneticPr fontId="8"/>
  </si>
  <si>
    <t>就労支援員、生活支援員</t>
    <rPh sb="0" eb="2">
      <t>シュウロウ</t>
    </rPh>
    <rPh sb="2" eb="4">
      <t>シエン</t>
    </rPh>
    <rPh sb="4" eb="5">
      <t>イン</t>
    </rPh>
    <rPh sb="6" eb="8">
      <t>セイカツ</t>
    </rPh>
    <rPh sb="8" eb="10">
      <t>シエン</t>
    </rPh>
    <rPh sb="10" eb="11">
      <t>イン</t>
    </rPh>
    <phoneticPr fontId="8"/>
  </si>
  <si>
    <t>←選択肢の追加</t>
    <rPh sb="1" eb="4">
      <t>センタクシ</t>
    </rPh>
    <rPh sb="5" eb="7">
      <t>ツイカ</t>
    </rPh>
    <phoneticPr fontId="8"/>
  </si>
  <si>
    <t>※同じ事業所内で該当職種を兼務される場合で選択肢に該当するものがない場合は、「以下、削除厳禁」の「選択肢の追加」に追記願います。</t>
    <phoneticPr fontId="8"/>
  </si>
  <si>
    <t>○（旧）医療型児童発達支援　加算（Ⅰ）（Ⅱ）</t>
    <rPh sb="2" eb="3">
      <t>キュウ</t>
    </rPh>
    <phoneticPr fontId="8"/>
  </si>
  <si>
    <t>○（旧）医療型児童発達支援　加算（Ⅲ）</t>
    <rPh sb="2" eb="3">
      <t>キュウ</t>
    </rPh>
    <phoneticPr fontId="8"/>
  </si>
  <si>
    <t>医療型児童発達支援</t>
    <rPh sb="0" eb="2">
      <t>イリョウ</t>
    </rPh>
    <rPh sb="2" eb="3">
      <t>ガタ</t>
    </rPh>
    <rPh sb="3" eb="5">
      <t>ジドウ</t>
    </rPh>
    <rPh sb="5" eb="7">
      <t>ハッタツ</t>
    </rPh>
    <rPh sb="7" eb="9">
      <t>シエン</t>
    </rPh>
    <phoneticPr fontId="8"/>
  </si>
  <si>
    <t>多機能型等
　　定員区分（※1）</t>
    <rPh sb="0" eb="4">
      <t>タキノウガタ</t>
    </rPh>
    <rPh sb="4" eb="5">
      <t>トウ</t>
    </rPh>
    <rPh sb="8" eb="10">
      <t>テイイン</t>
    </rPh>
    <rPh sb="10" eb="12">
      <t>クブン</t>
    </rPh>
    <phoneticPr fontId="8"/>
  </si>
  <si>
    <t>適用開始日</t>
    <rPh sb="0" eb="2">
      <t>テキヨウ</t>
    </rPh>
    <rPh sb="2" eb="4">
      <t>カイシ</t>
    </rPh>
    <rPh sb="4" eb="5">
      <t>ビ</t>
    </rPh>
    <phoneticPr fontId="90"/>
  </si>
  <si>
    <t>介護給付費</t>
    <rPh sb="0" eb="2">
      <t>カイゴ</t>
    </rPh>
    <rPh sb="2" eb="4">
      <t>キュウフ</t>
    </rPh>
    <rPh sb="4" eb="5">
      <t>ヒ</t>
    </rPh>
    <phoneticPr fontId="8"/>
  </si>
  <si>
    <t>身体拘束廃止未実施</t>
    <rPh sb="0" eb="2">
      <t>シンタイ</t>
    </rPh>
    <rPh sb="2" eb="4">
      <t>コウソク</t>
    </rPh>
    <rPh sb="4" eb="6">
      <t>ハイシ</t>
    </rPh>
    <rPh sb="6" eb="9">
      <t>ミジッシ</t>
    </rPh>
    <phoneticPr fontId="8"/>
  </si>
  <si>
    <t>業務継続計画未策定（※15）</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</si>
  <si>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</si>
  <si>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</si>
  <si>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</si>
  <si>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</si>
  <si>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</si>
  <si>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</si>
  <si>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</si>
  <si>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</si>
  <si>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１．なし　　２．あり</t>
    <phoneticPr fontId="68"/>
  </si>
  <si>
    <t>　</t>
    <phoneticPr fontId="8"/>
  </si>
  <si>
    <t>　１．なし　　２．Ⅰ　　３．Ⅱ　　４．Ⅲ</t>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</si>
  <si>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</si>
  <si>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大規模住居（※7）</t>
    <rPh sb="0" eb="3">
      <t>ダイキボ</t>
    </rPh>
    <rPh sb="3" eb="5">
      <t>ジュウキョ</t>
    </rPh>
    <phoneticPr fontId="8"/>
  </si>
  <si>
    <t>看護職員配置体制</t>
    <rPh sb="0" eb="2">
      <t>カンゴ</t>
    </rPh>
    <rPh sb="2" eb="4">
      <t>ショクイン</t>
    </rPh>
    <rPh sb="4" eb="6">
      <t>ハイチ</t>
    </rPh>
    <rPh sb="6" eb="8">
      <t>タイセイ</t>
    </rPh>
    <phoneticPr fontId="8"/>
  </si>
  <si>
    <t>夜間支援等体制加算Ⅰ加配職員体制</t>
    <phoneticPr fontId="68"/>
  </si>
  <si>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</si>
  <si>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</si>
  <si>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</si>
  <si>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</si>
  <si>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</si>
  <si>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8"/>
  </si>
  <si>
    <t>地域相談支援</t>
    <rPh sb="0" eb="2">
      <t>チイキ</t>
    </rPh>
    <rPh sb="2" eb="4">
      <t>ソウダン</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</si>
  <si>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</si>
  <si>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</si>
  <si>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</si>
  <si>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</si>
  <si>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</si>
  <si>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</si>
  <si>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</si>
  <si>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8"/>
  </si>
  <si>
    <t>高次脳機能障害支援体制</t>
    <rPh sb="0" eb="2">
      <t>コウジ</t>
    </rPh>
    <rPh sb="2" eb="3">
      <t>ノウ</t>
    </rPh>
    <rPh sb="3" eb="5">
      <t>キノウ</t>
    </rPh>
    <rPh sb="5" eb="7">
      <t>ショウガイ</t>
    </rPh>
    <rPh sb="7" eb="9">
      <t>シエン</t>
    </rPh>
    <rPh sb="9" eb="11">
      <t>タイセイ</t>
    </rPh>
    <phoneticPr fontId="68"/>
  </si>
  <si>
    <t>※３</t>
    <phoneticPr fontId="9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</si>
  <si>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</si>
  <si>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</si>
  <si>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90"/>
  </si>
  <si>
    <t>※１９</t>
    <phoneticPr fontId="90"/>
  </si>
  <si>
    <t>別紙16</t>
    <rPh sb="0" eb="2">
      <t>ベッシ</t>
    </rPh>
    <phoneticPr fontId="8"/>
  </si>
  <si>
    <t>別紙30</t>
    <rPh sb="0" eb="2">
      <t>ベッシ</t>
    </rPh>
    <phoneticPr fontId="8"/>
  </si>
  <si>
    <t>別紙36の2</t>
  </si>
  <si>
    <t>別紙36の１</t>
    <rPh sb="0" eb="2">
      <t>ベッシ</t>
    </rPh>
    <phoneticPr fontId="68"/>
  </si>
  <si>
    <t>別紙４１の２
（就労定着支援・就労継続者の状況（新規））</t>
    <rPh sb="0" eb="2">
      <t>ベッシ</t>
    </rPh>
    <rPh sb="8" eb="10">
      <t>シュウロウ</t>
    </rPh>
    <rPh sb="10" eb="12">
      <t>テイチャク</t>
    </rPh>
    <rPh sb="12" eb="14">
      <t>シエン</t>
    </rPh>
    <rPh sb="24" eb="26">
      <t>シンキ</t>
    </rPh>
    <phoneticPr fontId="8"/>
  </si>
  <si>
    <t>別紙４１の１
（就労定着支援・就労継続者の状況（継続））</t>
    <rPh sb="0" eb="2">
      <t>ベッシ</t>
    </rPh>
    <rPh sb="8" eb="10">
      <t>シュウロウ</t>
    </rPh>
    <rPh sb="10" eb="12">
      <t>テイチャク</t>
    </rPh>
    <rPh sb="12" eb="14">
      <t>シエン</t>
    </rPh>
    <rPh sb="24" eb="26">
      <t>ケイゾク</t>
    </rPh>
    <phoneticPr fontId="8"/>
  </si>
  <si>
    <t>別紙44の２</t>
    <rPh sb="0" eb="2">
      <t>ベッシ</t>
    </rPh>
    <phoneticPr fontId="8"/>
  </si>
  <si>
    <t>別紙５２</t>
    <rPh sb="0" eb="2">
      <t>ベッシ</t>
    </rPh>
    <phoneticPr fontId="8"/>
  </si>
  <si>
    <t>定員超過利用減算</t>
    <rPh sb="0" eb="2">
      <t>テイイン</t>
    </rPh>
    <rPh sb="2" eb="4">
      <t>チョウカ</t>
    </rPh>
    <rPh sb="4" eb="6">
      <t>リヨウ</t>
    </rPh>
    <rPh sb="6" eb="8">
      <t>ゲンサン</t>
    </rPh>
    <phoneticPr fontId="8"/>
  </si>
  <si>
    <t>サービス提供職員欠如減算</t>
    <rPh sb="4" eb="6">
      <t>テイキョウ</t>
    </rPh>
    <rPh sb="6" eb="8">
      <t>ショクイン</t>
    </rPh>
    <rPh sb="8" eb="10">
      <t>ケツジョ</t>
    </rPh>
    <rPh sb="10" eb="12">
      <t>ゲンサン</t>
    </rPh>
    <phoneticPr fontId="8"/>
  </si>
  <si>
    <t>栄養士未配置、非常勤</t>
    <rPh sb="0" eb="3">
      <t>エイヨウシ</t>
    </rPh>
    <rPh sb="3" eb="4">
      <t>ミ</t>
    </rPh>
    <rPh sb="4" eb="6">
      <t>ハイチ</t>
    </rPh>
    <phoneticPr fontId="8"/>
  </si>
  <si>
    <t>医師未配置減算</t>
    <rPh sb="0" eb="2">
      <t>イシ</t>
    </rPh>
    <rPh sb="2" eb="3">
      <t>ミ</t>
    </rPh>
    <rPh sb="3" eb="5">
      <t>ハイチ</t>
    </rPh>
    <rPh sb="5" eb="7">
      <t>ゲンサン</t>
    </rPh>
    <phoneticPr fontId="10"/>
  </si>
  <si>
    <t>福祉専門職配置等加算</t>
    <rPh sb="0" eb="2">
      <t>フクシ</t>
    </rPh>
    <rPh sb="2" eb="5">
      <t>センモンショク</t>
    </rPh>
    <rPh sb="5" eb="7">
      <t>ハイチ</t>
    </rPh>
    <rPh sb="7" eb="8">
      <t>トウ</t>
    </rPh>
    <rPh sb="8" eb="10">
      <t>カサン</t>
    </rPh>
    <phoneticPr fontId="8"/>
  </si>
  <si>
    <t>別紙６
（福祉専門職配置（短期入所以外））</t>
    <rPh sb="0" eb="2">
      <t>ベッシ</t>
    </rPh>
    <rPh sb="5" eb="7">
      <t>フクシ</t>
    </rPh>
    <rPh sb="7" eb="9">
      <t>センモン</t>
    </rPh>
    <rPh sb="9" eb="10">
      <t>ショク</t>
    </rPh>
    <rPh sb="10" eb="12">
      <t>ハイチ</t>
    </rPh>
    <rPh sb="13" eb="15">
      <t>タンキ</t>
    </rPh>
    <rPh sb="15" eb="17">
      <t>ニュウショ</t>
    </rPh>
    <rPh sb="17" eb="19">
      <t>イガイ</t>
    </rPh>
    <phoneticPr fontId="8"/>
  </si>
  <si>
    <t>別紙６の２
（福祉専門職員の配置者リスト）</t>
    <rPh sb="0" eb="2">
      <t>ベッシ</t>
    </rPh>
    <phoneticPr fontId="8"/>
  </si>
  <si>
    <t>福祉専門職員の配置者リスト</t>
    <phoneticPr fontId="8"/>
  </si>
  <si>
    <t>別紙７－２</t>
    <rPh sb="0" eb="2">
      <t>ベッシ</t>
    </rPh>
    <phoneticPr fontId="8"/>
  </si>
  <si>
    <t>別紙７－１</t>
    <rPh sb="0" eb="2">
      <t>ベッシ</t>
    </rPh>
    <phoneticPr fontId="8"/>
  </si>
  <si>
    <t>別紙７ー１
（視覚聴覚言語Ⅰ）</t>
    <rPh sb="0" eb="2">
      <t>ベッシ</t>
    </rPh>
    <rPh sb="7" eb="9">
      <t>シカク</t>
    </rPh>
    <rPh sb="9" eb="11">
      <t>チョウカク</t>
    </rPh>
    <rPh sb="11" eb="13">
      <t>ゲンゴ</t>
    </rPh>
    <phoneticPr fontId="8"/>
  </si>
  <si>
    <t>別紙７ー２
（視覚聴覚言語Ⅱ）</t>
    <rPh sb="0" eb="2">
      <t>ベッシ</t>
    </rPh>
    <rPh sb="7" eb="9">
      <t>シカク</t>
    </rPh>
    <rPh sb="9" eb="11">
      <t>チョウカク</t>
    </rPh>
    <rPh sb="11" eb="13">
      <t>ゲンゴ</t>
    </rPh>
    <phoneticPr fontId="8"/>
  </si>
  <si>
    <t>別紙８
（リハビリ　自立訓練（機能））</t>
    <phoneticPr fontId="8"/>
  </si>
  <si>
    <t>別紙９
（食事提供　R6.10.1以降）</t>
    <phoneticPr fontId="8"/>
  </si>
  <si>
    <t>別紙１０
（重度障害者Ⅰ）</t>
    <rPh sb="0" eb="2">
      <t>ベッシ</t>
    </rPh>
    <rPh sb="6" eb="8">
      <t>ジュウド</t>
    </rPh>
    <rPh sb="8" eb="11">
      <t>ショウガイシャ</t>
    </rPh>
    <phoneticPr fontId="8"/>
  </si>
  <si>
    <t>別紙１０
（重度障害者Ⅱ（施設入所））</t>
    <rPh sb="0" eb="2">
      <t>ベッシ</t>
    </rPh>
    <rPh sb="6" eb="8">
      <t>ジュウド</t>
    </rPh>
    <rPh sb="8" eb="11">
      <t>ショウガイシャ</t>
    </rPh>
    <rPh sb="13" eb="15">
      <t>シセツ</t>
    </rPh>
    <rPh sb="15" eb="17">
      <t>ニュウショ</t>
    </rPh>
    <phoneticPr fontId="8"/>
  </si>
  <si>
    <t>別紙１１
（栄養マネジメント）</t>
    <rPh sb="0" eb="2">
      <t>ベッシ</t>
    </rPh>
    <rPh sb="6" eb="8">
      <t>エイヨウ</t>
    </rPh>
    <phoneticPr fontId="8"/>
  </si>
  <si>
    <t>別紙１２
（夜勤職員配置）</t>
    <rPh sb="0" eb="2">
      <t>ベッシ</t>
    </rPh>
    <rPh sb="6" eb="8">
      <t>ヤキン</t>
    </rPh>
    <rPh sb="8" eb="10">
      <t>ショクイン</t>
    </rPh>
    <rPh sb="10" eb="12">
      <t>ハイチ</t>
    </rPh>
    <phoneticPr fontId="8"/>
  </si>
  <si>
    <t>別紙５
（人員配置体制）</t>
    <rPh sb="0" eb="2">
      <t>ベッシ</t>
    </rPh>
    <rPh sb="5" eb="7">
      <t>ジンイン</t>
    </rPh>
    <rPh sb="7" eb="9">
      <t>ハイチ</t>
    </rPh>
    <rPh sb="9" eb="11">
      <t>タイセイ</t>
    </rPh>
    <phoneticPr fontId="8"/>
  </si>
  <si>
    <t>別紙１３
（夜間看護体制）</t>
    <rPh sb="0" eb="2">
      <t>ベッシ</t>
    </rPh>
    <rPh sb="6" eb="8">
      <t>ヤカン</t>
    </rPh>
    <rPh sb="8" eb="10">
      <t>カンゴ</t>
    </rPh>
    <rPh sb="10" eb="12">
      <t>タイセイ</t>
    </rPh>
    <phoneticPr fontId="8"/>
  </si>
  <si>
    <t>別紙１４
（地域移行支援体制強化及び通勤者生活支援）</t>
    <rPh sb="0" eb="2">
      <t>ベッシ</t>
    </rPh>
    <phoneticPr fontId="8"/>
  </si>
  <si>
    <t>別紙１６
（研修修了等）</t>
    <rPh sb="0" eb="2">
      <t>ベッシ</t>
    </rPh>
    <rPh sb="6" eb="8">
      <t>ケンシュウ</t>
    </rPh>
    <rPh sb="8" eb="10">
      <t>シュウリョウ</t>
    </rPh>
    <rPh sb="10" eb="11">
      <t>トウ</t>
    </rPh>
    <phoneticPr fontId="8"/>
  </si>
  <si>
    <t>別紙２２
（延長支援）</t>
    <rPh sb="0" eb="2">
      <t>ベッシ</t>
    </rPh>
    <rPh sb="6" eb="8">
      <t>エンチョウ</t>
    </rPh>
    <rPh sb="8" eb="10">
      <t>シエン</t>
    </rPh>
    <phoneticPr fontId="8"/>
  </si>
  <si>
    <t>延長支援加算に関する届出書</t>
    <rPh sb="0" eb="2">
      <t>エンチョウ</t>
    </rPh>
    <rPh sb="2" eb="4">
      <t>シエン</t>
    </rPh>
    <rPh sb="4" eb="6">
      <t>カサン</t>
    </rPh>
    <rPh sb="7" eb="8">
      <t>カン</t>
    </rPh>
    <rPh sb="10" eb="11">
      <t>トドケ</t>
    </rPh>
    <rPh sb="11" eb="12">
      <t>デ</t>
    </rPh>
    <rPh sb="12" eb="13">
      <t>ショ</t>
    </rPh>
    <phoneticPr fontId="8"/>
  </si>
  <si>
    <t>別紙２７
（送迎）</t>
    <rPh sb="0" eb="2">
      <t>ベッシ</t>
    </rPh>
    <rPh sb="6" eb="8">
      <t>ソウゲイ</t>
    </rPh>
    <phoneticPr fontId="8"/>
  </si>
  <si>
    <t>別紙３３
（個別計画訓練支援）</t>
    <rPh sb="0" eb="2">
      <t>ベッシ</t>
    </rPh>
    <phoneticPr fontId="8"/>
  </si>
  <si>
    <t>別紙３７
（賃金向上達成指導員配置）</t>
    <rPh sb="0" eb="2">
      <t>ベッシ</t>
    </rPh>
    <phoneticPr fontId="8"/>
  </si>
  <si>
    <t>別紙３８
（就労移行支援体制・Ａ型）</t>
    <rPh sb="0" eb="2">
      <t>ベッシ</t>
    </rPh>
    <rPh sb="16" eb="17">
      <t>ガタ</t>
    </rPh>
    <phoneticPr fontId="8"/>
  </si>
  <si>
    <t>別紙３８
（就労移行支援体制・Ｂ型）</t>
    <rPh sb="0" eb="2">
      <t>ベッシ</t>
    </rPh>
    <rPh sb="6" eb="8">
      <t>シュウロウ</t>
    </rPh>
    <rPh sb="8" eb="10">
      <t>イコウ</t>
    </rPh>
    <rPh sb="10" eb="12">
      <t>シエン</t>
    </rPh>
    <rPh sb="12" eb="14">
      <t>タイセイ</t>
    </rPh>
    <rPh sb="16" eb="17">
      <t>ガタ</t>
    </rPh>
    <phoneticPr fontId="8"/>
  </si>
  <si>
    <t>別紙３８
（就労移行支援体制・就労以外）</t>
    <rPh sb="0" eb="2">
      <t>ベッシ</t>
    </rPh>
    <rPh sb="6" eb="8">
      <t>シュウロウ</t>
    </rPh>
    <rPh sb="8" eb="10">
      <t>イコウ</t>
    </rPh>
    <rPh sb="10" eb="12">
      <t>シエン</t>
    </rPh>
    <rPh sb="12" eb="14">
      <t>タイセイ</t>
    </rPh>
    <rPh sb="15" eb="17">
      <t>シュウロウ</t>
    </rPh>
    <rPh sb="17" eb="19">
      <t>イガイ</t>
    </rPh>
    <phoneticPr fontId="8"/>
  </si>
  <si>
    <t>別紙４０
（就労定着支援　算定区分）</t>
    <rPh sb="0" eb="2">
      <t>ベッシ</t>
    </rPh>
    <phoneticPr fontId="8"/>
  </si>
  <si>
    <t>別紙４２
（就労定着実績体制）</t>
    <rPh sb="0" eb="2">
      <t>ベッシ</t>
    </rPh>
    <rPh sb="6" eb="8">
      <t>シュウロウ</t>
    </rPh>
    <rPh sb="8" eb="10">
      <t>テイチャク</t>
    </rPh>
    <rPh sb="10" eb="12">
      <t>ジッセキ</t>
    </rPh>
    <rPh sb="12" eb="14">
      <t>タイセイ</t>
    </rPh>
    <phoneticPr fontId="8"/>
  </si>
  <si>
    <t>別紙４３
（社会生活支援特別）</t>
    <rPh sb="0" eb="2">
      <t>ベッシ</t>
    </rPh>
    <phoneticPr fontId="8"/>
  </si>
  <si>
    <t>別紙４５
医療連携体制（Ⅸ）</t>
    <rPh sb="0" eb="2">
      <t>ベッシ</t>
    </rPh>
    <phoneticPr fontId="8"/>
  </si>
  <si>
    <t>別紙４６
(居住支援連携体制)</t>
    <rPh sb="0" eb="2">
      <t>ベッシ</t>
    </rPh>
    <rPh sb="6" eb="8">
      <t>キョジュウ</t>
    </rPh>
    <rPh sb="8" eb="10">
      <t>シエン</t>
    </rPh>
    <rPh sb="10" eb="12">
      <t>レンケイ</t>
    </rPh>
    <rPh sb="12" eb="14">
      <t>タイセイ</t>
    </rPh>
    <phoneticPr fontId="8"/>
  </si>
  <si>
    <t>別紙４８
（日中活動支援）</t>
    <rPh sb="0" eb="2">
      <t>ベッシ</t>
    </rPh>
    <rPh sb="6" eb="8">
      <t>ニッチュウ</t>
    </rPh>
    <rPh sb="8" eb="10">
      <t>カツドウ</t>
    </rPh>
    <rPh sb="10" eb="12">
      <t>シエン</t>
    </rPh>
    <phoneticPr fontId="8"/>
  </si>
  <si>
    <t>別紙５０
（障害者支援施設等感染対策向上）</t>
    <rPh sb="18" eb="20">
      <t>コウジョウ</t>
    </rPh>
    <phoneticPr fontId="8"/>
  </si>
  <si>
    <t>別紙５２
（地域生活支援拠点等機能強化）</t>
    <phoneticPr fontId="8"/>
  </si>
  <si>
    <t>別紙５４
（目標工賃達成）</t>
    <phoneticPr fontId="8"/>
  </si>
  <si>
    <t>別紙５５
（地域移行支援体制）</t>
    <phoneticPr fontId="8"/>
  </si>
  <si>
    <t>別紙５３
（入浴支援）</t>
    <phoneticPr fontId="8"/>
  </si>
  <si>
    <t>別紙５１
（地域生活支援拠点）</t>
    <phoneticPr fontId="8"/>
  </si>
  <si>
    <t>別紙４９
（高次脳機能障害者支援体制）</t>
    <phoneticPr fontId="8"/>
  </si>
  <si>
    <t>別紙４７
（口腔衛生管理体制）・
（口腔衛生管理）</t>
    <rPh sb="0" eb="2">
      <t>ベッシ</t>
    </rPh>
    <rPh sb="6" eb="8">
      <t>コウクウ</t>
    </rPh>
    <rPh sb="8" eb="10">
      <t>エイセイ</t>
    </rPh>
    <rPh sb="10" eb="12">
      <t>カンリ</t>
    </rPh>
    <rPh sb="12" eb="14">
      <t>タイセイ</t>
    </rPh>
    <phoneticPr fontId="8"/>
  </si>
  <si>
    <t>別紙４４の２
（ピアサポ実施）</t>
    <rPh sb="0" eb="2">
      <t>ベッシ</t>
    </rPh>
    <rPh sb="12" eb="14">
      <t>ジッシ</t>
    </rPh>
    <phoneticPr fontId="8"/>
  </si>
  <si>
    <t>別紙４４の１
（ピアサポ体制）</t>
    <rPh sb="0" eb="2">
      <t>ベッシ</t>
    </rPh>
    <rPh sb="12" eb="14">
      <t>タイセイ</t>
    </rPh>
    <phoneticPr fontId="8"/>
  </si>
  <si>
    <t>※１　「□」は生活介護事業所、　「■」は生活介護事業所以外</t>
    <rPh sb="7" eb="9">
      <t>セイカツ</t>
    </rPh>
    <rPh sb="9" eb="11">
      <t>カイゴ</t>
    </rPh>
    <rPh sb="11" eb="14">
      <t>ジギョウショ</t>
    </rPh>
    <phoneticPr fontId="10"/>
  </si>
  <si>
    <t>通所・入所等</t>
    <rPh sb="0" eb="2">
      <t>ツウショ</t>
    </rPh>
    <rPh sb="3" eb="5">
      <t>ニュウショ</t>
    </rPh>
    <rPh sb="5" eb="6">
      <t>トウ</t>
    </rPh>
    <phoneticPr fontId="8"/>
  </si>
  <si>
    <t>別紙６
（福祉専門職配置（共生型短期入所））</t>
    <rPh sb="0" eb="2">
      <t>ベッシ</t>
    </rPh>
    <rPh sb="5" eb="7">
      <t>フクシ</t>
    </rPh>
    <rPh sb="7" eb="9">
      <t>センモン</t>
    </rPh>
    <rPh sb="9" eb="10">
      <t>ショク</t>
    </rPh>
    <rPh sb="10" eb="12">
      <t>ハイチ</t>
    </rPh>
    <rPh sb="13" eb="16">
      <t>キョウセイガタ</t>
    </rPh>
    <rPh sb="16" eb="18">
      <t>タンキ</t>
    </rPh>
    <rPh sb="18" eb="20">
      <t>ニュウショ</t>
    </rPh>
    <phoneticPr fontId="8"/>
  </si>
  <si>
    <t>　　　○生活介護にあっては、生活支援員または共生型生活介護従業者</t>
    <rPh sb="4" eb="6">
      <t>セイカツ</t>
    </rPh>
    <rPh sb="6" eb="8">
      <t>カイゴ</t>
    </rPh>
    <rPh sb="14" eb="16">
      <t>セイカツ</t>
    </rPh>
    <rPh sb="16" eb="18">
      <t>シエン</t>
    </rPh>
    <rPh sb="18" eb="19">
      <t>イン</t>
    </rPh>
    <phoneticPr fontId="8"/>
  </si>
  <si>
    <t>　　　○自立訓練（機能訓練）にあっては、生活支援員または共生型自立訓練（機能訓練）従業者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</si>
  <si>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○自立訓練（生活訓練）にあっては、生活支援員、地域移行支援員または共生型自立訓練（生活訓練）従業者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</si>
  <si>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○就労移行支援にあっては、職業指導員、生活支援員または就労支援員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30" eb="32">
      <t>シュウロウ</t>
    </rPh>
    <rPh sb="32" eb="34">
      <t>シエン</t>
    </rPh>
    <rPh sb="34" eb="35">
      <t>イン</t>
    </rPh>
    <phoneticPr fontId="8"/>
  </si>
  <si>
    <t>　　　○就労継続支援Ａ型・Ｂ型にあっては、職業指導員または生活支援員</t>
    <rPh sb="4" eb="6">
      <t>シュウロウ</t>
    </rPh>
    <rPh sb="6" eb="8">
      <t>ケイゾク</t>
    </rPh>
    <rPh sb="8" eb="10">
      <t>シエン</t>
    </rPh>
    <rPh sb="11" eb="12">
      <t>ガタ</t>
    </rPh>
    <rPh sb="14" eb="15">
      <t>ガタ</t>
    </rPh>
    <rPh sb="21" eb="23">
      <t>ショクギョウ</t>
    </rPh>
    <rPh sb="23" eb="26">
      <t>シドウイン</t>
    </rPh>
    <rPh sb="29" eb="31">
      <t>セイカツ</t>
    </rPh>
    <rPh sb="31" eb="33">
      <t>シエン</t>
    </rPh>
    <rPh sb="33" eb="34">
      <t>イン</t>
    </rPh>
    <phoneticPr fontId="8"/>
  </si>
  <si>
    <t>　　　○共同生活援助にあっては、世話人または生活支援員（外部サービス利用型にあっては、世話人）</t>
    <rPh sb="4" eb="6">
      <t>キョウドウ</t>
    </rPh>
    <rPh sb="6" eb="8">
      <t>セイカツ</t>
    </rPh>
    <rPh sb="8" eb="10">
      <t>エンジョ</t>
    </rPh>
    <rPh sb="16" eb="19">
      <t>セワニン</t>
    </rPh>
    <rPh sb="22" eb="24">
      <t>セイカツ</t>
    </rPh>
    <rPh sb="24" eb="26">
      <t>シエン</t>
    </rPh>
    <rPh sb="26" eb="27">
      <t>イン</t>
    </rPh>
    <rPh sb="43" eb="46">
      <t>セワニン</t>
    </rPh>
    <phoneticPr fontId="8"/>
  </si>
  <si>
    <t>　　　○児童発達支援にあっては、加算（Ⅰ）（Ⅱ）においては、児童指導員または共生型児童発達支援従業者、</t>
    <rPh sb="4" eb="6">
      <t>ジドウ</t>
    </rPh>
    <rPh sb="6" eb="8">
      <t>ハッタツ</t>
    </rPh>
    <rPh sb="8" eb="10">
      <t>シエン</t>
    </rPh>
    <rPh sb="16" eb="18">
      <t>カサン</t>
    </rPh>
    <phoneticPr fontId="8"/>
  </si>
  <si>
    <t>　　　　加算（Ⅲ）においては、児童指導員、保育士または共生型児童発達支援従業者</t>
    <phoneticPr fontId="8"/>
  </si>
  <si>
    <t>　　　○医療型児童発達支援にあっては、加算（Ⅰ）（Ⅱ）においては、児童指導員または指定発達支援医療機関の職員、</t>
    <phoneticPr fontId="8"/>
  </si>
  <si>
    <t>　　　　加算（Ⅲ）においては、児童指導員、保育士または指定発達支援医療機関の職員</t>
    <rPh sb="27" eb="29">
      <t>シテイ</t>
    </rPh>
    <rPh sb="29" eb="31">
      <t>ハッタツ</t>
    </rPh>
    <rPh sb="31" eb="33">
      <t>シエン</t>
    </rPh>
    <rPh sb="33" eb="35">
      <t>イリョウ</t>
    </rPh>
    <rPh sb="35" eb="37">
      <t>キカン</t>
    </rPh>
    <rPh sb="38" eb="40">
      <t>ショクイン</t>
    </rPh>
    <phoneticPr fontId="8"/>
  </si>
  <si>
    <t>　　　○放課後等デイサービスにあっては、（Ⅰ）（Ⅱ）においては、児童指導員または共生型放課後等デイサービス従業者</t>
    <rPh sb="32" eb="34">
      <t>ジドウ</t>
    </rPh>
    <rPh sb="40" eb="43">
      <t>キョウセイガタ</t>
    </rPh>
    <rPh sb="43" eb="46">
      <t>ホウカゴ</t>
    </rPh>
    <rPh sb="46" eb="47">
      <t>トウ</t>
    </rPh>
    <rPh sb="53" eb="56">
      <t>ジュウギョウシャ</t>
    </rPh>
    <phoneticPr fontId="8"/>
  </si>
  <si>
    <t>　　　　加算（Ⅲ）においては、児童指導員、保育士または共生型放課後等デイサービス従業者のことをいう。</t>
    <rPh sb="15" eb="17">
      <t>ジドウ</t>
    </rPh>
    <phoneticPr fontId="8"/>
  </si>
  <si>
    <t>滋 賀 県 知 事　様</t>
    <rPh sb="0" eb="1">
      <t>ジ</t>
    </rPh>
    <rPh sb="2" eb="3">
      <t>ガ</t>
    </rPh>
    <rPh sb="4" eb="5">
      <t>ケン</t>
    </rPh>
    <rPh sb="6" eb="7">
      <t>チ</t>
    </rPh>
    <rPh sb="8" eb="9">
      <t>コト</t>
    </rPh>
    <rPh sb="10" eb="11">
      <t>サマ</t>
    </rPh>
    <phoneticPr fontId="8"/>
  </si>
  <si>
    <t>看護職員常勤換算員数（</t>
    <rPh sb="4" eb="6">
      <t>ジョウキン</t>
    </rPh>
    <rPh sb="6" eb="8">
      <t>カンサン</t>
    </rPh>
    <rPh sb="8" eb="10">
      <t>インスウ</t>
    </rPh>
    <phoneticPr fontId="8"/>
  </si>
  <si>
    <t>)</t>
    <phoneticPr fontId="8"/>
  </si>
  <si>
    <t>就労定着者数（</t>
    <phoneticPr fontId="8"/>
  </si>
  <si>
    <t>)　※小数点以下切捨の整数を入力</t>
    <rPh sb="3" eb="6">
      <t>ショウスウテン</t>
    </rPh>
    <rPh sb="6" eb="8">
      <t>イカ</t>
    </rPh>
    <rPh sb="8" eb="9">
      <t>キ</t>
    </rPh>
    <rPh sb="9" eb="10">
      <t>ス</t>
    </rPh>
    <rPh sb="11" eb="13">
      <t>セイスウ</t>
    </rPh>
    <rPh sb="14" eb="16">
      <t>ニュウリョク</t>
    </rPh>
    <phoneticPr fontId="8"/>
  </si>
  <si>
    <t>１を超えて配置した看護職員配置数（</t>
    <rPh sb="9" eb="11">
      <t>カンゴ</t>
    </rPh>
    <rPh sb="11" eb="13">
      <t>ショクイン</t>
    </rPh>
    <rPh sb="13" eb="15">
      <t>ハイチ</t>
    </rPh>
    <rPh sb="15" eb="16">
      <t>スウ</t>
    </rPh>
    <phoneticPr fontId="8"/>
  </si>
  <si>
    <t>）　※１以下の場合は０を記入</t>
    <rPh sb="4" eb="6">
      <t>イカ</t>
    </rPh>
    <rPh sb="7" eb="9">
      <t>バアイ</t>
    </rPh>
    <rPh sb="12" eb="14">
      <t>キニュウ</t>
    </rPh>
    <phoneticPr fontId="8"/>
  </si>
  <si>
    <t>定員減少数（</t>
    <rPh sb="0" eb="4">
      <t>テイインゲンショウ</t>
    </rPh>
    <phoneticPr fontId="8"/>
  </si>
  <si>
    <t>２．減額の金額(円)→</t>
    <rPh sb="2" eb="4">
      <t>ゲンガク</t>
    </rPh>
    <rPh sb="5" eb="7">
      <t>キンガク</t>
    </rPh>
    <rPh sb="8" eb="9">
      <t>エン</t>
    </rPh>
    <phoneticPr fontId="8"/>
  </si>
  <si>
    <t>サービス
終了者</t>
    <rPh sb="5" eb="8">
      <t>シュウリョウシャ</t>
    </rPh>
    <phoneticPr fontId="8"/>
  </si>
  <si>
    <t>要件対象者</t>
    <rPh sb="0" eb="2">
      <t>ヨウケン</t>
    </rPh>
    <rPh sb="2" eb="4">
      <t>タイショウ</t>
    </rPh>
    <rPh sb="4" eb="5">
      <t>シャ</t>
    </rPh>
    <phoneticPr fontId="8"/>
  </si>
  <si>
    <t>取得可否</t>
    <rPh sb="0" eb="2">
      <t>シュトク</t>
    </rPh>
    <rPh sb="2" eb="4">
      <t>カヒ</t>
    </rPh>
    <phoneticPr fontId="8"/>
  </si>
  <si>
    <t>起算点</t>
    <rPh sb="0" eb="3">
      <t>キサンテン</t>
    </rPh>
    <phoneticPr fontId="8"/>
  </si>
  <si>
    <t>定員の見直し(人）</t>
    <rPh sb="0" eb="2">
      <t>テイイン</t>
    </rPh>
    <rPh sb="3" eb="5">
      <t>ミナオ</t>
    </rPh>
    <rPh sb="7" eb="8">
      <t>ヒト</t>
    </rPh>
    <phoneticPr fontId="68"/>
  </si>
  <si>
    <t>(円）</t>
    <rPh sb="1" eb="2">
      <t>エン</t>
    </rPh>
    <phoneticPr fontId="8"/>
  </si>
  <si>
    <t>取得判定</t>
    <rPh sb="0" eb="2">
      <t>シュトク</t>
    </rPh>
    <rPh sb="2" eb="4">
      <t>ハンテイ</t>
    </rPh>
    <phoneticPr fontId="8"/>
  </si>
  <si>
    <t>要件１</t>
    <rPh sb="0" eb="2">
      <t>ヨウケン</t>
    </rPh>
    <phoneticPr fontId="8"/>
  </si>
  <si>
    <t>要件２</t>
    <rPh sb="0" eb="2">
      <t>ヨウケン</t>
    </rPh>
    <phoneticPr fontId="8"/>
  </si>
  <si>
    <t>区分要件</t>
    <rPh sb="0" eb="2">
      <t>クブン</t>
    </rPh>
    <rPh sb="2" eb="4">
      <t>ヨウケン</t>
    </rPh>
    <phoneticPr fontId="8"/>
  </si>
  <si>
    <t>事業所に入浴設備を</t>
    <rPh sb="0" eb="3">
      <t>ジギョウショ</t>
    </rPh>
    <rPh sb="4" eb="6">
      <t>ニュウヨク</t>
    </rPh>
    <rPh sb="6" eb="8">
      <t>セツビ</t>
    </rPh>
    <phoneticPr fontId="68"/>
  </si>
  <si>
    <t>↓取得可否</t>
    <rPh sb="1" eb="3">
      <t>シュトク</t>
    </rPh>
    <rPh sb="3" eb="5">
      <t>カヒ</t>
    </rPh>
    <phoneticPr fontId="8"/>
  </si>
  <si>
    <t>該当する欄に〇</t>
    <rPh sb="0" eb="2">
      <t>ガイトウ</t>
    </rPh>
    <rPh sb="4" eb="5">
      <t>ラン</t>
    </rPh>
    <phoneticPr fontId="8"/>
  </si>
  <si>
    <t>　　１　自立訓練（機能訓練）　　　　　　　　</t>
    <phoneticPr fontId="8"/>
  </si>
  <si>
    <t>　　２　自立訓練（生活訓練）</t>
    <rPh sb="4" eb="6">
      <t>ジリツ</t>
    </rPh>
    <rPh sb="6" eb="8">
      <t>クンレン</t>
    </rPh>
    <rPh sb="9" eb="11">
      <t>セイカツ</t>
    </rPh>
    <rPh sb="11" eb="13">
      <t>クンレン</t>
    </rPh>
    <phoneticPr fontId="8"/>
  </si>
  <si>
    <t>３　サービス費
　区分
（該当する項目の□をクリック）</t>
    <rPh sb="6" eb="7">
      <t>ヒ</t>
    </rPh>
    <rPh sb="9" eb="11">
      <t>クブン</t>
    </rPh>
    <rPh sb="13" eb="15">
      <t>ガイトウ</t>
    </rPh>
    <rPh sb="17" eb="19">
      <t>コウモク</t>
    </rPh>
    <phoneticPr fontId="8"/>
  </si>
  <si>
    <t>　　１　自立生活援助　　　　　　　　</t>
    <rPh sb="6" eb="8">
      <t>セイカツ</t>
    </rPh>
    <rPh sb="8" eb="10">
      <t>エンジョ</t>
    </rPh>
    <phoneticPr fontId="8"/>
  </si>
  <si>
    <t>　　２　地域移行支援</t>
    <rPh sb="4" eb="6">
      <t>チイキ</t>
    </rPh>
    <rPh sb="6" eb="8">
      <t>イコウ</t>
    </rPh>
    <rPh sb="8" eb="10">
      <t>シエン</t>
    </rPh>
    <phoneticPr fontId="8"/>
  </si>
  <si>
    <t>　　３　地域定着支援</t>
    <rPh sb="4" eb="6">
      <t>チイキ</t>
    </rPh>
    <rPh sb="6" eb="8">
      <t>テイチャク</t>
    </rPh>
    <rPh sb="8" eb="10">
      <t>シエン</t>
    </rPh>
    <phoneticPr fontId="8"/>
  </si>
  <si>
    <t>　　４　計画相談支援</t>
    <rPh sb="4" eb="6">
      <t>ケイカク</t>
    </rPh>
    <rPh sb="6" eb="8">
      <t>ソウダン</t>
    </rPh>
    <rPh sb="8" eb="10">
      <t>シエン</t>
    </rPh>
    <phoneticPr fontId="8"/>
  </si>
  <si>
    <t>２　サービスの種類
（該当する項目の□をクリック）</t>
    <rPh sb="7" eb="9">
      <t>シュルイ</t>
    </rPh>
    <rPh sb="11" eb="13">
      <t>ガイトウ</t>
    </rPh>
    <rPh sb="15" eb="17">
      <t>コウモク</t>
    </rPh>
    <phoneticPr fontId="8"/>
  </si>
  <si>
    <t>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&lt;関係機関との連携の状況等&gt;</t>
    <phoneticPr fontId="8"/>
  </si>
  <si>
    <t>　保護観察所、更生保護施設、指定医療機関又は精神保健福祉センターその他関係機関との協力体制が整えられてること。
&lt;協力体制の状況等&gt;</t>
    <phoneticPr fontId="8"/>
  </si>
  <si>
    <t>就労定着率が</t>
    <rPh sb="0" eb="2">
      <t>シュウロウ</t>
    </rPh>
    <rPh sb="2" eb="4">
      <t>テイチャク</t>
    </rPh>
    <rPh sb="4" eb="5">
      <t>リツ</t>
    </rPh>
    <phoneticPr fontId="8"/>
  </si>
  <si>
    <t>サービス費区分</t>
    <rPh sb="5" eb="7">
      <t>クブン</t>
    </rPh>
    <phoneticPr fontId="8"/>
  </si>
  <si>
    <t>就労継続支援Ｂ型サービス費</t>
    <rPh sb="0" eb="2">
      <t>シュウロウ</t>
    </rPh>
    <rPh sb="2" eb="4">
      <t>ケイゾク</t>
    </rPh>
    <rPh sb="4" eb="6">
      <t>シエン</t>
    </rPh>
    <rPh sb="7" eb="8">
      <t>ガタ</t>
    </rPh>
    <rPh sb="12" eb="13">
      <t>ヒ</t>
    </rPh>
    <phoneticPr fontId="8"/>
  </si>
  <si>
    <t>人員配置基準</t>
    <rPh sb="0" eb="2">
      <t>ジンイン</t>
    </rPh>
    <rPh sb="2" eb="4">
      <t>ハイチ</t>
    </rPh>
    <rPh sb="4" eb="6">
      <t>キジュン</t>
    </rPh>
    <phoneticPr fontId="8"/>
  </si>
  <si>
    <t>工賃向上計画</t>
    <rPh sb="0" eb="2">
      <t>コウチン</t>
    </rPh>
    <rPh sb="2" eb="4">
      <t>コウジョウ</t>
    </rPh>
    <rPh sb="4" eb="6">
      <t>ケイカク</t>
    </rPh>
    <phoneticPr fontId="8"/>
  </si>
  <si>
    <t>就労継続支援B型サービス費</t>
    <rPh sb="0" eb="2">
      <t>シュウロウ</t>
    </rPh>
    <rPh sb="2" eb="4">
      <t>ケイゾク</t>
    </rPh>
    <rPh sb="4" eb="6">
      <t>シエン</t>
    </rPh>
    <rPh sb="7" eb="8">
      <t>ガタ</t>
    </rPh>
    <rPh sb="12" eb="13">
      <t>ヒ</t>
    </rPh>
    <phoneticPr fontId="8"/>
  </si>
  <si>
    <t>※重度障害者支援体制加算(Ⅰ)を</t>
    <rPh sb="1" eb="3">
      <t>ジュウド</t>
    </rPh>
    <rPh sb="3" eb="6">
      <t>ショウガイシャ</t>
    </rPh>
    <rPh sb="6" eb="8">
      <t>シエン</t>
    </rPh>
    <rPh sb="8" eb="10">
      <t>タイセイ</t>
    </rPh>
    <rPh sb="10" eb="12">
      <t>カサン</t>
    </rPh>
    <phoneticPr fontId="8"/>
  </si>
  <si>
    <t>重度者支援体制加算（Ⅰ）を算定している場合の前年度平均工賃月額</t>
    <rPh sb="22" eb="25">
      <t>ゼンネンド</t>
    </rPh>
    <rPh sb="25" eb="31">
      <t>ヘイキンコウチンゲツガク</t>
    </rPh>
    <phoneticPr fontId="8"/>
  </si>
  <si>
    <t>（</t>
    <phoneticPr fontId="8"/>
  </si>
  <si>
    <t>年度）</t>
    <rPh sb="0" eb="2">
      <t>ネンド</t>
    </rPh>
    <phoneticPr fontId="8"/>
  </si>
  <si>
    <t>年度）</t>
    <phoneticPr fontId="8"/>
  </si>
  <si>
    <t>　１－１　事業所・施設の名称</t>
    <rPh sb="5" eb="8">
      <t>ジギョウショ</t>
    </rPh>
    <rPh sb="9" eb="11">
      <t>シセツ</t>
    </rPh>
    <rPh sb="12" eb="14">
      <t>メイショウ</t>
    </rPh>
    <phoneticPr fontId="8"/>
  </si>
  <si>
    <t>算定可否（利用者数の100分の50以上）→</t>
    <rPh sb="0" eb="2">
      <t>サンテイ</t>
    </rPh>
    <rPh sb="2" eb="4">
      <t>カヒ</t>
    </rPh>
    <rPh sb="5" eb="8">
      <t>リヨウシャ</t>
    </rPh>
    <rPh sb="8" eb="9">
      <t>スウ</t>
    </rPh>
    <rPh sb="13" eb="14">
      <t>ブン</t>
    </rPh>
    <rPh sb="17" eb="19">
      <t>イジョウ</t>
    </rPh>
    <phoneticPr fontId="8"/>
  </si>
  <si>
    <t>通勤者生活支援に係る体制</t>
  </si>
  <si>
    <t>算定対象</t>
    <rPh sb="0" eb="2">
      <t>サンテイ</t>
    </rPh>
    <rPh sb="2" eb="4">
      <t>タイショウ</t>
    </rPh>
    <phoneticPr fontId="8"/>
  </si>
  <si>
    <t>算定可否</t>
    <rPh sb="0" eb="2">
      <t>サンテイ</t>
    </rPh>
    <rPh sb="2" eb="4">
      <t>カヒ</t>
    </rPh>
    <phoneticPr fontId="8"/>
  </si>
  <si>
    <t>水色着色セルは入力必須です</t>
    <rPh sb="0" eb="2">
      <t>ミズイロ</t>
    </rPh>
    <phoneticPr fontId="8"/>
  </si>
  <si>
    <t>水色着色セルは入力必須です。</t>
    <rPh sb="0" eb="2">
      <t>ミズイロ</t>
    </rPh>
    <phoneticPr fontId="8"/>
  </si>
  <si>
    <t>人員配置体制加算</t>
    <rPh sb="0" eb="2">
      <t>ジンイン</t>
    </rPh>
    <rPh sb="2" eb="4">
      <t>ハイチ</t>
    </rPh>
    <rPh sb="4" eb="6">
      <t>タイセイ</t>
    </rPh>
    <rPh sb="6" eb="8">
      <t>カサン</t>
    </rPh>
    <phoneticPr fontId="8"/>
  </si>
  <si>
    <t>常勤換算で</t>
    <rPh sb="0" eb="2">
      <t>ジョウキン</t>
    </rPh>
    <rPh sb="2" eb="4">
      <t>カンサン</t>
    </rPh>
    <phoneticPr fontId="8"/>
  </si>
  <si>
    <t>：１</t>
    <phoneticPr fontId="8"/>
  </si>
  <si>
    <t>注１　「異動区分」欄は、該当する事項を選択してください。</t>
    <rPh sb="0" eb="1">
      <t>チュウ</t>
    </rPh>
    <rPh sb="4" eb="6">
      <t>イドウ</t>
    </rPh>
    <rPh sb="6" eb="8">
      <t>クブン</t>
    </rPh>
    <rPh sb="9" eb="10">
      <t>ラン</t>
    </rPh>
    <rPh sb="12" eb="14">
      <t>ガイトウ</t>
    </rPh>
    <rPh sb="16" eb="18">
      <t>ジコウ</t>
    </rPh>
    <rPh sb="19" eb="21">
      <t>センタク</t>
    </rPh>
    <phoneticPr fontId="8"/>
  </si>
  <si>
    <t>注２　「申請する加算区分」は、該当する番号（Ⅰ～Ⅳ。療養介護についてはⅠ又はⅡ）を選択してください。</t>
    <rPh sb="0" eb="1">
      <t>チュウ</t>
    </rPh>
    <rPh sb="4" eb="6">
      <t>シンセイ</t>
    </rPh>
    <rPh sb="8" eb="10">
      <t>カサン</t>
    </rPh>
    <rPh sb="10" eb="12">
      <t>クブン</t>
    </rPh>
    <rPh sb="15" eb="17">
      <t>ガイトウ</t>
    </rPh>
    <rPh sb="19" eb="21">
      <t>バンゴウ</t>
    </rPh>
    <rPh sb="26" eb="28">
      <t>リョウヨウ</t>
    </rPh>
    <rPh sb="28" eb="30">
      <t>カイゴ</t>
    </rPh>
    <rPh sb="36" eb="37">
      <t>マタ</t>
    </rPh>
    <rPh sb="41" eb="43">
      <t>センタク</t>
    </rPh>
    <phoneticPr fontId="8"/>
  </si>
  <si>
    <t>判定１</t>
    <rPh sb="0" eb="2">
      <t>ハンテイ</t>
    </rPh>
    <phoneticPr fontId="8"/>
  </si>
  <si>
    <t>判定２</t>
    <rPh sb="0" eb="2">
      <t>ハンテイ</t>
    </rPh>
    <phoneticPr fontId="8"/>
  </si>
  <si>
    <t>④－⑤</t>
    <phoneticPr fontId="8"/>
  </si>
  <si>
    <t>チェック</t>
    <phoneticPr fontId="8"/>
  </si>
  <si>
    <t>備考１　「異動区分」、「届出項目」欄については、該当する項目を選択してください。</t>
    <rPh sb="0" eb="2">
      <t>ビコウ</t>
    </rPh>
    <rPh sb="5" eb="7">
      <t>イドウ</t>
    </rPh>
    <rPh sb="7" eb="9">
      <t>クブン</t>
    </rPh>
    <rPh sb="12" eb="14">
      <t>トドケデ</t>
    </rPh>
    <rPh sb="14" eb="16">
      <t>コウモク</t>
    </rPh>
    <rPh sb="17" eb="18">
      <t>ラン</t>
    </rPh>
    <rPh sb="24" eb="26">
      <t>ガイトウ</t>
    </rPh>
    <rPh sb="28" eb="30">
      <t>コウモク</t>
    </rPh>
    <rPh sb="31" eb="33">
      <t>センタク</t>
    </rPh>
    <phoneticPr fontId="8"/>
  </si>
  <si>
    <t>注１　「異動区分」欄については、該当する項目を選択してください。</t>
    <rPh sb="0" eb="1">
      <t>チュウ</t>
    </rPh>
    <rPh sb="4" eb="6">
      <t>イドウ</t>
    </rPh>
    <rPh sb="6" eb="8">
      <t>クブン</t>
    </rPh>
    <rPh sb="9" eb="10">
      <t>ラン</t>
    </rPh>
    <rPh sb="16" eb="18">
      <t>ガイトウ</t>
    </rPh>
    <rPh sb="20" eb="22">
      <t>コウモク</t>
    </rPh>
    <rPh sb="23" eb="25">
      <t>センタク</t>
    </rPh>
    <phoneticPr fontId="8"/>
  </si>
  <si>
    <t>備考１　「異動区分」欄については、該当する項目を選択してください。</t>
    <rPh sb="0" eb="2">
      <t>ビコウ</t>
    </rPh>
    <rPh sb="5" eb="7">
      <t>イドウ</t>
    </rPh>
    <rPh sb="7" eb="9">
      <t>クブン</t>
    </rPh>
    <rPh sb="10" eb="11">
      <t>ラン</t>
    </rPh>
    <rPh sb="17" eb="19">
      <t>ガイトウ</t>
    </rPh>
    <rPh sb="21" eb="23">
      <t>コウモク</t>
    </rPh>
    <rPh sb="24" eb="26">
      <t>センタク</t>
    </rPh>
    <phoneticPr fontId="8"/>
  </si>
  <si>
    <t>※１　「異動区分」欄については、該当する項目を選択してください。</t>
    <rPh sb="4" eb="6">
      <t>イドウ</t>
    </rPh>
    <rPh sb="6" eb="8">
      <t>クブン</t>
    </rPh>
    <rPh sb="9" eb="10">
      <t>ラン</t>
    </rPh>
    <rPh sb="16" eb="18">
      <t>ガイトウ</t>
    </rPh>
    <rPh sb="20" eb="22">
      <t>コウモク</t>
    </rPh>
    <rPh sb="23" eb="25">
      <t>センタク</t>
    </rPh>
    <phoneticPr fontId="8"/>
  </si>
  <si>
    <t>注２　新設の場合には、「前年度の平均利用者数」欄には推定数を記入してください。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</si>
  <si>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注４　「通勤者生活支援に係る体制」欄には、通常の事業所に雇用されている者を記入してください。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</si>
  <si>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注３　「加算算定上の必要人数」欄には、記入しないでください。</t>
    <rPh sb="0" eb="1">
      <t>チュウ</t>
    </rPh>
    <rPh sb="4" eb="6">
      <t>カサン</t>
    </rPh>
    <rPh sb="6" eb="8">
      <t>サンテイ</t>
    </rPh>
    <rPh sb="8" eb="9">
      <t>ジョウ</t>
    </rPh>
    <rPh sb="10" eb="12">
      <t>ヒツヨウ</t>
    </rPh>
    <rPh sb="12" eb="14">
      <t>ニンズウ</t>
    </rPh>
    <rPh sb="15" eb="16">
      <t>ラン</t>
    </rPh>
    <rPh sb="19" eb="21">
      <t>キニュウ</t>
    </rPh>
    <phoneticPr fontId="8"/>
  </si>
  <si>
    <r>
      <rPr>
        <sz val="9"/>
        <rFont val="HGｺﾞｼｯｸM"/>
        <family val="3"/>
        <charset val="128"/>
      </rPr>
      <t>加算区分</t>
    </r>
    <r>
      <rPr>
        <sz val="10"/>
        <rFont val="HGｺﾞｼｯｸM"/>
        <family val="3"/>
        <charset val="128"/>
      </rPr>
      <t xml:space="preserve">
５ ⇒ 合計1人以上
　　　かつ
　　　左の必要数以
　　　上</t>
    </r>
    <rPh sb="26" eb="27">
      <t>ヒダリ</t>
    </rPh>
    <rPh sb="28" eb="31">
      <t>ヒツヨウスウ</t>
    </rPh>
    <rPh sb="31" eb="32">
      <t>イ</t>
    </rPh>
    <rPh sb="36" eb="37">
      <t>ウエ</t>
    </rPh>
    <phoneticPr fontId="8"/>
  </si>
  <si>
    <t>夜間支援従事者
①</t>
    <phoneticPr fontId="8"/>
  </si>
  <si>
    <t>夜間支援従事者
②</t>
    <phoneticPr fontId="8"/>
  </si>
  <si>
    <t>夜間支援従事者
③</t>
    <phoneticPr fontId="8"/>
  </si>
  <si>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</si>
  <si>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8"/>
  </si>
  <si>
    <t>令和　　年　　月　　日</t>
    <rPh sb="0" eb="2">
      <t>レイワ</t>
    </rPh>
    <phoneticPr fontId="8"/>
  </si>
  <si>
    <t>１人の夜間支援従事者が支援を
行う利用者の数（人）</t>
    <rPh sb="1" eb="2">
      <t>ニン</t>
    </rPh>
    <rPh sb="7" eb="10">
      <t>ジュウジシャ</t>
    </rPh>
    <rPh sb="11" eb="13">
      <t>シエン</t>
    </rPh>
    <rPh sb="15" eb="16">
      <t>オコナ</t>
    </rPh>
    <rPh sb="17" eb="20">
      <t>リヨウシャ</t>
    </rPh>
    <rPh sb="21" eb="22">
      <t>カズ</t>
    </rPh>
    <rPh sb="23" eb="24">
      <t>ニン</t>
    </rPh>
    <phoneticPr fontId="8"/>
  </si>
  <si>
    <t>想定される夜間支援体制
（夜勤・宿直）</t>
    <rPh sb="0" eb="2">
      <t>ソウテイ</t>
    </rPh>
    <rPh sb="5" eb="7">
      <t>ヤカン</t>
    </rPh>
    <rPh sb="7" eb="9">
      <t>シエン</t>
    </rPh>
    <rPh sb="9" eb="11">
      <t>タイセイ</t>
    </rPh>
    <rPh sb="13" eb="15">
      <t>ヤキン</t>
    </rPh>
    <rPh sb="16" eb="18">
      <t>トノイ</t>
    </rPh>
    <phoneticPr fontId="8"/>
  </si>
  <si>
    <t>夜間支援体制の確保が
必要な理由</t>
    <phoneticPr fontId="8"/>
  </si>
  <si>
    <t>備考　　「異動区分」欄については、該当する番号の左欄に○を付してください。</t>
    <rPh sb="0" eb="2">
      <t>ビコウ</t>
    </rPh>
    <rPh sb="5" eb="7">
      <t>イドウ</t>
    </rPh>
    <rPh sb="7" eb="9">
      <t>クブン</t>
    </rPh>
    <rPh sb="10" eb="11">
      <t>ラン</t>
    </rPh>
    <rPh sb="17" eb="19">
      <t>ガイトウ</t>
    </rPh>
    <rPh sb="21" eb="23">
      <t>バンゴウ</t>
    </rPh>
    <rPh sb="24" eb="25">
      <t>ヒダリ</t>
    </rPh>
    <rPh sb="25" eb="26">
      <t>ラン</t>
    </rPh>
    <rPh sb="29" eb="30">
      <t>フ</t>
    </rPh>
    <phoneticPr fontId="8"/>
  </si>
  <si>
    <t>　　　　「送迎の状況②」欄については、両方に該当する場合は両方に○を付けること。</t>
    <rPh sb="5" eb="7">
      <t>ソウゲイ</t>
    </rPh>
    <rPh sb="8" eb="10">
      <t>ジョウキョウ</t>
    </rPh>
    <rPh sb="12" eb="13">
      <t>ラン</t>
    </rPh>
    <rPh sb="19" eb="21">
      <t>リョウホウ</t>
    </rPh>
    <rPh sb="22" eb="24">
      <t>ガイトウ</t>
    </rPh>
    <rPh sb="26" eb="28">
      <t>バアイ</t>
    </rPh>
    <rPh sb="29" eb="31">
      <t>リョウホウ</t>
    </rPh>
    <rPh sb="34" eb="35">
      <t>ツ</t>
    </rPh>
    <phoneticPr fontId="8"/>
  </si>
  <si>
    <t>備考１　「異動区分」、「届出項目」欄については、該当する項目を選択してください。</t>
    <rPh sb="0" eb="2">
      <t>ビコウ</t>
    </rPh>
    <rPh sb="5" eb="7">
      <t>イドウ</t>
    </rPh>
    <rPh sb="7" eb="9">
      <t>クブン</t>
    </rPh>
    <rPh sb="12" eb="14">
      <t>トドケデ</t>
    </rPh>
    <rPh sb="14" eb="16">
      <t>コウモク</t>
    </rPh>
    <rPh sb="17" eb="18">
      <t>ラン</t>
    </rPh>
    <rPh sb="24" eb="26">
      <t>ガイトウ</t>
    </rPh>
    <rPh sb="28" eb="30">
      <t>コウモク</t>
    </rPh>
    <rPh sb="31" eb="33">
      <t>センタク</t>
    </rPh>
    <rPh sb="33" eb="34">
      <t>バンヅケ</t>
    </rPh>
    <phoneticPr fontId="8"/>
  </si>
  <si>
    <t>前年度（</t>
    <rPh sb="0" eb="3">
      <t>ゼンネンド</t>
    </rPh>
    <phoneticPr fontId="68"/>
  </si>
  <si>
    <t>会計期間(</t>
    <rPh sb="0" eb="2">
      <t>カイケイ</t>
    </rPh>
    <rPh sb="2" eb="4">
      <t>キカン</t>
    </rPh>
    <phoneticPr fontId="68"/>
  </si>
  <si>
    <t>月～</t>
    <rPh sb="0" eb="1">
      <t>ツキ</t>
    </rPh>
    <phoneticPr fontId="8"/>
  </si>
  <si>
    <t>月)</t>
    <rPh sb="0" eb="1">
      <t>ツキ</t>
    </rPh>
    <phoneticPr fontId="8"/>
  </si>
  <si>
    <t>前々々年度（</t>
    <rPh sb="0" eb="2">
      <t>ゼンゼン</t>
    </rPh>
    <rPh sb="3" eb="5">
      <t>ネンド</t>
    </rPh>
    <phoneticPr fontId="68"/>
  </si>
  <si>
    <t>前々年度（</t>
    <rPh sb="0" eb="2">
      <t>ゼンゼン</t>
    </rPh>
    <rPh sb="2" eb="4">
      <t>ネンド</t>
    </rPh>
    <phoneticPr fontId="68"/>
  </si>
  <si>
    <t>前年度　（</t>
    <rPh sb="0" eb="3">
      <t>ゼンネンドネンド</t>
    </rPh>
    <phoneticPr fontId="68"/>
  </si>
  <si>
    <t>年度）における取組（全体表「（Ⅲ）多様な働き方」の各項目において「就業規則等で定めている」と選択した場合に記載）</t>
    <phoneticPr fontId="8"/>
  </si>
  <si>
    <t>年度）における取組（全体表「（Ⅳ）支援力向上」の各項目に取組あり選択とした場合に記載）</t>
    <phoneticPr fontId="8"/>
  </si>
  <si>
    <t>～</t>
    <phoneticPr fontId="8"/>
  </si>
  <si>
    <r>
      <t>※</t>
    </r>
    <r>
      <rPr>
        <sz val="10"/>
        <color theme="1"/>
        <rFont val="ＭＳ ゴシック"/>
        <family val="3"/>
        <charset val="128"/>
      </rPr>
      <t>配置期間　　月　</t>
    </r>
    <rPh sb="1" eb="3">
      <t>ハイチ</t>
    </rPh>
    <rPh sb="3" eb="5">
      <t>キカン</t>
    </rPh>
    <rPh sb="7" eb="8">
      <t>ガツ</t>
    </rPh>
    <phoneticPr fontId="68"/>
  </si>
  <si>
    <t>異　動　区　分
（該当項目を選択）</t>
    <rPh sb="0" eb="1">
      <t>イ</t>
    </rPh>
    <rPh sb="2" eb="3">
      <t>ドウ</t>
    </rPh>
    <rPh sb="4" eb="5">
      <t>ク</t>
    </rPh>
    <rPh sb="6" eb="7">
      <t>ブン</t>
    </rPh>
    <rPh sb="9" eb="11">
      <t>ガイトウ</t>
    </rPh>
    <rPh sb="11" eb="13">
      <t>コウモク</t>
    </rPh>
    <rPh sb="14" eb="16">
      <t>センタク</t>
    </rPh>
    <phoneticPr fontId="8"/>
  </si>
  <si>
    <t>　（３）重症心身障害者が２人以上利用している</t>
    <rPh sb="8" eb="11">
      <t>ショウガイシャ</t>
    </rPh>
    <phoneticPr fontId="8"/>
  </si>
  <si>
    <t>　（２）常勤看護職員等配置体制加算（Ⅲ）を算定している</t>
    <phoneticPr fontId="8"/>
  </si>
  <si>
    <t>　（１）人員配置体制加算（Ⅰ）を算定している</t>
    <phoneticPr fontId="8"/>
  </si>
  <si>
    <t>４　加算区分</t>
    <rPh sb="2" eb="4">
      <t>カサン</t>
    </rPh>
    <rPh sb="4" eb="6">
      <t>クブン</t>
    </rPh>
    <phoneticPr fontId="8"/>
  </si>
  <si>
    <t>６　配置状況</t>
    <phoneticPr fontId="8"/>
  </si>
  <si>
    <t>削除厳禁↓</t>
    <rPh sb="0" eb="4">
      <t>サクジョゲンキン</t>
    </rPh>
    <phoneticPr fontId="8"/>
  </si>
  <si>
    <t>A</t>
  </si>
  <si>
    <t>A</t>
    <phoneticPr fontId="8"/>
  </si>
  <si>
    <t>B</t>
  </si>
  <si>
    <t>B</t>
    <phoneticPr fontId="8"/>
  </si>
  <si>
    <t>C</t>
  </si>
  <si>
    <t>C</t>
    <phoneticPr fontId="8"/>
  </si>
  <si>
    <t>D</t>
  </si>
  <si>
    <t>D</t>
    <phoneticPr fontId="8"/>
  </si>
  <si>
    <t>※１：多機能型事業所等については、当該多機能型事業所全体で、加算要件の利用者数や配置割合の計算を行うこと。</t>
    <phoneticPr fontId="127"/>
  </si>
  <si>
    <t>※２：「異動区分」欄において「４　終了」の場合は、１利用者の状況、２加配される従業者の状況の記載は不要とする。</t>
    <phoneticPr fontId="127"/>
  </si>
  <si>
    <t>身体障害者手帳</t>
    <rPh sb="0" eb="2">
      <t>シンタイ</t>
    </rPh>
    <rPh sb="2" eb="5">
      <t>ショウガイシャ</t>
    </rPh>
    <rPh sb="5" eb="7">
      <t>テチョウ</t>
    </rPh>
    <phoneticPr fontId="8"/>
  </si>
  <si>
    <t>(C)≧(B)必須</t>
    <rPh sb="7" eb="9">
      <t>ヒッス</t>
    </rPh>
    <phoneticPr fontId="127"/>
  </si>
  <si>
    <t>(G)≧(F)必須</t>
    <rPh sb="7" eb="9">
      <t>ヒッス</t>
    </rPh>
    <phoneticPr fontId="127"/>
  </si>
  <si>
    <t>５　体制状況
※生活介護の重度障害者支援加算Ⅰのみ記入</t>
    <rPh sb="2" eb="4">
      <t>タイセイ</t>
    </rPh>
    <rPh sb="4" eb="6">
      <t>ジョウキョウ</t>
    </rPh>
    <rPh sb="9" eb="13">
      <t>セイカツカイゴ</t>
    </rPh>
    <rPh sb="14" eb="19">
      <t>ジュウドショウガイシャ</t>
    </rPh>
    <rPh sb="19" eb="21">
      <t>シエン</t>
    </rPh>
    <rPh sb="21" eb="23">
      <t>カサン</t>
    </rPh>
    <rPh sb="26" eb="28">
      <t>キニュウ</t>
    </rPh>
    <phoneticPr fontId="8"/>
  </si>
  <si>
    <r>
      <t>７　強度行動障害支援者
　養成研修（</t>
    </r>
    <r>
      <rPr>
        <b/>
        <sz val="11"/>
        <rFont val="HGｺﾞｼｯｸM"/>
        <family val="3"/>
        <charset val="128"/>
      </rPr>
      <t>基礎</t>
    </r>
    <r>
      <rPr>
        <sz val="11"/>
        <rFont val="HGｺﾞｼｯｸM"/>
        <family val="3"/>
        <charset val="128"/>
      </rPr>
      <t>研修）
　修了者配置人数</t>
    </r>
    <rPh sb="18" eb="20">
      <t>キソ</t>
    </rPh>
    <rPh sb="28" eb="30">
      <t>ハイチ</t>
    </rPh>
    <rPh sb="30" eb="32">
      <t>ニンズウ</t>
    </rPh>
    <phoneticPr fontId="8"/>
  </si>
  <si>
    <r>
      <t>　（２）強度行動障害支援者養成研修（</t>
    </r>
    <r>
      <rPr>
        <b/>
        <sz val="11"/>
        <rFont val="HGｺﾞｼｯｸM"/>
        <family val="3"/>
        <charset val="128"/>
      </rPr>
      <t>中核的</t>
    </r>
    <r>
      <rPr>
        <sz val="11"/>
        <rFont val="HGｺﾞｼｯｸM"/>
        <family val="3"/>
        <charset val="128"/>
      </rPr>
      <t>人材養成研修）修了者　配置</t>
    </r>
    <phoneticPr fontId="8"/>
  </si>
  <si>
    <r>
      <t>　（１）強度行動障害支援者養成研修（</t>
    </r>
    <r>
      <rPr>
        <b/>
        <sz val="11"/>
        <rFont val="HGｺﾞｼｯｸM"/>
        <family val="3"/>
        <charset val="128"/>
      </rPr>
      <t>実践</t>
    </r>
    <r>
      <rPr>
        <sz val="11"/>
        <rFont val="HGｺﾞｼｯｸM"/>
        <family val="3"/>
        <charset val="128"/>
      </rPr>
      <t>研修）修了者　配置</t>
    </r>
    <phoneticPr fontId="8"/>
  </si>
  <si>
    <r>
      <t>３　配置状況
（</t>
    </r>
    <r>
      <rPr>
        <b/>
        <sz val="11"/>
        <color theme="1"/>
        <rFont val="HGｺﾞｼｯｸM"/>
        <family val="3"/>
        <charset val="128"/>
      </rPr>
      <t>基礎</t>
    </r>
    <r>
      <rPr>
        <sz val="11"/>
        <color theme="1"/>
        <rFont val="HGｺﾞｼｯｸM"/>
        <family val="3"/>
        <charset val="128"/>
      </rPr>
      <t>研修修了者名）</t>
    </r>
    <rPh sb="2" eb="4">
      <t>ハイチ</t>
    </rPh>
    <rPh sb="4" eb="6">
      <t>ジョウキョウ</t>
    </rPh>
    <rPh sb="8" eb="10">
      <t>キソ</t>
    </rPh>
    <rPh sb="10" eb="12">
      <t>ケンシュウ</t>
    </rPh>
    <rPh sb="12" eb="15">
      <t>シュウリョウシャ</t>
    </rPh>
    <rPh sb="15" eb="16">
      <t>メイ</t>
    </rPh>
    <phoneticPr fontId="8"/>
  </si>
  <si>
    <r>
      <t>４　配置状況
（</t>
    </r>
    <r>
      <rPr>
        <b/>
        <sz val="11"/>
        <rFont val="HGｺﾞｼｯｸM"/>
        <family val="3"/>
        <charset val="128"/>
      </rPr>
      <t>実践</t>
    </r>
    <r>
      <rPr>
        <sz val="11"/>
        <rFont val="HGｺﾞｼｯｸM"/>
        <family val="3"/>
        <charset val="128"/>
      </rPr>
      <t>研修修了者名）</t>
    </r>
    <rPh sb="2" eb="4">
      <t>ハイチ</t>
    </rPh>
    <rPh sb="4" eb="6">
      <t>ジョウキョウ</t>
    </rPh>
    <rPh sb="8" eb="10">
      <t>ジッセン</t>
    </rPh>
    <rPh sb="10" eb="12">
      <t>ケンシュウ</t>
    </rPh>
    <rPh sb="12" eb="15">
      <t>シュウリョウシャ</t>
    </rPh>
    <rPh sb="15" eb="16">
      <t>メイ</t>
    </rPh>
    <phoneticPr fontId="8"/>
  </si>
  <si>
    <r>
      <t>５　配置状況
（</t>
    </r>
    <r>
      <rPr>
        <b/>
        <sz val="11"/>
        <rFont val="HGｺﾞｼｯｸM"/>
        <family val="3"/>
        <charset val="128"/>
      </rPr>
      <t>中核的</t>
    </r>
    <r>
      <rPr>
        <sz val="11"/>
        <rFont val="HGｺﾞｼｯｸM"/>
        <family val="3"/>
        <charset val="128"/>
      </rPr>
      <t>人材研修修了者名）</t>
    </r>
    <rPh sb="2" eb="4">
      <t>ハイチ</t>
    </rPh>
    <rPh sb="4" eb="6">
      <t>ジョウキョウ</t>
    </rPh>
    <rPh sb="8" eb="11">
      <t>チュウカクテキ</t>
    </rPh>
    <rPh sb="11" eb="13">
      <t>ジンザイ</t>
    </rPh>
    <rPh sb="13" eb="15">
      <t>ケンシュウ</t>
    </rPh>
    <rPh sb="15" eb="18">
      <t>シュウリョウシャ</t>
    </rPh>
    <rPh sb="18" eb="19">
      <t>メイ</t>
    </rPh>
    <phoneticPr fontId="8"/>
  </si>
  <si>
    <t>別紙11</t>
    <rPh sb="0" eb="2">
      <t>ベッシ</t>
    </rPh>
    <phoneticPr fontId="8"/>
  </si>
  <si>
    <t>４　見守り機器の設置有無</t>
    <rPh sb="2" eb="4">
      <t>ミマモ</t>
    </rPh>
    <rPh sb="5" eb="7">
      <t>キキ</t>
    </rPh>
    <rPh sb="8" eb="10">
      <t>セッチ</t>
    </rPh>
    <rPh sb="10" eb="12">
      <t>ウム</t>
    </rPh>
    <phoneticPr fontId="8"/>
  </si>
  <si>
    <t>※２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8"/>
  </si>
  <si>
    <t>※３
　「夜勤職員配置の状況」には、施設入所支援を提供する時間に配置している職員の数を記載してください。</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8"/>
  </si>
  <si>
    <t>※２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8"/>
  </si>
  <si>
    <t>※３　看護職員の総数については、常勤換算方法によります。</t>
    <rPh sb="3" eb="5">
      <t>カンゴ</t>
    </rPh>
    <rPh sb="5" eb="7">
      <t>ショクイン</t>
    </rPh>
    <rPh sb="8" eb="10">
      <t>ソウスウ</t>
    </rPh>
    <rPh sb="16" eb="18">
      <t>ジョウキン</t>
    </rPh>
    <rPh sb="18" eb="20">
      <t>カンザン</t>
    </rPh>
    <rPh sb="20" eb="22">
      <t>ホウホウ</t>
    </rPh>
    <phoneticPr fontId="8"/>
  </si>
  <si>
    <t>※５　人員配置について
・　区分Ⅰは、２人（見守り機器あり：1.9人）以上か確認すること
・　区分Ⅱは、３人（見守り機器あり：2.9人）以上か確認すること
・　区分Ⅲは、３人（見守り機器あり：3.9人）に前年度の利用者数の平均値が60を超えて40又はその端数を増すごとに１人を加えて得た数以上か確認すること</t>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</si>
  <si>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</si>
  <si>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r>
      <t>※４　</t>
    </r>
    <r>
      <rPr>
        <u/>
        <sz val="11"/>
        <color rgb="FFC00000"/>
        <rFont val="HGPｺﾞｼｯｸM"/>
        <family val="3"/>
        <charset val="128"/>
      </rPr>
      <t xml:space="preserve">見守り機器設置による人員配置を適用する場合は、当該障害者支援施設等の
</t>
    </r>
    <r>
      <rPr>
        <sz val="11"/>
        <color rgb="FFC00000"/>
        <rFont val="HGPｺﾞｼｯｸM"/>
        <family val="3"/>
        <charset val="128"/>
      </rPr>
      <t>　　</t>
    </r>
    <r>
      <rPr>
        <u/>
        <sz val="11"/>
        <color rgb="FFC00000"/>
        <rFont val="HGPｺﾞｼｯｸM"/>
        <family val="3"/>
        <charset val="128"/>
      </rPr>
      <t>利用者の数の100分の15以上の数配置する必要があります。</t>
    </r>
    <rPh sb="3" eb="5">
      <t>ミマモ</t>
    </rPh>
    <rPh sb="6" eb="8">
      <t>キキ</t>
    </rPh>
    <rPh sb="8" eb="10">
      <t>セッチ</t>
    </rPh>
    <rPh sb="13" eb="17">
      <t>ジンインハイチ</t>
    </rPh>
    <rPh sb="18" eb="20">
      <t>テキヨウ</t>
    </rPh>
    <rPh sb="22" eb="24">
      <t>バアイ</t>
    </rPh>
    <rPh sb="26" eb="28">
      <t>トウガイ</t>
    </rPh>
    <rPh sb="61" eb="63">
      <t>ヒツヨウ</t>
    </rPh>
    <phoneticPr fontId="8"/>
  </si>
  <si>
    <r>
      <rPr>
        <sz val="10"/>
        <color rgb="FFC00000"/>
        <rFont val="HGｺﾞｼｯｸM"/>
        <family val="3"/>
        <charset val="128"/>
      </rPr>
      <t>注３</t>
    </r>
    <r>
      <rPr>
        <sz val="10"/>
        <rFont val="HGｺﾞｼｯｸM"/>
        <family val="3"/>
        <charset val="128"/>
      </rPr>
      <t>　</t>
    </r>
    <r>
      <rPr>
        <u/>
        <sz val="10"/>
        <color rgb="FFC00000"/>
        <rFont val="HGｺﾞｼｯｸM"/>
        <family val="3"/>
        <charset val="128"/>
      </rPr>
      <t>「強度行動障害支援者養成研修（基礎研修）修了者配置人数」については、実人数を記載すること。</t>
    </r>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</si>
  <si>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r>
      <t>※４　</t>
    </r>
    <r>
      <rPr>
        <u/>
        <sz val="11"/>
        <color rgb="FFC00000"/>
        <rFont val="HGPｺﾞｼｯｸM"/>
        <family val="3"/>
        <charset val="128"/>
      </rPr>
      <t>当加算を算定するには、夜勤職員配置体制加算の算定が必要です。</t>
    </r>
    <rPh sb="3" eb="4">
      <t>トウ</t>
    </rPh>
    <rPh sb="4" eb="6">
      <t>カサン</t>
    </rPh>
    <rPh sb="7" eb="9">
      <t>サンテイ</t>
    </rPh>
    <rPh sb="14" eb="16">
      <t>ヤキン</t>
    </rPh>
    <rPh sb="16" eb="18">
      <t>ショクイン</t>
    </rPh>
    <rPh sb="18" eb="20">
      <t>ハイチ</t>
    </rPh>
    <rPh sb="20" eb="22">
      <t>タイセイ</t>
    </rPh>
    <rPh sb="22" eb="24">
      <t>カサン</t>
    </rPh>
    <rPh sb="25" eb="27">
      <t>サンテイ</t>
    </rPh>
    <rPh sb="28" eb="30">
      <t>ヒツヨウ</t>
    </rPh>
    <phoneticPr fontId="8"/>
  </si>
  <si>
    <r>
      <t>外部委託等により施設外で調理されたものを提供し食事提供体制加算を算定する場合、業務委託契約書（写し）の提出が必要です。また、</t>
    </r>
    <r>
      <rPr>
        <b/>
        <u/>
        <sz val="10"/>
        <color rgb="FFC00000"/>
        <rFont val="HGｺﾞｼｯｸM"/>
        <family val="3"/>
        <charset val="128"/>
      </rPr>
      <t>食事提供の責任者として、調理員を２時間／日以上配置してください（平成22年（2010年）８月19日付滋障第1990号「食事提供体制加算を算定する際の具体的な取扱いについて（通知）」）。</t>
    </r>
    <rPh sb="94" eb="96">
      <t>ヘイセイ</t>
    </rPh>
    <rPh sb="98" eb="99">
      <t>ネン</t>
    </rPh>
    <rPh sb="104" eb="105">
      <t>ネン</t>
    </rPh>
    <rPh sb="107" eb="108">
      <t>ガツ</t>
    </rPh>
    <rPh sb="110" eb="111">
      <t>ニチ</t>
    </rPh>
    <rPh sb="111" eb="112">
      <t>ヅケ</t>
    </rPh>
    <phoneticPr fontId="68"/>
  </si>
  <si>
    <t>注５　「人員体制」は自動で計算されます。</t>
    <rPh sb="0" eb="1">
      <t>チュウ</t>
    </rPh>
    <rPh sb="4" eb="6">
      <t>ジンイン</t>
    </rPh>
    <rPh sb="6" eb="8">
      <t>タイセイ</t>
    </rPh>
    <rPh sb="10" eb="12">
      <t>ジドウ</t>
    </rPh>
    <rPh sb="13" eb="15">
      <t>ケイサン</t>
    </rPh>
    <phoneticPr fontId="8"/>
  </si>
  <si>
    <r>
      <t xml:space="preserve">地域移行支援体制強化加算及び通勤者生活支援加算に係る体制
</t>
    </r>
    <r>
      <rPr>
        <b/>
        <sz val="12"/>
        <color rgb="FFC00000"/>
        <rFont val="HGSｺﾞｼｯｸM"/>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</si>
  <si>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XXX株式会社</t>
    <rPh sb="3" eb="7">
      <t>カブシキガイシャ</t>
    </rPh>
    <phoneticPr fontId="8"/>
  </si>
  <si>
    <t>（Ⅱ）
25％～50%未満</t>
    <rPh sb="11" eb="13">
      <t>ミマン</t>
    </rPh>
    <phoneticPr fontId="8"/>
  </si>
  <si>
    <t>重度者支援体制加算の区分</t>
    <rPh sb="0" eb="2">
      <t>ジュウド</t>
    </rPh>
    <rPh sb="2" eb="3">
      <t>シャ</t>
    </rPh>
    <rPh sb="3" eb="5">
      <t>シエン</t>
    </rPh>
    <rPh sb="5" eb="7">
      <t>タイセイ</t>
    </rPh>
    <rPh sb="7" eb="9">
      <t>カサン</t>
    </rPh>
    <rPh sb="10" eb="12">
      <t>クブン</t>
    </rPh>
    <phoneticPr fontId="8"/>
  </si>
  <si>
    <r>
      <t>注2：(B)は前年度の利用者数の平均値を</t>
    </r>
    <r>
      <rPr>
        <b/>
        <sz val="9"/>
        <color rgb="FFC00000"/>
        <rFont val="BIZ UD明朝 Medium"/>
        <family val="1"/>
        <charset val="128"/>
      </rPr>
      <t>６</t>
    </r>
    <r>
      <rPr>
        <sz val="9"/>
        <color indexed="8"/>
        <rFont val="BIZ UD明朝 Medium"/>
        <family val="1"/>
        <charset val="128"/>
      </rPr>
      <t>で除して得た数とする。(C)は前年度の利用者数の平均値を</t>
    </r>
    <r>
      <rPr>
        <b/>
        <sz val="9"/>
        <color rgb="FFC00000"/>
        <rFont val="BIZ UD明朝 Medium"/>
        <family val="1"/>
        <charset val="128"/>
      </rPr>
      <t>５</t>
    </r>
    <r>
      <rPr>
        <sz val="9"/>
        <color indexed="8"/>
        <rFont val="BIZ UD明朝 Medium"/>
        <family val="1"/>
        <charset val="128"/>
      </rPr>
      <t>で除して得たとする。</t>
    </r>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</si>
  <si>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注１：(A)は前年度の利用者数の延数を当該前年度の開所日数で除して得た数とする(少数点第2位以下切り上げ)。１年未満の実績しかない場合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</si>
  <si>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r>
      <t>職業指導員及び生活支援員に目標工賃達成指導員を加えた数｛(A)÷</t>
    </r>
    <r>
      <rPr>
        <sz val="12"/>
        <color rgb="FFC00000"/>
        <rFont val="BIZ UD明朝 Medium"/>
        <family val="1"/>
        <charset val="128"/>
      </rPr>
      <t>５</t>
    </r>
    <r>
      <rPr>
        <sz val="12"/>
        <color indexed="8"/>
        <rFont val="BIZ UD明朝 Medium"/>
        <family val="1"/>
        <charset val="128"/>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</si>
  <si>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r>
      <t>職業指導員及び生活支援員の数｛(A)÷</t>
    </r>
    <r>
      <rPr>
        <sz val="12"/>
        <color rgb="FFC00000"/>
        <rFont val="BIZ UD明朝 Medium"/>
        <family val="1"/>
        <charset val="128"/>
      </rPr>
      <t>６</t>
    </r>
    <r>
      <rPr>
        <sz val="12"/>
        <color indexed="8"/>
        <rFont val="BIZ UD明朝 Medium"/>
        <family val="1"/>
        <charset val="128"/>
      </rPr>
      <t>｝・・・(B)　　　</t>
    </r>
    <rPh sb="0" eb="2">
      <t>ショクギョウ</t>
    </rPh>
    <rPh sb="2" eb="5">
      <t>シドウイン</t>
    </rPh>
    <rPh sb="5" eb="6">
      <t>オヨ</t>
    </rPh>
    <rPh sb="7" eb="9">
      <t>セイカツ</t>
    </rPh>
    <rPh sb="9" eb="12">
      <t>シエンイン</t>
    </rPh>
    <rPh sb="13" eb="14">
      <t>カズ</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</si>
  <si>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</si>
  <si>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常勤換算数1.0≦</t>
    <rPh sb="0" eb="2">
      <t>ジョウキン</t>
    </rPh>
    <rPh sb="2" eb="4">
      <t>カンサン</t>
    </rPh>
    <rPh sb="4" eb="5">
      <t>スウ</t>
    </rPh>
    <phoneticPr fontId="8"/>
  </si>
  <si>
    <t>※２　所要時間とは、生活介護計画に定める時間ではなく、実際にサービス提供を行った時間であり、原則として、送迎のみを実施する時間は含まれないものであること。</t>
    <phoneticPr fontId="8"/>
  </si>
  <si>
    <t>※３　延長時間帯に、指定障害福祉サービス基準の規定により置くべき職員（直接支援業務に従事する者に限る。 ）を １ 名以上配置していること。</t>
    <phoneticPr fontId="8"/>
  </si>
  <si>
    <t xml:space="preserve">※４　延長支援加算を算定する障害者又は障害児に係る生活介護計画書又は児童発達支援計画書を添付すること。
</t>
    <rPh sb="14" eb="17">
      <t>ショウガイシャ</t>
    </rPh>
    <rPh sb="17" eb="18">
      <t>マタ</t>
    </rPh>
    <rPh sb="19" eb="22">
      <t>ショウガイジ</t>
    </rPh>
    <rPh sb="25" eb="27">
      <t>セイカツ</t>
    </rPh>
    <rPh sb="27" eb="29">
      <t>カイゴ</t>
    </rPh>
    <rPh sb="29" eb="31">
      <t>ケイカク</t>
    </rPh>
    <rPh sb="31" eb="32">
      <t>ショ</t>
    </rPh>
    <rPh sb="32" eb="33">
      <t>マタ</t>
    </rPh>
    <phoneticPr fontId="8"/>
  </si>
  <si>
    <t>※１　所要時間 ８ 時間以上 ９ 時間未満の前後の時間（以下「延長時間帯」という。）において、日常生活上の世話を行った場合に、1日の所要時間の時間に応じ、算定する場合に届け出ること。</t>
    <phoneticPr fontId="8"/>
  </si>
  <si>
    <r>
      <t>看護職員の配置状況
（</t>
    </r>
    <r>
      <rPr>
        <u/>
        <sz val="12"/>
        <color rgb="FFC00000"/>
        <rFont val="HGｺﾞｼｯｸM"/>
        <family val="3"/>
        <charset val="128"/>
      </rPr>
      <t>常勤換算数</t>
    </r>
    <r>
      <rPr>
        <sz val="12"/>
        <rFont val="HGｺﾞｼｯｸM"/>
        <family val="3"/>
        <charset val="128"/>
      </rPr>
      <t>）</t>
    </r>
    <rPh sb="0" eb="2">
      <t>カンゴ</t>
    </rPh>
    <rPh sb="2" eb="4">
      <t>ショクイン</t>
    </rPh>
    <rPh sb="5" eb="7">
      <t>ハイチ</t>
    </rPh>
    <rPh sb="7" eb="9">
      <t>ジョウキョウ</t>
    </rPh>
    <rPh sb="11" eb="13">
      <t>ジョウキン</t>
    </rPh>
    <rPh sb="13" eb="15">
      <t>カンザン</t>
    </rPh>
    <rPh sb="15" eb="16">
      <t>スウ</t>
    </rPh>
    <phoneticPr fontId="8"/>
  </si>
  <si>
    <r>
      <t xml:space="preserve">看護職員の必要数
</t>
    </r>
    <r>
      <rPr>
        <sz val="11"/>
        <rFont val="HGｺﾞｼｯｸM"/>
        <family val="3"/>
        <charset val="128"/>
      </rPr>
      <t>（共同生活援助のみ）</t>
    </r>
    <rPh sb="0" eb="2">
      <t>カンゴ</t>
    </rPh>
    <rPh sb="2" eb="4">
      <t>ショクイン</t>
    </rPh>
    <rPh sb="5" eb="8">
      <t>ヒツヨウスウ</t>
    </rPh>
    <rPh sb="10" eb="16">
      <t>キョウドウセイカツエンジョ</t>
    </rPh>
    <phoneticPr fontId="8"/>
  </si>
  <si>
    <t>注３
　夜間支援等体制加算（Ⅰ）・（Ⅱ）の２の「当該住居の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4" eb="26">
      <t>トウガイ</t>
    </rPh>
    <rPh sb="26" eb="28">
      <t>ジュウキョ</t>
    </rPh>
    <rPh sb="29" eb="31">
      <t>ヤカン</t>
    </rPh>
    <rPh sb="31" eb="33">
      <t>シエン</t>
    </rPh>
    <rPh sb="33" eb="35">
      <t>タイセイ</t>
    </rPh>
    <rPh sb="49" eb="50">
      <t>オナ</t>
    </rPh>
    <rPh sb="51" eb="52">
      <t>ツキ</t>
    </rPh>
    <rPh sb="53" eb="54">
      <t>ナカ</t>
    </rPh>
    <phoneticPr fontId="8"/>
  </si>
  <si>
    <t>施設外支援実施率　（（Ｂ）／（Ａ））</t>
    <rPh sb="0" eb="3">
      <t>シセツガイ</t>
    </rPh>
    <rPh sb="3" eb="5">
      <t>シエン</t>
    </rPh>
    <rPh sb="5" eb="7">
      <t>ジッシ</t>
    </rPh>
    <rPh sb="7" eb="8">
      <t>リツ</t>
    </rPh>
    <phoneticPr fontId="8"/>
  </si>
  <si>
    <t>注２．　前年度に施設外支援を実施した利用者の数が利用定員の50%を超えている場合に作成してください。</t>
    <rPh sb="0" eb="1">
      <t>チュウ</t>
    </rPh>
    <rPh sb="4" eb="7">
      <t>ゼンネンド</t>
    </rPh>
    <rPh sb="8" eb="11">
      <t>シセツガイ</t>
    </rPh>
    <rPh sb="11" eb="13">
      <t>シエン</t>
    </rPh>
    <rPh sb="14" eb="16">
      <t>ジッシ</t>
    </rPh>
    <rPh sb="18" eb="20">
      <t>リヨウ</t>
    </rPh>
    <rPh sb="20" eb="21">
      <t>シャ</t>
    </rPh>
    <rPh sb="22" eb="23">
      <t>カズ</t>
    </rPh>
    <rPh sb="24" eb="26">
      <t>リヨウ</t>
    </rPh>
    <rPh sb="26" eb="28">
      <t>テイイン</t>
    </rPh>
    <rPh sb="33" eb="34">
      <t>コ</t>
    </rPh>
    <rPh sb="38" eb="40">
      <t>バアイ</t>
    </rPh>
    <rPh sb="41" eb="43">
      <t>サクセイ</t>
    </rPh>
    <phoneticPr fontId="8"/>
  </si>
  <si>
    <r>
      <t xml:space="preserve">    ４　送迎の状況③
　    （生活介護</t>
    </r>
    <r>
      <rPr>
        <b/>
        <sz val="11"/>
        <rFont val="BIZ UD明朝 Medium"/>
        <family val="1"/>
        <charset val="128"/>
      </rPr>
      <t>のみ</t>
    </r>
    <r>
      <rPr>
        <sz val="11"/>
        <rFont val="BIZ UD明朝 Medium"/>
        <family val="1"/>
        <charset val="128"/>
      </rPr>
      <t>）</t>
    </r>
    <rPh sb="6" eb="8">
      <t>ソウゲイ</t>
    </rPh>
    <rPh sb="9" eb="11">
      <t>ジョウキョウ</t>
    </rPh>
    <rPh sb="19" eb="21">
      <t>セイカツ</t>
    </rPh>
    <rPh sb="21" eb="23">
      <t>カイゴ</t>
    </rPh>
    <phoneticPr fontId="8"/>
  </si>
  <si>
    <r>
      <t>３　送迎の状況②
（短期入所、</t>
    </r>
    <r>
      <rPr>
        <sz val="11"/>
        <color theme="1"/>
        <rFont val="BIZ UD明朝 Medium"/>
        <family val="1"/>
        <charset val="128"/>
      </rPr>
      <t>重度障害者
    等包括支援</t>
    </r>
    <r>
      <rPr>
        <b/>
        <sz val="11"/>
        <rFont val="BIZ UD明朝 Medium"/>
        <family val="1"/>
        <charset val="128"/>
      </rPr>
      <t>以外</t>
    </r>
    <r>
      <rPr>
        <sz val="11"/>
        <rFont val="BIZ UD明朝 Medium"/>
        <family val="1"/>
        <charset val="128"/>
      </rPr>
      <t>）</t>
    </r>
    <rPh sb="2" eb="4">
      <t>ソウゲイ</t>
    </rPh>
    <rPh sb="5" eb="7">
      <t>ジョウキョウ</t>
    </rPh>
    <rPh sb="10" eb="12">
      <t>タンキ</t>
    </rPh>
    <rPh sb="12" eb="14">
      <t>ニュウショ</t>
    </rPh>
    <rPh sb="30" eb="32">
      <t>イガイ</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</si>
  <si>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</si>
  <si>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２　送迎の状況①
　 （</t>
    </r>
    <r>
      <rPr>
        <b/>
        <sz val="11"/>
        <rFont val="BIZ UD明朝 Medium"/>
        <family val="1"/>
        <charset val="128"/>
      </rPr>
      <t>全</t>
    </r>
    <r>
      <rPr>
        <sz val="11"/>
        <rFont val="BIZ UD明朝 Medium"/>
        <family val="1"/>
        <charset val="128"/>
      </rPr>
      <t>サービス）</t>
    </r>
    <rPh sb="12" eb="13">
      <t>ゼン</t>
    </rPh>
    <phoneticPr fontId="8"/>
  </si>
  <si>
    <t>※管理栄養士等が未配置または常勤でない場合に減算の対象となります。</t>
    <rPh sb="1" eb="3">
      <t>カンリ</t>
    </rPh>
    <rPh sb="3" eb="6">
      <t>エイヨウシ</t>
    </rPh>
    <rPh sb="6" eb="7">
      <t>トウ</t>
    </rPh>
    <rPh sb="8" eb="9">
      <t>ミ</t>
    </rPh>
    <rPh sb="9" eb="11">
      <t>ハイチ</t>
    </rPh>
    <rPh sb="14" eb="16">
      <t>ジョウキン</t>
    </rPh>
    <rPh sb="19" eb="21">
      <t>バアイ</t>
    </rPh>
    <rPh sb="22" eb="24">
      <t>ゲンサン</t>
    </rPh>
    <rPh sb="25" eb="27">
      <t>タイショウ</t>
    </rPh>
    <phoneticPr fontId="8"/>
  </si>
  <si>
    <t>※調理業務の委託先のみ、管理栄養士等が配置されている場合も減算の対象です。</t>
    <rPh sb="1" eb="3">
      <t>チョウリ</t>
    </rPh>
    <rPh sb="3" eb="5">
      <t>ギョウム</t>
    </rPh>
    <rPh sb="6" eb="9">
      <t>イタクサキ</t>
    </rPh>
    <rPh sb="12" eb="17">
      <t>カンリエイヨウシ</t>
    </rPh>
    <rPh sb="17" eb="18">
      <t>トウ</t>
    </rPh>
    <rPh sb="19" eb="21">
      <t>ハイチ</t>
    </rPh>
    <rPh sb="26" eb="28">
      <t>バアイ</t>
    </rPh>
    <rPh sb="29" eb="31">
      <t>ゲンサン</t>
    </rPh>
    <rPh sb="32" eb="34">
      <t>タイショウ</t>
    </rPh>
    <phoneticPr fontId="8"/>
  </si>
  <si>
    <t>１　栄養士配置の状況
　　（実人数を記載）</t>
    <rPh sb="2" eb="4">
      <t>エイヨウ</t>
    </rPh>
    <rPh sb="4" eb="5">
      <t>シ</t>
    </rPh>
    <rPh sb="5" eb="7">
      <t>ハイチ</t>
    </rPh>
    <rPh sb="8" eb="10">
      <t>ジョウキョウ</t>
    </rPh>
    <rPh sb="14" eb="15">
      <t>ジツ</t>
    </rPh>
    <rPh sb="15" eb="17">
      <t>ニンズウ</t>
    </rPh>
    <rPh sb="18" eb="20">
      <t>キサイ</t>
    </rPh>
    <phoneticPr fontId="8"/>
  </si>
  <si>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8"/>
  </si>
  <si>
    <t>　１－２　共生型への該当</t>
    <rPh sb="5" eb="8">
      <t>キョウセイガタ</t>
    </rPh>
    <rPh sb="10" eb="12">
      <t>ガイトウ</t>
    </rPh>
    <phoneticPr fontId="8"/>
  </si>
  <si>
    <t>　３　配置するサービス管理責任者の氏名</t>
    <rPh sb="3" eb="5">
      <t>ハイチ</t>
    </rPh>
    <rPh sb="11" eb="13">
      <t>カンリ</t>
    </rPh>
    <rPh sb="13" eb="16">
      <t>セキニンシャ</t>
    </rPh>
    <rPh sb="17" eb="19">
      <t>シメイ</t>
    </rPh>
    <phoneticPr fontId="8"/>
  </si>
  <si>
    <t>（１）　社会福祉士、精神保健福祉士又は公認心理師である従業者が配置されていること。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2" eb="33">
      <t>オ</t>
    </rPh>
    <phoneticPr fontId="8"/>
  </si>
  <si>
    <t>（２）　（１）の従業者により、利用者の障害特性や生活環境に応じて、「応用日常生活動作」、「認知機能」、「行動上の障害」に係る個別訓練実施計画を作成していること。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4" eb="36">
      <t>オウヨウ</t>
    </rPh>
    <rPh sb="36" eb="38">
      <t>ニチジョウ</t>
    </rPh>
    <rPh sb="38" eb="40">
      <t>セイカツ</t>
    </rPh>
    <rPh sb="40" eb="42">
      <t>ドウサ</t>
    </rPh>
    <rPh sb="45" eb="47">
      <t>ニンチ</t>
    </rPh>
    <rPh sb="47" eb="49">
      <t>キノウ</t>
    </rPh>
    <rPh sb="52" eb="55">
      <t>コウドウジョウ</t>
    </rPh>
    <rPh sb="56" eb="58">
      <t>ショウガイ</t>
    </rPh>
    <rPh sb="61" eb="63">
      <t>ジッシ</t>
    </rPh>
    <rPh sb="63" eb="65">
      <t>ケイカク</t>
    </rPh>
    <rPh sb="66" eb="68">
      <t>サクセイ</t>
    </rPh>
    <phoneticPr fontId="8"/>
  </si>
  <si>
    <t>（１）　個別訓練実施計画に基づく支援が行われ、その内容や利用者の状態を定期的に記録していること。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2" eb="34">
      <t>ジョウタイ</t>
    </rPh>
    <rPh sb="35" eb="38">
      <t>テイキテキ</t>
    </rPh>
    <rPh sb="39" eb="41">
      <t>キロク</t>
    </rPh>
    <phoneticPr fontId="8"/>
  </si>
  <si>
    <t>（２）　個別訓練実施計画の進捗状況を毎月ごとに評価し、必要に応じて当該計画の見直しを行っていること。</t>
    <rPh sb="13" eb="15">
      <t>シンチョク</t>
    </rPh>
    <rPh sb="15" eb="17">
      <t>ジョウキョウ</t>
    </rPh>
    <rPh sb="18" eb="20">
      <t>マイツキ</t>
    </rPh>
    <rPh sb="23" eb="25">
      <t>ヒョウカ</t>
    </rPh>
    <rPh sb="27" eb="29">
      <t>ヒツヨウ</t>
    </rPh>
    <rPh sb="30" eb="31">
      <t>オウ</t>
    </rPh>
    <rPh sb="33" eb="35">
      <t>トウガイ</t>
    </rPh>
    <rPh sb="35" eb="37">
      <t>ケイカク</t>
    </rPh>
    <rPh sb="38" eb="40">
      <t>ミナオ</t>
    </rPh>
    <rPh sb="42" eb="43">
      <t>オコナ</t>
    </rPh>
    <phoneticPr fontId="8"/>
  </si>
  <si>
    <t>（１）　指定障害者支援施設等に入所する利用者については、訓練に係る日常生活上の留意点、介護の工夫等の情報を、当該指定障害者支援施設等の従業者間で共有していること。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3" eb="35">
      <t>ニチジョウ</t>
    </rPh>
    <rPh sb="35" eb="37">
      <t>セイカツ</t>
    </rPh>
    <rPh sb="37" eb="38">
      <t>ジョウ</t>
    </rPh>
    <rPh sb="39" eb="42">
      <t>リュウイテン</t>
    </rPh>
    <rPh sb="43" eb="45">
      <t>カイゴ</t>
    </rPh>
    <rPh sb="46" eb="49">
      <t>クフウナド</t>
    </rPh>
    <rPh sb="50" eb="52">
      <t>ジョウホウ</t>
    </rPh>
    <rPh sb="54" eb="55">
      <t>トウ</t>
    </rPh>
    <rPh sb="55" eb="56">
      <t>ガイ</t>
    </rPh>
    <rPh sb="56" eb="58">
      <t>シテイ</t>
    </rPh>
    <rPh sb="67" eb="70">
      <t>ジュウギョウシャ</t>
    </rPh>
    <rPh sb="70" eb="71">
      <t>カン</t>
    </rPh>
    <rPh sb="72" eb="74">
      <t>キョウユウ</t>
    </rPh>
    <phoneticPr fontId="8"/>
  </si>
  <si>
    <t>（２）　（１）以外の利用者については、必要に応じて、指定特定相談支援事業者を通じて、他の指定障害福祉サービス事業所等に訓練に係る日常生活上の留意点、介護の工夫等の情報を伝達していること。</t>
    <rPh sb="7" eb="9">
      <t>イガイ</t>
    </rPh>
    <rPh sb="10" eb="13">
      <t>リヨウシャ</t>
    </rPh>
    <rPh sb="19" eb="21">
      <t>ヒツヨウ</t>
    </rPh>
    <rPh sb="22" eb="23">
      <t>オウ</t>
    </rPh>
    <rPh sb="26" eb="28">
      <t>シテイ</t>
    </rPh>
    <rPh sb="28" eb="30">
      <t>トクテイ</t>
    </rPh>
    <rPh sb="30" eb="31">
      <t>アイ</t>
    </rPh>
    <rPh sb="31" eb="32">
      <t>ダン</t>
    </rPh>
    <rPh sb="32" eb="34">
      <t>シエン</t>
    </rPh>
    <rPh sb="38" eb="39">
      <t>ツウ</t>
    </rPh>
    <rPh sb="42" eb="43">
      <t>タ</t>
    </rPh>
    <rPh sb="44" eb="46">
      <t>シテイ</t>
    </rPh>
    <rPh sb="46" eb="48">
      <t>ショウガイ</t>
    </rPh>
    <rPh sb="48" eb="50">
      <t>フクシ</t>
    </rPh>
    <rPh sb="54" eb="57">
      <t>ジギョウショ</t>
    </rPh>
    <rPh sb="57" eb="58">
      <t>トウ</t>
    </rPh>
    <rPh sb="59" eb="61">
      <t>クンレン</t>
    </rPh>
    <rPh sb="62" eb="63">
      <t>カカ</t>
    </rPh>
    <rPh sb="64" eb="66">
      <t>ニチジョウ</t>
    </rPh>
    <rPh sb="66" eb="68">
      <t>セイカツ</t>
    </rPh>
    <rPh sb="68" eb="69">
      <t>ジョウ</t>
    </rPh>
    <rPh sb="70" eb="73">
      <t>リュウイテン</t>
    </rPh>
    <rPh sb="74" eb="76">
      <t>カイゴ</t>
    </rPh>
    <rPh sb="77" eb="80">
      <t>クフウナド</t>
    </rPh>
    <rPh sb="81" eb="83">
      <t>ジョウホウ</t>
    </rPh>
    <rPh sb="84" eb="86">
      <t>デンタツ</t>
    </rPh>
    <phoneticPr fontId="8"/>
  </si>
  <si>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6" eb="67">
      <t>チュウ</t>
    </rPh>
    <rPh sb="90" eb="91">
      <t>チュウ</t>
    </rPh>
    <rPh sb="94" eb="96">
      <t>コベツ</t>
    </rPh>
    <rPh sb="96" eb="98">
      <t>ケイカク</t>
    </rPh>
    <rPh sb="98" eb="100">
      <t>クンレン</t>
    </rPh>
    <rPh sb="100" eb="102">
      <t>シエン</t>
    </rPh>
    <rPh sb="102" eb="104">
      <t>ケイカク</t>
    </rPh>
    <rPh sb="144" eb="145">
      <t>チュウ</t>
    </rPh>
    <phoneticPr fontId="90"/>
  </si>
  <si>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8"/>
  </si>
  <si>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</si>
  <si>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※２　「栄養マネジメントに関わる者」には、共同で栄養ケア計画を作成している者の職種及び氏名を記入してください。</t>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phoneticPr fontId="8"/>
  </si>
  <si>
    <t>※３　令和６年３月29日付厚労省通知における事務処理手順および様式例に則った記録を行ってください。
滋賀県HP「令和6年度以降の法改正、基準改正および報酬改定に関する情報について」の「4、報酬改定に伴う留意点」にも記載しています。</t>
    <rPh sb="3" eb="5">
      <t>レイワ</t>
    </rPh>
    <rPh sb="6" eb="7">
      <t>ネン</t>
    </rPh>
    <rPh sb="8" eb="9">
      <t>ガツ</t>
    </rPh>
    <rPh sb="11" eb="12">
      <t>ニチ</t>
    </rPh>
    <rPh sb="12" eb="13">
      <t>ヅケ</t>
    </rPh>
    <rPh sb="13" eb="16">
      <t>コウロウショウ</t>
    </rPh>
    <rPh sb="16" eb="18">
      <t>ツウチ</t>
    </rPh>
    <rPh sb="22" eb="24">
      <t>ジム</t>
    </rPh>
    <rPh sb="24" eb="26">
      <t>ショリ</t>
    </rPh>
    <rPh sb="26" eb="28">
      <t>テジュン</t>
    </rPh>
    <rPh sb="31" eb="33">
      <t>ヨウシキ</t>
    </rPh>
    <rPh sb="33" eb="34">
      <t>レイ</t>
    </rPh>
    <rPh sb="35" eb="36">
      <t>ノット</t>
    </rPh>
    <rPh sb="38" eb="40">
      <t>キロク</t>
    </rPh>
    <rPh sb="41" eb="42">
      <t>オコナ</t>
    </rPh>
    <rPh sb="51" eb="54">
      <t>シガケン</t>
    </rPh>
    <rPh sb="108" eb="110">
      <t>キサイ</t>
    </rPh>
    <phoneticPr fontId="8"/>
  </si>
  <si>
    <t>※　生活支援員のうち20％以上が、強度行動障害支援者養成研修（基礎研修）修了者であること。</t>
    <rPh sb="33" eb="35">
      <t>ケンシュウ</t>
    </rPh>
    <phoneticPr fontId="8"/>
  </si>
  <si>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</si>
  <si>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　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1" eb="3">
      <t>ジョウキ</t>
    </rPh>
    <rPh sb="4" eb="6">
      <t>イガイ</t>
    </rPh>
    <phoneticPr fontId="8"/>
  </si>
  <si>
    <t>　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phoneticPr fontId="8"/>
  </si>
  <si>
    <t>　利用者ごとのリハビリテーション実施計画の進捗状況を定期的に評価し、必要に応じて当該計画を見直している。</t>
    <phoneticPr fontId="8"/>
  </si>
  <si>
    <t>　利用者ごとのリハビリテーション実施計画に従い、医師又は医師の指示を受けた理学療法士、作業療法士又は言語聴覚士が指定生活介護等を行っているとともに、利用者の状態を定期的に記録している。</t>
    <phoneticPr fontId="8"/>
  </si>
  <si>
    <t>　医師、理学療法士、作業療法士、言語聴覚士その他の職種の者が共同して、利用者ごとのリハビリテーション実施計画を作成している。</t>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</si>
  <si>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8"/>
  </si>
  <si>
    <t>注１　本表は、次に該当する利用者を記載してください。
①身体障害者福祉法（昭和24年法律第283号）の第15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
④重度の視覚障害、聴覚障害、言語機能障害又は知的障害のうち２以上の障害を有する利用者については、ダブルカウントするため、当該利用者の利用日数を２倍にして算定すること。この場合の「知的障害」は「重度」の知的障害である必要はない。</t>
    <phoneticPr fontId="127"/>
  </si>
  <si>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7"/>
  </si>
  <si>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7"/>
  </si>
  <si>
    <t>注３　「利用者数」には、共生型障害福祉サービス事業所の場合においては、障害児者及び要介護者の合計数を記載してください。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</si>
  <si>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注６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３）に定義する「常勤」を言います。</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rPh sb="132" eb="133">
      <t>イ</t>
    </rPh>
    <phoneticPr fontId="8"/>
  </si>
  <si>
    <r>
      <t>①</t>
    </r>
    <r>
      <rPr>
        <u/>
        <sz val="10"/>
        <rFont val="ＭＳ Ｐゴシック"/>
        <family val="3"/>
        <charset val="128"/>
        <scheme val="minor"/>
      </rPr>
      <t xml:space="preserve"> 過去３年間</t>
    </r>
    <r>
      <rPr>
        <sz val="10"/>
        <rFont val="ＭＳ Ｐゴシック"/>
        <family val="3"/>
        <charset val="128"/>
        <scheme val="minor"/>
      </rPr>
      <t>における就労定着支援</t>
    </r>
    <r>
      <rPr>
        <sz val="10"/>
        <color theme="5"/>
        <rFont val="ＭＳ Ｐゴシック"/>
        <family val="3"/>
        <charset val="128"/>
        <scheme val="minor"/>
      </rPr>
      <t>を開始した利用者の総数</t>
    </r>
    <rPh sb="2" eb="4">
      <t>カコ</t>
    </rPh>
    <rPh sb="5" eb="7">
      <t>ネンカン</t>
    </rPh>
    <rPh sb="11" eb="13">
      <t>シュウロウ</t>
    </rPh>
    <rPh sb="13" eb="15">
      <t>テイチャク</t>
    </rPh>
    <rPh sb="15" eb="17">
      <t>シエン</t>
    </rPh>
    <rPh sb="18" eb="20">
      <t>カイシ</t>
    </rPh>
    <rPh sb="22" eb="24">
      <t>リヨウ</t>
    </rPh>
    <rPh sb="24" eb="25">
      <t>シャ</t>
    </rPh>
    <rPh sb="26" eb="28">
      <t>ソウスウ</t>
    </rPh>
    <phoneticPr fontId="8"/>
  </si>
  <si>
    <t>注　就労継続者の状況は、別紙41の１「就労継続者の状況（就労定着支援に係る基本報酬の算定区分に関する届出
　書）」または別紙41の２「就労継続者の状況（就労定着支援に係る基本報酬の算定区分に関する届出書）（新規指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ベッシ</t>
    </rPh>
    <rPh sb="19" eb="21">
      <t>シュウロウ</t>
    </rPh>
    <rPh sb="21" eb="23">
      <t>ケイゾク</t>
    </rPh>
    <rPh sb="23" eb="24">
      <t>シャ</t>
    </rPh>
    <rPh sb="25" eb="27">
      <t>ジョウキョウ</t>
    </rPh>
    <rPh sb="28" eb="30">
      <t>シュウロウ</t>
    </rPh>
    <rPh sb="30" eb="32">
      <t>テイチャク</t>
    </rPh>
    <rPh sb="32" eb="34">
      <t>シエン</t>
    </rPh>
    <rPh sb="35" eb="36">
      <t>カカワ</t>
    </rPh>
    <rPh sb="37" eb="39">
      <t>キホン</t>
    </rPh>
    <rPh sb="39" eb="41">
      <t>ホウシュウ</t>
    </rPh>
    <rPh sb="42" eb="44">
      <t>サンテイ</t>
    </rPh>
    <rPh sb="44" eb="46">
      <t>クブン</t>
    </rPh>
    <rPh sb="47" eb="48">
      <t>カン</t>
    </rPh>
    <rPh sb="60" eb="62">
      <t>ベッシ</t>
    </rPh>
    <rPh sb="103" eb="105">
      <t>シンキ</t>
    </rPh>
    <rPh sb="110" eb="112">
      <t>バアイ</t>
    </rPh>
    <rPh sb="115" eb="116">
      <t>テイ</t>
    </rPh>
    <rPh sb="116" eb="117">
      <t>デ</t>
    </rPh>
    <phoneticPr fontId="8"/>
  </si>
  <si>
    <r>
      <t>就労継続者の状況
（就労定着支援に係る基本報酬の算定区分に関する届出書）
（</t>
    </r>
    <r>
      <rPr>
        <b/>
        <sz val="16"/>
        <color theme="5"/>
        <rFont val="ＭＳ Ｐゴシック"/>
        <family val="3"/>
        <charset val="128"/>
        <scheme val="minor"/>
      </rPr>
      <t>新規指定</t>
    </r>
    <r>
      <rPr>
        <b/>
        <sz val="16"/>
        <rFont val="ＭＳ Ｐゴシック"/>
        <family val="3"/>
        <charset val="128"/>
        <scheme val="minor"/>
      </rPr>
      <t>の場合）</t>
    </r>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</si>
  <si>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【当該前年度末日から起算して過去３年間における就労定着支援の利用者数】</t>
    <rPh sb="1" eb="3">
      <t>トウガイ</t>
    </rPh>
    <rPh sb="3" eb="6">
      <t>ゼンネンド</t>
    </rPh>
    <rPh sb="6" eb="8">
      <t>マツジツ</t>
    </rPh>
    <rPh sb="10" eb="12">
      <t>キサン</t>
    </rPh>
    <rPh sb="14" eb="16">
      <t>カコ</t>
    </rPh>
    <rPh sb="17" eb="19">
      <t>ネンカン</t>
    </rPh>
    <rPh sb="23" eb="25">
      <t>シュウロウ</t>
    </rPh>
    <rPh sb="25" eb="27">
      <t>テイチャク</t>
    </rPh>
    <rPh sb="27" eb="29">
      <t>シエン</t>
    </rPh>
    <rPh sb="30" eb="33">
      <t>リヨウシャ</t>
    </rPh>
    <rPh sb="33" eb="34">
      <t>スウ</t>
    </rPh>
    <phoneticPr fontId="8"/>
  </si>
  <si>
    <t>【指定を受ける前月末日から起算して過去３年間における一般就労への移行者数】</t>
    <rPh sb="1" eb="3">
      <t>シテイ</t>
    </rPh>
    <rPh sb="4" eb="5">
      <t>ウ</t>
    </rPh>
    <rPh sb="7" eb="9">
      <t>ゼンゲツ</t>
    </rPh>
    <rPh sb="9" eb="11">
      <t>マツジツ</t>
    </rPh>
    <rPh sb="13" eb="15">
      <t>キサン</t>
    </rPh>
    <rPh sb="17" eb="19">
      <t>カコ</t>
    </rPh>
    <rPh sb="20" eb="22">
      <t>ネンカン</t>
    </rPh>
    <rPh sb="26" eb="28">
      <t>イッパン</t>
    </rPh>
    <rPh sb="28" eb="30">
      <t>シュウロウ</t>
    </rPh>
    <rPh sb="32" eb="34">
      <t>イコウ</t>
    </rPh>
    <rPh sb="34" eb="35">
      <t>シャ</t>
    </rPh>
    <rPh sb="35" eb="36">
      <t>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</si>
  <si>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1" eb="63">
      <t>ケイゾク</t>
    </rPh>
    <rPh sb="67" eb="68">
      <t>シャ</t>
    </rPh>
    <rPh sb="69" eb="71">
      <t>ジッセキ</t>
    </rPh>
    <rPh sb="72" eb="74">
      <t>タイショウ</t>
    </rPh>
    <rPh sb="82" eb="83">
      <t>チュウ</t>
    </rPh>
    <rPh sb="85" eb="87">
      <t>シンキ</t>
    </rPh>
    <rPh sb="87" eb="89">
      <t>シテイ</t>
    </rPh>
    <rPh sb="90" eb="93">
      <t>ジギョウショ</t>
    </rPh>
    <rPh sb="94" eb="96">
      <t>トウガイ</t>
    </rPh>
    <rPh sb="96" eb="98">
      <t>カサン</t>
    </rPh>
    <rPh sb="99" eb="101">
      <t>サンテイ</t>
    </rPh>
    <rPh sb="113" eb="115">
      <t>リュウイ</t>
    </rPh>
    <rPh sb="117" eb="118">
      <t>チュウ</t>
    </rPh>
    <rPh sb="120" eb="121">
      <t>ギョウ</t>
    </rPh>
    <rPh sb="122" eb="123">
      <t>タ</t>
    </rPh>
    <rPh sb="126" eb="128">
      <t>バアイ</t>
    </rPh>
    <rPh sb="129" eb="131">
      <t>テキギ</t>
    </rPh>
    <rPh sb="131" eb="133">
      <t>ツイカ</t>
    </rPh>
    <rPh sb="135" eb="137">
      <t>キサイ</t>
    </rPh>
    <phoneticPr fontId="8"/>
  </si>
  <si>
    <t>　　３　就労継続支援B型サービス費（Ⅳ）（Ⅴ）（Ⅵ）</t>
    <phoneticPr fontId="8"/>
  </si>
  <si>
    <t>注４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</si>
  <si>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医療連携体制加算（Ⅸ）に関する届出書</t>
    <phoneticPr fontId="8"/>
  </si>
  <si>
    <t>訪問看護ステーション等との提携状況（訪問看護ステーション等との連携により看護職員を確保している場合）</t>
    <rPh sb="10" eb="11">
      <t>トウ</t>
    </rPh>
    <rPh sb="28" eb="29">
      <t>トウ</t>
    </rPh>
    <rPh sb="38" eb="40">
      <t>ショクイン</t>
    </rPh>
    <phoneticPr fontId="8"/>
  </si>
  <si>
    <t>看護職員の勤務状況</t>
    <rPh sb="0" eb="3">
      <t>カンゴショク</t>
    </rPh>
    <rPh sb="3" eb="4">
      <t>イン</t>
    </rPh>
    <rPh sb="5" eb="7">
      <t>キンム</t>
    </rPh>
    <rPh sb="7" eb="9">
      <t>ジョウキョウ</t>
    </rPh>
    <phoneticPr fontId="8"/>
  </si>
  <si>
    <t>看護職員に２４時間常時連絡できる体制を整備している。</t>
    <rPh sb="2" eb="4">
      <t>ショクイン</t>
    </rPh>
    <phoneticPr fontId="8"/>
  </si>
  <si>
    <t>注２　看護職員１人につき、算定可能な利用者は20人までです。</t>
    <rPh sb="0" eb="1">
      <t>チュウ</t>
    </rPh>
    <rPh sb="3" eb="7">
      <t>カンゴショクイン</t>
    </rPh>
    <rPh sb="8" eb="9">
      <t>ニン</t>
    </rPh>
    <rPh sb="13" eb="15">
      <t>サンテイ</t>
    </rPh>
    <rPh sb="15" eb="17">
      <t>カノウ</t>
    </rPh>
    <rPh sb="18" eb="21">
      <t>リヨウシャ</t>
    </rPh>
    <rPh sb="24" eb="25">
      <t>ニン</t>
    </rPh>
    <phoneticPr fontId="8"/>
  </si>
  <si>
    <t>配置する看護職員の数（人）</t>
    <rPh sb="4" eb="6">
      <t>カンゴ</t>
    </rPh>
    <rPh sb="6" eb="8">
      <t>ショクイン</t>
    </rPh>
    <rPh sb="9" eb="10">
      <t>カズ</t>
    </rPh>
    <rPh sb="11" eb="12">
      <t>ニン</t>
    </rPh>
    <phoneticPr fontId="8"/>
  </si>
  <si>
    <t>確保する看護職員の数（人）</t>
    <rPh sb="0" eb="2">
      <t>カクホ</t>
    </rPh>
    <rPh sb="4" eb="6">
      <t>カンゴ</t>
    </rPh>
    <rPh sb="6" eb="8">
      <t>ショクイン</t>
    </rPh>
    <rPh sb="9" eb="10">
      <t>カズ</t>
    </rPh>
    <rPh sb="11" eb="12">
      <t>ニン</t>
    </rPh>
    <phoneticPr fontId="8"/>
  </si>
  <si>
    <r>
      <t>看護職員の配置状況（</t>
    </r>
    <r>
      <rPr>
        <u/>
        <sz val="11"/>
        <rFont val="ＭＳ ゴシック"/>
        <family val="3"/>
        <charset val="128"/>
      </rPr>
      <t>事業所の職員</t>
    </r>
    <r>
      <rPr>
        <sz val="11"/>
        <rFont val="ＭＳ ゴシック"/>
        <family val="3"/>
        <charset val="128"/>
      </rPr>
      <t>として看護職員を確保している場合）</t>
    </r>
    <rPh sb="2" eb="4">
      <t>ショクイン</t>
    </rPh>
    <rPh sb="21" eb="23">
      <t>ショクイン</t>
    </rPh>
    <phoneticPr fontId="8"/>
  </si>
  <si>
    <t>注４　事業所の職員として看護職員を確保している場合については、看護職員であることを証明する資格証等の写しを添付してください。</t>
    <rPh sb="0" eb="1">
      <t>チュウ</t>
    </rPh>
    <rPh sb="3" eb="6">
      <t>ジギョウショ</t>
    </rPh>
    <rPh sb="7" eb="9">
      <t>ショクイン</t>
    </rPh>
    <rPh sb="12" eb="14">
      <t>カンゴ</t>
    </rPh>
    <rPh sb="14" eb="16">
      <t>ショクイン</t>
    </rPh>
    <rPh sb="17" eb="19">
      <t>カクホ</t>
    </rPh>
    <rPh sb="23" eb="25">
      <t>バアイ</t>
    </rPh>
    <rPh sb="31" eb="34">
      <t>カンゴショク</t>
    </rPh>
    <rPh sb="34" eb="35">
      <t>イン</t>
    </rPh>
    <rPh sb="41" eb="43">
      <t>ショウメイ</t>
    </rPh>
    <rPh sb="45" eb="47">
      <t>シカク</t>
    </rPh>
    <rPh sb="47" eb="49">
      <t>ショウナド</t>
    </rPh>
    <rPh sb="50" eb="51">
      <t>ウツ</t>
    </rPh>
    <rPh sb="53" eb="55">
      <t>テンプ</t>
    </rPh>
    <phoneticPr fontId="8"/>
  </si>
  <si>
    <t>注５　病院・診療所・訪問看護ステーション等との連携により看護職員を確保している場合については、病院・診療所・訪問看護ステーション等との契約書等の写しを添付してください。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2">
      <t>カンゴショクイン</t>
    </rPh>
    <rPh sb="33" eb="35">
      <t>カクホ</t>
    </rPh>
    <rPh sb="39" eb="41">
      <t>バアイ</t>
    </rPh>
    <rPh sb="64" eb="65">
      <t>トウ</t>
    </rPh>
    <rPh sb="67" eb="70">
      <t>ケイヤクショ</t>
    </rPh>
    <rPh sb="70" eb="71">
      <t>トウ</t>
    </rPh>
    <rPh sb="72" eb="73">
      <t>ウツ</t>
    </rPh>
    <rPh sb="75" eb="77">
      <t>テンプ</t>
    </rPh>
    <phoneticPr fontId="8"/>
  </si>
  <si>
    <t>注３　「看護職員の勤務状況」欄は、本届出を行う事業所における看護職員の勤務状況を記載してください。
　　（例１：毎週金曜日、10:00～12:00　　例２：月３回、１回当たり１時間）</t>
    <rPh sb="0" eb="1">
      <t>チュウ</t>
    </rPh>
    <rPh sb="4" eb="6">
      <t>カンゴ</t>
    </rPh>
    <rPh sb="6" eb="8">
      <t>ショクイン</t>
    </rPh>
    <rPh sb="9" eb="11">
      <t>キンム</t>
    </rPh>
    <rPh sb="11" eb="13">
      <t>ジョウキョウ</t>
    </rPh>
    <rPh sb="14" eb="15">
      <t>ラン</t>
    </rPh>
    <rPh sb="17" eb="18">
      <t>ホン</t>
    </rPh>
    <rPh sb="18" eb="20">
      <t>トドケデ</t>
    </rPh>
    <rPh sb="21" eb="22">
      <t>オコナ</t>
    </rPh>
    <rPh sb="23" eb="26">
      <t>ジギョウショ</t>
    </rPh>
    <rPh sb="30" eb="32">
      <t>カンゴ</t>
    </rPh>
    <rPh sb="32" eb="34">
      <t>ショクイン</t>
    </rPh>
    <rPh sb="35" eb="37">
      <t>キンム</t>
    </rPh>
    <rPh sb="37" eb="39">
      <t>ジョウキョウ</t>
    </rPh>
    <rPh sb="40" eb="42">
      <t>キサイ</t>
    </rPh>
    <rPh sb="56" eb="58">
      <t>マイシュウ</t>
    </rPh>
    <rPh sb="58" eb="61">
      <t>キンヨウビ</t>
    </rPh>
    <rPh sb="75" eb="76">
      <t>レイ</t>
    </rPh>
    <rPh sb="78" eb="79">
      <t>ツキ</t>
    </rPh>
    <rPh sb="80" eb="81">
      <t>カイ</t>
    </rPh>
    <rPh sb="83" eb="84">
      <t>カイ</t>
    </rPh>
    <phoneticPr fontId="8"/>
  </si>
  <si>
    <t>(C)≧(B)</t>
    <phoneticPr fontId="68"/>
  </si>
  <si>
    <t>(G)≧(F)</t>
    <phoneticPr fontId="68"/>
  </si>
  <si>
    <t>従業者の勤務体制及び形態一覧表</t>
    <rPh sb="0" eb="3">
      <t>ジュウギョウシャ</t>
    </rPh>
    <rPh sb="8" eb="9">
      <t>オヨ</t>
    </rPh>
    <rPh sb="10" eb="12">
      <t>ケイタイ</t>
    </rPh>
    <phoneticPr fontId="127"/>
  </si>
  <si>
    <t>※１　多機能型事業所等については、当該多機能型事業所全体で、加算要件の利用者数や配置割合の計算を行うこと。
※２　「異動区分」欄において「４　終了」の場合は、１利用者の状況、２加配される従業者の状況の記載は不要とする。</t>
    <phoneticPr fontId="12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</si>
  <si>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5" eb="286">
      <t>ガタ</t>
    </rPh>
    <rPh sb="296" eb="298">
      <t>シュウロウ</t>
    </rPh>
    <rPh sb="298" eb="300">
      <t>センタク</t>
    </rPh>
    <rPh sb="300" eb="302">
      <t>シエン</t>
    </rPh>
    <phoneticPr fontId="90"/>
  </si>
  <si>
    <r>
      <t>＜要件確認１＞　②の額が⑥の額以上となっていること。（</t>
    </r>
    <r>
      <rPr>
        <sz val="12"/>
        <color theme="5"/>
        <rFont val="HGｺﾞｼｯｸM"/>
        <family val="3"/>
        <charset val="128"/>
      </rPr>
      <t>②≧⑥</t>
    </r>
    <r>
      <rPr>
        <sz val="12"/>
        <color theme="1"/>
        <rFont val="HGｺﾞｼｯｸM"/>
        <family val="3"/>
        <charset val="128"/>
      </rPr>
      <t>）</t>
    </r>
    <rPh sb="1" eb="3">
      <t>ヨウケン</t>
    </rPh>
    <rPh sb="3" eb="5">
      <t>カクニン</t>
    </rPh>
    <rPh sb="10" eb="11">
      <t>ガク</t>
    </rPh>
    <rPh sb="14" eb="15">
      <t>ガク</t>
    </rPh>
    <rPh sb="15" eb="17">
      <t>イジョウ</t>
    </rPh>
    <phoneticPr fontId="68"/>
  </si>
  <si>
    <r>
      <t>＜要件確認２＞　</t>
    </r>
    <r>
      <rPr>
        <sz val="12"/>
        <color theme="1"/>
        <rFont val="Microsoft YaHei"/>
        <family val="3"/>
        <charset val="134"/>
      </rPr>
      <t>③</t>
    </r>
    <r>
      <rPr>
        <sz val="12"/>
        <color theme="1"/>
        <rFont val="HGｺﾞｼｯｸM"/>
        <family val="3"/>
        <charset val="128"/>
      </rPr>
      <t>の額が②の額以上となっていること。（</t>
    </r>
    <r>
      <rPr>
        <sz val="12"/>
        <color theme="5"/>
        <rFont val="HGｺﾞｼｯｸM"/>
        <family val="3"/>
        <charset val="128"/>
      </rPr>
      <t>③≧②</t>
    </r>
    <r>
      <rPr>
        <sz val="12"/>
        <color theme="1"/>
        <rFont val="HGｺﾞｼｯｸM"/>
        <family val="3"/>
        <charset val="128"/>
      </rPr>
      <t>）</t>
    </r>
    <rPh sb="1" eb="3">
      <t>ヨウケン</t>
    </rPh>
    <rPh sb="3" eb="5">
      <t>カクニン</t>
    </rPh>
    <phoneticPr fontId="68"/>
  </si>
  <si>
    <r>
      <t>施設外支援実施状況　</t>
    </r>
    <r>
      <rPr>
        <b/>
        <sz val="18"/>
        <color rgb="FF000000"/>
        <rFont val="BIZ UD明朝 Medium"/>
        <family val="1"/>
        <charset val="128"/>
      </rPr>
      <t>（移行準備支援体制加算に係る届出書）</t>
    </r>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8"/>
  </si>
  <si>
    <r>
      <t>送迎加算に関する届出書（平成</t>
    </r>
    <r>
      <rPr>
        <b/>
        <sz val="14"/>
        <color theme="1"/>
        <rFont val="BIZ UD明朝 Medium"/>
        <family val="1"/>
        <charset val="128"/>
      </rPr>
      <t>30</t>
    </r>
    <r>
      <rPr>
        <b/>
        <sz val="14"/>
        <rFont val="BIZ UD明朝 Medium"/>
        <family val="1"/>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</si>
  <si>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r>
      <t>障害基礎年金１級を受給する利用者の状況　</t>
    </r>
    <r>
      <rPr>
        <b/>
        <sz val="18"/>
        <color rgb="FF000000"/>
        <rFont val="HGPｺﾞｼｯｸM"/>
        <family val="3"/>
        <charset val="128"/>
      </rPr>
      <t>（重度者支援体制加算に係る届出書）</t>
    </r>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</si>
  <si>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看護職員</t>
    <rPh sb="0" eb="3">
      <t>カンゴショク</t>
    </rPh>
    <rPh sb="3" eb="4">
      <t>イン</t>
    </rPh>
    <phoneticPr fontId="8"/>
  </si>
  <si>
    <r>
      <rPr>
        <sz val="9"/>
        <rFont val="ＭＳ ゴシック"/>
        <family val="3"/>
        <charset val="128"/>
      </rPr>
      <t>（令和</t>
    </r>
    <r>
      <rPr>
        <b/>
        <sz val="9"/>
        <rFont val="ＭＳ ゴシック"/>
        <family val="3"/>
        <charset val="128"/>
      </rPr>
      <t>７</t>
    </r>
    <r>
      <rPr>
        <sz val="9"/>
        <rFont val="ＭＳ ゴシック"/>
        <family val="3"/>
        <charset val="128"/>
      </rPr>
      <t>年</t>
    </r>
    <r>
      <rPr>
        <b/>
        <sz val="9"/>
        <rFont val="ＭＳ ゴシック"/>
        <family val="3"/>
        <charset val="128"/>
      </rPr>
      <t>４</t>
    </r>
    <r>
      <rPr>
        <sz val="9"/>
        <rFont val="ＭＳ ゴシック"/>
        <family val="3"/>
        <charset val="128"/>
      </rPr>
      <t>月以降）</t>
    </r>
    <rPh sb="1" eb="3">
      <t>レイワ</t>
    </rPh>
    <rPh sb="4" eb="5">
      <t>ネン</t>
    </rPh>
    <rPh sb="6" eb="7">
      <t>ガツ</t>
    </rPh>
    <rPh sb="7" eb="9">
      <t>イコウ</t>
    </rPh>
    <phoneticPr fontId="8"/>
  </si>
  <si>
    <r>
      <t>　加算等の変更に係る届出のうち、算定する単位数が増える（報酬が増額となる）ものについては、</t>
    </r>
    <r>
      <rPr>
        <b/>
        <u/>
        <sz val="11"/>
        <color rgb="FFFF0000"/>
        <rFont val="ＭＳ ゴシック"/>
        <family val="3"/>
        <charset val="128"/>
      </rPr>
      <t>毎月15日までに届出があった場合（郵送の場合は15日必着）</t>
    </r>
    <r>
      <rPr>
        <sz val="11"/>
        <rFont val="ＭＳ ゴシック"/>
        <family val="3"/>
        <charset val="128"/>
      </rPr>
      <t>には翌月1日から、16日から翌月15日までに届出があった場合には翌々月1日から算定できますので留意願います。　
　なお、</t>
    </r>
    <r>
      <rPr>
        <b/>
        <u/>
        <sz val="11"/>
        <color rgb="FFFF0000"/>
        <rFont val="ＭＳ ゴシック"/>
        <family val="3"/>
        <charset val="128"/>
      </rPr>
      <t>書類内容に不備等があった場合、受理を認めない場合がございます</t>
    </r>
    <r>
      <rPr>
        <sz val="11"/>
        <rFont val="ＭＳ ゴシック"/>
        <family val="3"/>
        <charset val="128"/>
      </rPr>
      <t>。</t>
    </r>
    <phoneticPr fontId="68"/>
  </si>
  <si>
    <t>別紙２ｰ２
（勤務体制）※３</t>
    <rPh sb="0" eb="2">
      <t>ベッシ</t>
    </rPh>
    <rPh sb="7" eb="9">
      <t>キンム</t>
    </rPh>
    <rPh sb="9" eb="11">
      <t>タイセイ</t>
    </rPh>
    <phoneticPr fontId="8"/>
  </si>
  <si>
    <t>別紙２ｰ２
（勤務体制）※２</t>
    <rPh sb="0" eb="2">
      <t>ベッシ</t>
    </rPh>
    <rPh sb="7" eb="9">
      <t>キンム</t>
    </rPh>
    <rPh sb="9" eb="11">
      <t>タイセイ</t>
    </rPh>
    <phoneticPr fontId="8"/>
  </si>
  <si>
    <r>
      <rPr>
        <b/>
        <sz val="11"/>
        <color theme="9" tint="-0.249977111117893"/>
        <rFont val="HG丸ｺﾞｼｯｸM-PRO"/>
        <family val="3"/>
        <charset val="128"/>
      </rPr>
      <t>オレンジ着色セル</t>
    </r>
    <r>
      <rPr>
        <b/>
        <sz val="11"/>
        <rFont val="HG丸ｺﾞｼｯｸM-PRO"/>
        <family val="3"/>
        <charset val="128"/>
      </rPr>
      <t>は入力必須です。</t>
    </r>
    <r>
      <rPr>
        <b/>
        <sz val="11"/>
        <color theme="3" tint="0.39997558519241921"/>
        <rFont val="HG丸ｺﾞｼｯｸM-PRO"/>
        <family val="3"/>
        <charset val="128"/>
      </rPr>
      <t>水色着色セル</t>
    </r>
    <r>
      <rPr>
        <b/>
        <sz val="11"/>
        <rFont val="HG丸ｺﾞｼｯｸM-PRO"/>
        <family val="3"/>
        <charset val="128"/>
      </rPr>
      <t>は、該当箇所に入力をお願いします。</t>
    </r>
    <phoneticPr fontId="8"/>
  </si>
  <si>
    <t>非表示設定</t>
    <rPh sb="0" eb="3">
      <t>ヒヒョウジ</t>
    </rPh>
    <rPh sb="3" eb="5">
      <t>セッテイ</t>
    </rPh>
    <phoneticPr fontId="8"/>
  </si>
  <si>
    <r>
      <t>法人内で</t>
    </r>
    <r>
      <rPr>
        <b/>
        <u/>
        <sz val="9"/>
        <rFont val="HG丸ｺﾞｼｯｸM-PRO"/>
        <family val="3"/>
        <charset val="128"/>
      </rPr>
      <t>他の事業所</t>
    </r>
    <r>
      <rPr>
        <sz val="9"/>
        <rFont val="HG丸ｺﾞｼｯｸM-PRO"/>
        <family val="3"/>
        <charset val="128"/>
      </rPr>
      <t>との勤務時間の合計により常勤扱い（注）とする場合</t>
    </r>
    <rPh sb="0" eb="2">
      <t>ホウジン</t>
    </rPh>
    <rPh sb="2" eb="3">
      <t>ナイ</t>
    </rPh>
    <rPh sb="4" eb="5">
      <t>ホカ</t>
    </rPh>
    <rPh sb="6" eb="8">
      <t>ジギョウ</t>
    </rPh>
    <rPh sb="8" eb="9">
      <t>ショ</t>
    </rPh>
    <rPh sb="11" eb="13">
      <t>キンム</t>
    </rPh>
    <rPh sb="13" eb="15">
      <t>ジカン</t>
    </rPh>
    <rPh sb="16" eb="18">
      <t>ゴウケイ</t>
    </rPh>
    <rPh sb="21" eb="23">
      <t>ジョウキン</t>
    </rPh>
    <rPh sb="23" eb="24">
      <t>アツカ</t>
    </rPh>
    <rPh sb="26" eb="27">
      <t>チュウ</t>
    </rPh>
    <rPh sb="31" eb="33">
      <t>バアイ</t>
    </rPh>
    <phoneticPr fontId="8"/>
  </si>
  <si>
    <t>事業所内合計</t>
    <rPh sb="0" eb="2">
      <t>ジギョウ</t>
    </rPh>
    <rPh sb="2" eb="3">
      <t>ショ</t>
    </rPh>
    <rPh sb="3" eb="4">
      <t>ナイ</t>
    </rPh>
    <rPh sb="4" eb="6">
      <t>ゴウケイ</t>
    </rPh>
    <phoneticPr fontId="8"/>
  </si>
  <si>
    <t>法人内合計</t>
    <rPh sb="0" eb="2">
      <t>ホウジン</t>
    </rPh>
    <rPh sb="2" eb="3">
      <t>ナイ</t>
    </rPh>
    <rPh sb="3" eb="5">
      <t>ゴウケイ</t>
    </rPh>
    <phoneticPr fontId="8"/>
  </si>
  <si>
    <r>
      <t>Ⅰ,Ⅱ,Ⅲイの対象判断</t>
    </r>
    <r>
      <rPr>
        <u/>
        <sz val="9"/>
        <color rgb="FFFF0000"/>
        <rFont val="HG丸ｺﾞｼｯｸM-PRO"/>
        <family val="3"/>
        <charset val="128"/>
      </rPr>
      <t>※事業所内、法人内合計が1.0を超える配置の場合は×となります。</t>
    </r>
    <rPh sb="7" eb="9">
      <t>タイショウ</t>
    </rPh>
    <rPh sb="9" eb="11">
      <t>ハンダン</t>
    </rPh>
    <rPh sb="12" eb="14">
      <t>ジギョウ</t>
    </rPh>
    <rPh sb="14" eb="15">
      <t>ショ</t>
    </rPh>
    <rPh sb="15" eb="16">
      <t>ナイ</t>
    </rPh>
    <rPh sb="17" eb="19">
      <t>ホウジン</t>
    </rPh>
    <rPh sb="19" eb="20">
      <t>ナイ</t>
    </rPh>
    <rPh sb="20" eb="22">
      <t>ゴウケイ</t>
    </rPh>
    <rPh sb="27" eb="28">
      <t>コ</t>
    </rPh>
    <rPh sb="30" eb="32">
      <t>ハイチ</t>
    </rPh>
    <rPh sb="33" eb="35">
      <t>バアイ</t>
    </rPh>
    <phoneticPr fontId="8"/>
  </si>
  <si>
    <t>Ⅲアの分子に算入できる常勤換算値</t>
    <rPh sb="3" eb="5">
      <t>ブンシ</t>
    </rPh>
    <rPh sb="6" eb="8">
      <t>サンニュウ</t>
    </rPh>
    <rPh sb="11" eb="13">
      <t>ジョウキン</t>
    </rPh>
    <rPh sb="13" eb="15">
      <t>カンサン</t>
    </rPh>
    <rPh sb="15" eb="16">
      <t>チ</t>
    </rPh>
    <phoneticPr fontId="8"/>
  </si>
  <si>
    <r>
      <t>職種（</t>
    </r>
    <r>
      <rPr>
        <b/>
        <sz val="9"/>
        <color rgb="FFFF0000"/>
        <rFont val="HG丸ｺﾞｼｯｸM-PRO"/>
        <family val="3"/>
        <charset val="128"/>
      </rPr>
      <t>管理者等を同じ勤務時間を兼務としている場合は記載しないでください</t>
    </r>
    <r>
      <rPr>
        <sz val="9"/>
        <rFont val="HG丸ｺﾞｼｯｸM-PRO"/>
        <family val="3"/>
        <charset val="128"/>
      </rPr>
      <t>）</t>
    </r>
    <rPh sb="0" eb="2">
      <t>ショクシュ</t>
    </rPh>
    <rPh sb="3" eb="6">
      <t>カンリシャ</t>
    </rPh>
    <rPh sb="6" eb="7">
      <t>トウ</t>
    </rPh>
    <rPh sb="8" eb="9">
      <t>オナ</t>
    </rPh>
    <rPh sb="10" eb="12">
      <t>キンム</t>
    </rPh>
    <rPh sb="12" eb="14">
      <t>ジカン</t>
    </rPh>
    <rPh sb="15" eb="17">
      <t>ケンム</t>
    </rPh>
    <rPh sb="22" eb="24">
      <t>バアイ</t>
    </rPh>
    <rPh sb="25" eb="27">
      <t>キサイ</t>
    </rPh>
    <phoneticPr fontId="8"/>
  </si>
  <si>
    <t>左記の職種での常勤換算値</t>
    <rPh sb="0" eb="2">
      <t>サキ</t>
    </rPh>
    <rPh sb="3" eb="5">
      <t>ショクシュ</t>
    </rPh>
    <rPh sb="7" eb="9">
      <t>ジョウキン</t>
    </rPh>
    <rPh sb="9" eb="11">
      <t>カンサン</t>
    </rPh>
    <rPh sb="11" eb="12">
      <t>チ</t>
    </rPh>
    <phoneticPr fontId="8"/>
  </si>
  <si>
    <t>該当事業所名</t>
    <rPh sb="0" eb="2">
      <t>ガイトウ</t>
    </rPh>
    <rPh sb="2" eb="4">
      <t>ジギョウ</t>
    </rPh>
    <rPh sb="4" eb="5">
      <t>ショ</t>
    </rPh>
    <rPh sb="5" eb="6">
      <t>メイ</t>
    </rPh>
    <phoneticPr fontId="8"/>
  </si>
  <si>
    <t>左記の事業所での常勤換算値</t>
    <rPh sb="0" eb="2">
      <t>サキ</t>
    </rPh>
    <rPh sb="3" eb="5">
      <t>ジギョウ</t>
    </rPh>
    <rPh sb="5" eb="6">
      <t>ショ</t>
    </rPh>
    <rPh sb="8" eb="10">
      <t>ジョウキン</t>
    </rPh>
    <rPh sb="10" eb="12">
      <t>カンサン</t>
    </rPh>
    <rPh sb="12" eb="13">
      <t>チ</t>
    </rPh>
    <phoneticPr fontId="8"/>
  </si>
  <si>
    <t>（注）平成21年度障害福祉サービス報酬改定に係るＱ＆Ａ（VOL.3）問１－１を確認してください。</t>
    <phoneticPr fontId="8"/>
  </si>
  <si>
    <t>①のうち社会福祉士等
の総数（常勤）</t>
    <phoneticPr fontId="8"/>
  </si>
  <si>
    <r>
      <t>①のうち常勤の者の生活支援員等の</t>
    </r>
    <r>
      <rPr>
        <sz val="11"/>
        <color rgb="FFFF0000"/>
        <rFont val="BIZ UDゴシック"/>
        <family val="3"/>
        <charset val="128"/>
      </rPr>
      <t>勤務時間数（常勤換算）</t>
    </r>
    <rPh sb="4" eb="6">
      <t>ジョウキン</t>
    </rPh>
    <rPh sb="7" eb="8">
      <t>モノ</t>
    </rPh>
    <rPh sb="9" eb="11">
      <t>セイカツ</t>
    </rPh>
    <rPh sb="11" eb="13">
      <t>シエン</t>
    </rPh>
    <rPh sb="13" eb="14">
      <t>イン</t>
    </rPh>
    <rPh sb="14" eb="15">
      <t>トウ</t>
    </rPh>
    <rPh sb="16" eb="18">
      <t>キンム</t>
    </rPh>
    <rPh sb="18" eb="20">
      <t>ジカン</t>
    </rPh>
    <rPh sb="20" eb="21">
      <t>スウ</t>
    </rPh>
    <rPh sb="22" eb="24">
      <t>ジョウキン</t>
    </rPh>
    <rPh sb="24" eb="26">
      <t>カンサン</t>
    </rPh>
    <phoneticPr fontId="8"/>
  </si>
  <si>
    <t>↓別紙６の２入力で反映</t>
    <rPh sb="1" eb="3">
      <t>ベッシ</t>
    </rPh>
    <rPh sb="6" eb="8">
      <t>ニュウリョク</t>
    </rPh>
    <rPh sb="9" eb="11">
      <t>ハンエイ</t>
    </rPh>
    <phoneticPr fontId="5"/>
  </si>
  <si>
    <t>↑別紙６の２入力で反映</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</si>
  <si>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</si>
  <si>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</si>
  <si>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</si>
  <si>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</si>
  <si>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ここでいう生活支援員等とは、別紙６－２に定めるサービスごとの職種を指します。</t>
    <rPh sb="9" eb="11">
      <t>セイカツ</t>
    </rPh>
    <rPh sb="11" eb="13">
      <t>シエン</t>
    </rPh>
    <rPh sb="13" eb="14">
      <t>イン</t>
    </rPh>
    <rPh sb="14" eb="15">
      <t>トウ</t>
    </rPh>
    <rPh sb="18" eb="20">
      <t>ベッシ</t>
    </rPh>
    <rPh sb="24" eb="25">
      <t>サダ</t>
    </rPh>
    <rPh sb="34" eb="36">
      <t>ショクシュ</t>
    </rPh>
    <rPh sb="37" eb="38">
      <t>サ</t>
    </rPh>
    <phoneticPr fontId="5"/>
  </si>
  <si>
    <t xml:space="preserve">　５　社会福祉士等の状況
</t>
    <rPh sb="3" eb="5">
      <t>シャカイ</t>
    </rPh>
    <rPh sb="5" eb="7">
      <t>フクシ</t>
    </rPh>
    <rPh sb="7" eb="8">
      <t>シ</t>
    </rPh>
    <rPh sb="8" eb="9">
      <t>トウ</t>
    </rPh>
    <rPh sb="10" eb="12">
      <t>ジョウキョウ</t>
    </rPh>
    <phoneticPr fontId="8"/>
  </si>
  <si>
    <t>　６　常勤職員の状況</t>
    <rPh sb="3" eb="5">
      <t>ジョウキン</t>
    </rPh>
    <rPh sb="5" eb="7">
      <t>ショクイン</t>
    </rPh>
    <rPh sb="8" eb="10">
      <t>ジョウキョウ</t>
    </rPh>
    <phoneticPr fontId="8"/>
  </si>
  <si>
    <t>　７　勤続年数の状況</t>
    <rPh sb="3" eb="5">
      <t>キンゾク</t>
    </rPh>
    <rPh sb="5" eb="7">
      <t>ネンスウ</t>
    </rPh>
    <rPh sb="8" eb="10">
      <t>ジョウキョウ</t>
    </rPh>
    <phoneticPr fontId="8"/>
  </si>
  <si>
    <t>実務経験および研修証明書</t>
    <rPh sb="0" eb="2">
      <t>ジツム</t>
    </rPh>
    <rPh sb="2" eb="4">
      <t>ケイケン</t>
    </rPh>
    <rPh sb="7" eb="9">
      <t>ケンシュウ</t>
    </rPh>
    <rPh sb="9" eb="12">
      <t>ショウメイショ</t>
    </rPh>
    <phoneticPr fontId="8"/>
  </si>
  <si>
    <t>注４</t>
  </si>
  <si>
    <t>オレンジ着色セルは入力必須です。水色着色セルは、該当箇所に入力をお願いします。</t>
    <rPh sb="4" eb="6">
      <t>チャクショク</t>
    </rPh>
    <rPh sb="9" eb="11">
      <t>ニュウリョク</t>
    </rPh>
    <rPh sb="11" eb="13">
      <t>ヒッス</t>
    </rPh>
    <rPh sb="16" eb="18">
      <t>ミズイロ</t>
    </rPh>
    <rPh sb="18" eb="20">
      <t>チャクショク</t>
    </rPh>
    <rPh sb="24" eb="26">
      <t>ガイトウ</t>
    </rPh>
    <rPh sb="26" eb="28">
      <t>カショ</t>
    </rPh>
    <rPh sb="29" eb="31">
      <t>ニュウリョク</t>
    </rPh>
    <rPh sb="33" eb="34">
      <t>ネガ</t>
    </rPh>
    <phoneticPr fontId="68"/>
  </si>
  <si>
    <t>介護給付</t>
    <phoneticPr fontId="8"/>
  </si>
  <si>
    <t>離職
有無</t>
    <rPh sb="0" eb="2">
      <t>リショク</t>
    </rPh>
    <rPh sb="3" eb="5">
      <t>ウム</t>
    </rPh>
    <phoneticPr fontId="8"/>
  </si>
  <si>
    <t>離職日（年月日）</t>
    <rPh sb="0" eb="2">
      <t>リショク</t>
    </rPh>
    <rPh sb="2" eb="3">
      <t>ビ</t>
    </rPh>
    <rPh sb="4" eb="7">
      <t>ネンガッピ</t>
    </rPh>
    <phoneticPr fontId="8"/>
  </si>
  <si>
    <t>要件該当者</t>
    <rPh sb="0" eb="2">
      <t>ヨウケン</t>
    </rPh>
    <rPh sb="2" eb="4">
      <t>ガイトウ</t>
    </rPh>
    <rPh sb="4" eb="5">
      <t>シャ</t>
    </rPh>
    <phoneticPr fontId="8"/>
  </si>
  <si>
    <t>起算日</t>
    <rPh sb="0" eb="2">
      <t>キサン</t>
    </rPh>
    <rPh sb="2" eb="3">
      <t>ヒ</t>
    </rPh>
    <phoneticPr fontId="8"/>
  </si>
  <si>
    <t>要件該当</t>
    <rPh sb="0" eb="2">
      <t>ヨウケン</t>
    </rPh>
    <rPh sb="2" eb="4">
      <t>ガイトウ</t>
    </rPh>
    <phoneticPr fontId="8"/>
  </si>
  <si>
    <t>継続</t>
  </si>
  <si>
    <t>継</t>
  </si>
  <si>
    <t>離職</t>
  </si>
  <si>
    <t>指定を受ける
前月末日の
就労継続者数</t>
    <phoneticPr fontId="8"/>
  </si>
  <si>
    <t>指定予定日</t>
    <rPh sb="0" eb="2">
      <t>シテイ</t>
    </rPh>
    <rPh sb="2" eb="4">
      <t>ヨテイ</t>
    </rPh>
    <rPh sb="4" eb="5">
      <t>ヒ</t>
    </rPh>
    <phoneticPr fontId="8"/>
  </si>
  <si>
    <t>起算日</t>
    <rPh sb="0" eb="3">
      <t>キサンビ</t>
    </rPh>
    <phoneticPr fontId="8"/>
  </si>
  <si>
    <t>-</t>
    <phoneticPr fontId="8"/>
  </si>
  <si>
    <t>滋賀太郎太夫</t>
    <rPh sb="0" eb="2">
      <t>シガ</t>
    </rPh>
    <rPh sb="2" eb="4">
      <t>タロウ</t>
    </rPh>
    <rPh sb="4" eb="6">
      <t>ダユウ</t>
    </rPh>
    <phoneticPr fontId="8"/>
  </si>
  <si>
    <t>大津介治郎</t>
    <rPh sb="0" eb="2">
      <t>オオツ</t>
    </rPh>
    <rPh sb="2" eb="3">
      <t>スケ</t>
    </rPh>
    <rPh sb="3" eb="5">
      <t>ジロウ</t>
    </rPh>
    <phoneticPr fontId="8"/>
  </si>
  <si>
    <t>要件除外者</t>
    <rPh sb="0" eb="2">
      <t>ヨウケン</t>
    </rPh>
    <rPh sb="2" eb="4">
      <t>ジョガイ</t>
    </rPh>
    <rPh sb="4" eb="5">
      <t>シャ</t>
    </rPh>
    <phoneticPr fontId="8"/>
  </si>
  <si>
    <t>愛荘源次郎座衛門</t>
    <rPh sb="0" eb="2">
      <t>アイショウ</t>
    </rPh>
    <rPh sb="2" eb="5">
      <t>ゲンジロウ</t>
    </rPh>
    <rPh sb="5" eb="6">
      <t>ザ</t>
    </rPh>
    <rPh sb="6" eb="8">
      <t>エモン</t>
    </rPh>
    <phoneticPr fontId="8"/>
  </si>
  <si>
    <t>※３　勤務体制等一覧表は別で定めるExcelの様式を使用してください。</t>
    <rPh sb="10" eb="11">
      <t>ヒョウ</t>
    </rPh>
    <phoneticPr fontId="8"/>
  </si>
  <si>
    <t>※２　勤務体制等一覧表は別で定めるExcelの様式を使用してください。</t>
    <rPh sb="10" eb="11">
      <t>ヒョウ</t>
    </rPh>
    <phoneticPr fontId="8"/>
  </si>
  <si>
    <t>起算日の３年前</t>
    <rPh sb="0" eb="3">
      <t>キサンビ</t>
    </rPh>
    <rPh sb="5" eb="6">
      <t>ネン</t>
    </rPh>
    <rPh sb="6" eb="7">
      <t>マエ</t>
    </rPh>
    <phoneticPr fontId="8"/>
  </si>
  <si>
    <t>削除厳禁↓</t>
    <rPh sb="0" eb="5">
      <t>サクジョゲンキンヤジルシ</t>
    </rPh>
    <phoneticPr fontId="8"/>
  </si>
  <si>
    <t>起算点から６年前</t>
    <rPh sb="0" eb="2">
      <t>キサン</t>
    </rPh>
    <rPh sb="2" eb="3">
      <t>テン</t>
    </rPh>
    <rPh sb="6" eb="8">
      <t>ネンマエ</t>
    </rPh>
    <phoneticPr fontId="8"/>
  </si>
  <si>
    <t>終了</t>
  </si>
  <si>
    <t>新規指定２年目</t>
    <rPh sb="0" eb="2">
      <t>シンキ</t>
    </rPh>
    <rPh sb="2" eb="4">
      <t>シテイ</t>
    </rPh>
    <rPh sb="5" eb="6">
      <t>ネン</t>
    </rPh>
    <rPh sb="6" eb="7">
      <t>メ</t>
    </rPh>
    <phoneticPr fontId="8"/>
  </si>
  <si>
    <t>起算日の
３年前</t>
    <rPh sb="0" eb="3">
      <t>キサンビ</t>
    </rPh>
    <rPh sb="6" eb="8">
      <t>ネンマエ</t>
    </rPh>
    <phoneticPr fontId="8"/>
  </si>
  <si>
    <t>留意事項
チェック</t>
    <rPh sb="0" eb="2">
      <t>リュウイ</t>
    </rPh>
    <rPh sb="2" eb="4">
      <t>ジコウ</t>
    </rPh>
    <phoneticPr fontId="8"/>
  </si>
  <si>
    <t>該当しない</t>
  </si>
  <si>
    <t>留意事項チェック</t>
    <rPh sb="0" eb="2">
      <t>リュウイ</t>
    </rPh>
    <rPh sb="2" eb="4">
      <t>ジコウ</t>
    </rPh>
    <phoneticPr fontId="8"/>
  </si>
  <si>
    <t>注１前年度における継続期間には、障害者の就労継続期間を月単位で記載すること。なお、前年度の４月において78月以上就労が
継続している者は実績の対象とはならない。
注２新規指定の事業所は当該加算を算定することができないことに留意。
注３行が足りない場合は適宜追加して記載。</t>
    <rPh sb="0" eb="1">
      <t>チュウ</t>
    </rPh>
    <rPh sb="2" eb="5">
      <t>ゼンネンド</t>
    </rPh>
    <rPh sb="9" eb="11">
      <t>ケイゾク</t>
    </rPh>
    <rPh sb="11" eb="13">
      <t>キカン</t>
    </rPh>
    <rPh sb="16" eb="19">
      <t>ショウガイシャ</t>
    </rPh>
    <rPh sb="20" eb="22">
      <t>シュウロウ</t>
    </rPh>
    <rPh sb="22" eb="24">
      <t>ケイゾク</t>
    </rPh>
    <rPh sb="24" eb="26">
      <t>キカン</t>
    </rPh>
    <rPh sb="27" eb="28">
      <t>ツキ</t>
    </rPh>
    <rPh sb="28" eb="30">
      <t>タンイ</t>
    </rPh>
    <rPh sb="31" eb="33">
      <t>キサイ</t>
    </rPh>
    <rPh sb="41" eb="44">
      <t>ゼンネンド</t>
    </rPh>
    <rPh sb="46" eb="47">
      <t>ガツ</t>
    </rPh>
    <rPh sb="53" eb="54">
      <t>ツキ</t>
    </rPh>
    <rPh sb="54" eb="56">
      <t>イジョウ</t>
    </rPh>
    <rPh sb="56" eb="58">
      <t>シュウロウ</t>
    </rPh>
    <rPh sb="60" eb="62">
      <t>ケイゾク</t>
    </rPh>
    <rPh sb="66" eb="67">
      <t>シャ</t>
    </rPh>
    <rPh sb="68" eb="70">
      <t>ジッセキ</t>
    </rPh>
    <rPh sb="71" eb="73">
      <t>タイショウ</t>
    </rPh>
    <rPh sb="81" eb="82">
      <t>チュウ</t>
    </rPh>
    <rPh sb="83" eb="85">
      <t>シンキ</t>
    </rPh>
    <rPh sb="85" eb="87">
      <t>シテイ</t>
    </rPh>
    <rPh sb="88" eb="91">
      <t>ジギョウショ</t>
    </rPh>
    <rPh sb="92" eb="94">
      <t>トウガイ</t>
    </rPh>
    <rPh sb="94" eb="96">
      <t>カサン</t>
    </rPh>
    <rPh sb="97" eb="99">
      <t>サンテイ</t>
    </rPh>
    <rPh sb="111" eb="113">
      <t>リュウイ</t>
    </rPh>
    <rPh sb="115" eb="116">
      <t>チュウ</t>
    </rPh>
    <rPh sb="117" eb="118">
      <t>ギョウ</t>
    </rPh>
    <rPh sb="119" eb="120">
      <t>タ</t>
    </rPh>
    <rPh sb="123" eb="125">
      <t>バアイ</t>
    </rPh>
    <rPh sb="126" eb="128">
      <t>テキギ</t>
    </rPh>
    <rPh sb="128" eb="130">
      <t>ツイカ</t>
    </rPh>
    <rPh sb="132" eb="134">
      <t>キサイ</t>
    </rPh>
    <phoneticPr fontId="8"/>
  </si>
  <si>
    <t>別紙３６の１
（様式2-1 スコア表全体）</t>
    <rPh sb="0" eb="1">
      <t>ベツ</t>
    </rPh>
    <rPh sb="6" eb="7">
      <t>ヒョウ</t>
    </rPh>
    <rPh sb="8" eb="10">
      <t>ヨウシキ</t>
    </rPh>
    <rPh sb="18" eb="20">
      <t>ゼンタイ</t>
    </rPh>
    <phoneticPr fontId="8"/>
  </si>
  <si>
    <t>別紙３６の２
（様式2-2 スコア表詳細）</t>
    <rPh sb="0" eb="2">
      <t>ベッシ</t>
    </rPh>
    <rPh sb="8" eb="10">
      <t>ヨウシキ</t>
    </rPh>
    <rPh sb="17" eb="18">
      <t>ヒョウ</t>
    </rPh>
    <rPh sb="18" eb="20">
      <t>ショウサイ</t>
    </rPh>
    <phoneticPr fontId="8"/>
  </si>
  <si>
    <t>様式１
（地域連携活動実施状況報告書）</t>
    <phoneticPr fontId="8"/>
  </si>
  <si>
    <t>様式２
（利用者の知識・能力向上に係る実施状況報告書）</t>
    <phoneticPr fontId="8"/>
  </si>
  <si>
    <t>就労選択支援</t>
    <rPh sb="0" eb="2">
      <t>シュウロウ</t>
    </rPh>
    <rPh sb="2" eb="4">
      <t>センタク</t>
    </rPh>
    <rPh sb="4" eb="6">
      <t>シエン</t>
    </rPh>
    <phoneticPr fontId="8"/>
  </si>
  <si>
    <t>定員超過</t>
  </si>
  <si>
    <t>職員欠如</t>
  </si>
  <si>
    <t>身体拘束廃止未実施</t>
  </si>
  <si>
    <t>福祉専門職員配置等</t>
  </si>
  <si>
    <t>定員超過</t>
    <rPh sb="0" eb="2">
      <t>テイイン</t>
    </rPh>
    <rPh sb="2" eb="4">
      <t>チョウカ</t>
    </rPh>
    <phoneticPr fontId="9"/>
  </si>
  <si>
    <t>職員欠如</t>
    <rPh sb="0" eb="2">
      <t>ショクイン</t>
    </rPh>
    <rPh sb="2" eb="4">
      <t>ケツジョ</t>
    </rPh>
    <phoneticPr fontId="9"/>
  </si>
  <si>
    <t>虐待防止措置未実施</t>
    <rPh sb="0" eb="2">
      <t>ギャクタイ</t>
    </rPh>
    <rPh sb="2" eb="4">
      <t>ボウシ</t>
    </rPh>
    <rPh sb="4" eb="6">
      <t>ソチ</t>
    </rPh>
    <rPh sb="6" eb="7">
      <t>ミ</t>
    </rPh>
    <rPh sb="7" eb="9">
      <t>ジッシ</t>
    </rPh>
    <phoneticPr fontId="9"/>
  </si>
  <si>
    <t>特定事業所集中</t>
    <rPh sb="0" eb="2">
      <t>トクテイ</t>
    </rPh>
    <rPh sb="2" eb="5">
      <t>ジギョウショ</t>
    </rPh>
    <rPh sb="5" eb="7">
      <t>シュウチュウ</t>
    </rPh>
    <phoneticPr fontId="9"/>
  </si>
  <si>
    <t>視覚・聴覚等支援体制</t>
    <rPh sb="0" eb="2">
      <t>シカク</t>
    </rPh>
    <rPh sb="3" eb="5">
      <t>チョウカク</t>
    </rPh>
    <rPh sb="5" eb="6">
      <t>トウ</t>
    </rPh>
    <rPh sb="6" eb="8">
      <t>シエン</t>
    </rPh>
    <rPh sb="8" eb="10">
      <t>タイセイ</t>
    </rPh>
    <phoneticPr fontId="9"/>
  </si>
  <si>
    <t>食事提供体制</t>
    <rPh sb="0" eb="2">
      <t>ショクジ</t>
    </rPh>
    <rPh sb="2" eb="4">
      <t>テイキョウ</t>
    </rPh>
    <rPh sb="4" eb="6">
      <t>タイセイ</t>
    </rPh>
    <phoneticPr fontId="9"/>
  </si>
  <si>
    <t>送迎体制</t>
    <rPh sb="0" eb="2">
      <t>ソウゲイ</t>
    </rPh>
    <rPh sb="2" eb="4">
      <t>タイセイ</t>
    </rPh>
    <phoneticPr fontId="9"/>
  </si>
  <si>
    <t>指定管理者制度適用区分</t>
    <rPh sb="0" eb="2">
      <t>シテイ</t>
    </rPh>
    <rPh sb="2" eb="5">
      <t>カンリシャ</t>
    </rPh>
    <rPh sb="5" eb="7">
      <t>セイド</t>
    </rPh>
    <rPh sb="7" eb="9">
      <t>テキヨウ</t>
    </rPh>
    <rPh sb="9" eb="11">
      <t>クブン</t>
    </rPh>
    <phoneticPr fontId="9"/>
  </si>
  <si>
    <t>高次脳機能障害者支援体制</t>
    <rPh sb="0" eb="2">
      <t>コウジ</t>
    </rPh>
    <rPh sb="2" eb="3">
      <t>ノウ</t>
    </rPh>
    <rPh sb="3" eb="5">
      <t>キノウ</t>
    </rPh>
    <rPh sb="5" eb="8">
      <t>ショウガイシャ</t>
    </rPh>
    <rPh sb="8" eb="10">
      <t>シエン</t>
    </rPh>
    <rPh sb="10" eb="12">
      <t>タイセイ</t>
    </rPh>
    <phoneticPr fontId="7"/>
  </si>
  <si>
    <t>情報公表未報告</t>
  </si>
  <si>
    <t>共生型サービス対象区分</t>
    <rPh sb="0" eb="3">
      <t>キョウセイガタ</t>
    </rPh>
    <rPh sb="7" eb="9">
      <t>タイショウ</t>
    </rPh>
    <rPh sb="9" eb="11">
      <t>クブン</t>
    </rPh>
    <phoneticPr fontId="9"/>
  </si>
  <si>
    <t>地域生活支援拠点等</t>
    <rPh sb="6" eb="8">
      <t>キョテン</t>
    </rPh>
    <rPh sb="8" eb="9">
      <t>トウ</t>
    </rPh>
    <phoneticPr fontId="9"/>
  </si>
  <si>
    <t>業務継続計画未策定</t>
  </si>
  <si>
    <t>特例対象（※3）</t>
    <rPh sb="0" eb="2">
      <t>トクレイ</t>
    </rPh>
    <rPh sb="2" eb="4">
      <t>タイショウ</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</si>
  <si>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</si>
  <si>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</si>
  <si>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人員配置体制</t>
    <rPh sb="0" eb="2">
      <t>ジンイン</t>
    </rPh>
    <rPh sb="2" eb="4">
      <t>ハイチ</t>
    </rPh>
    <rPh sb="4" eb="6">
      <t>タイセイ</t>
    </rPh>
    <phoneticPr fontId="9"/>
  </si>
  <si>
    <t>施設区分</t>
    <rPh sb="0" eb="2">
      <t>シセツ</t>
    </rPh>
    <rPh sb="2" eb="4">
      <t>クブン</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</si>
  <si>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</si>
  <si>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</si>
  <si>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短時間利用減算</t>
    <rPh sb="0" eb="3">
      <t>タンジカン</t>
    </rPh>
    <rPh sb="3" eb="5">
      <t>リヨウ</t>
    </rPh>
    <rPh sb="5" eb="7">
      <t>ゲンザン</t>
    </rPh>
    <phoneticPr fontId="9"/>
  </si>
  <si>
    <t>大規模事業所</t>
    <rPh sb="3" eb="6">
      <t>ジギョウショ</t>
    </rPh>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</si>
  <si>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</si>
  <si>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</si>
  <si>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</si>
  <si>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</si>
  <si>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</si>
  <si>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延長支援体制</t>
    <rPh sb="0" eb="2">
      <t>エンチョウ</t>
    </rPh>
    <rPh sb="2" eb="4">
      <t>シエン</t>
    </rPh>
    <rPh sb="4" eb="6">
      <t>タイセイ</t>
    </rPh>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</si>
  <si>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</si>
  <si>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</si>
  <si>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</si>
  <si>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</si>
  <si>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</si>
  <si>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</si>
  <si>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</si>
  <si>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</si>
  <si>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</si>
  <si>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</si>
  <si>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</si>
  <si>
    <t>栄養士配置</t>
    <rPh sb="0" eb="2">
      <t>エイヨウ</t>
    </rPh>
    <rPh sb="2" eb="3">
      <t>シ</t>
    </rPh>
    <rPh sb="3" eb="5">
      <t>ハイチ</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</si>
  <si>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</si>
  <si>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</si>
  <si>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栄養士配置減算対象</t>
    <rPh sb="0" eb="2">
      <t>エイヨウ</t>
    </rPh>
    <rPh sb="2" eb="3">
      <t>シ</t>
    </rPh>
    <rPh sb="3" eb="5">
      <t>ハイチ</t>
    </rPh>
    <rPh sb="5" eb="7">
      <t>ゲンサン</t>
    </rPh>
    <rPh sb="7" eb="9">
      <t>タイショウ</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</si>
  <si>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</si>
  <si>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</si>
  <si>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</si>
  <si>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</si>
  <si>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地域生活移行個別支援</t>
    <rPh sb="0" eb="2">
      <t>チイキ</t>
    </rPh>
    <rPh sb="2" eb="4">
      <t>セイカツ</t>
    </rPh>
    <rPh sb="4" eb="6">
      <t>イコウ</t>
    </rPh>
    <rPh sb="6" eb="8">
      <t>コベツ</t>
    </rPh>
    <rPh sb="8" eb="10">
      <t>シエン</t>
    </rPh>
    <phoneticPr fontId="9"/>
  </si>
  <si>
    <t>口腔衛生管理体制</t>
  </si>
  <si>
    <t>地域移行支援体制</t>
  </si>
  <si>
    <t>地域移行支援体制（定員減少数）</t>
    <rPh sb="9" eb="11">
      <t>テイイン</t>
    </rPh>
    <rPh sb="11" eb="13">
      <t>ゲンショウ</t>
    </rPh>
    <rPh sb="13" eb="14">
      <t>スウ</t>
    </rPh>
    <phoneticPr fontId="9"/>
  </si>
  <si>
    <t>障害者支援施設等感染対策向上体制</t>
    <rPh sb="14" eb="16">
      <t>タイセイ</t>
    </rPh>
    <phoneticPr fontId="7"/>
  </si>
  <si>
    <t>訪問訓練</t>
    <rPh sb="0" eb="2">
      <t>ホウモン</t>
    </rPh>
    <rPh sb="2" eb="4">
      <t>クンレン</t>
    </rPh>
    <phoneticPr fontId="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</si>
  <si>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</si>
  <si>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</si>
  <si>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身体拘束廃止未実施（※11）</t>
  </si>
  <si>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</si>
  <si>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</si>
  <si>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</si>
  <si>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精神障害者退院支援施設</t>
    <rPh sb="0" eb="5">
      <t>セイシン</t>
    </rPh>
    <rPh sb="5" eb="7">
      <t>タイイン</t>
    </rPh>
    <rPh sb="7" eb="9">
      <t>シエン</t>
    </rPh>
    <rPh sb="9" eb="11">
      <t>シセツ</t>
    </rPh>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</si>
  <si>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</si>
  <si>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</si>
  <si>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</si>
  <si>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</si>
  <si>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</si>
  <si>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社会生活支援</t>
  </si>
  <si>
    <t>ピアサポート実施加算</t>
    <rPh sb="6" eb="8">
      <t>ジッシ</t>
    </rPh>
    <rPh sb="8" eb="10">
      <t>カサン</t>
    </rPh>
    <phoneticPr fontId="7"/>
  </si>
  <si>
    <t>業務継続計画未策定（※16）</t>
  </si>
  <si>
    <t>就労定着率区分（※6）</t>
    <rPh sb="2" eb="4">
      <t>テイチャク</t>
    </rPh>
    <rPh sb="4" eb="5">
      <t>リツ</t>
    </rPh>
    <rPh sb="5" eb="7">
      <t>クブン</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</si>
  <si>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</si>
  <si>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</si>
  <si>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評価点区分（※6）</t>
    <rPh sb="0" eb="2">
      <t>ヒョウカ</t>
    </rPh>
    <rPh sb="2" eb="3">
      <t>テン</t>
    </rPh>
    <rPh sb="3" eb="5">
      <t>クブン</t>
    </rPh>
    <phoneticPr fontId="7"/>
  </si>
  <si>
    <t>自己評価結果等未公表減算</t>
  </si>
  <si>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</si>
  <si>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</si>
  <si>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</si>
  <si>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</si>
  <si>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</si>
  <si>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</si>
  <si>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就労定着支援利用者数</t>
    <rPh sb="0" eb="2">
      <t>シュウロウ</t>
    </rPh>
    <rPh sb="2" eb="4">
      <t>テイチャク</t>
    </rPh>
    <rPh sb="4" eb="6">
      <t>シエン</t>
    </rPh>
    <rPh sb="6" eb="9">
      <t>リヨウシャ</t>
    </rPh>
    <rPh sb="9" eb="10">
      <t>スウ</t>
    </rPh>
    <phoneticPr fontId="9"/>
  </si>
  <si>
    <t>就労定着率区分</t>
    <rPh sb="4" eb="5">
      <t>リツ</t>
    </rPh>
    <rPh sb="5" eb="7">
      <t>クブン</t>
    </rPh>
    <phoneticPr fontId="9"/>
  </si>
  <si>
    <t>支援体制構築未実施</t>
    <rPh sb="0" eb="2">
      <t>シエン</t>
    </rPh>
    <rPh sb="2" eb="4">
      <t>タイセイ</t>
    </rPh>
    <rPh sb="4" eb="6">
      <t>コウチク</t>
    </rPh>
    <rPh sb="6" eb="7">
      <t>ミ</t>
    </rPh>
    <rPh sb="7" eb="9">
      <t>ジッシ</t>
    </rPh>
    <phoneticPr fontId="7"/>
  </si>
  <si>
    <t>就労定着実績</t>
  </si>
  <si>
    <t>職場適応援助者養成研修修了者配置体制</t>
    <rPh sb="16" eb="18">
      <t>タイセイ</t>
    </rPh>
    <phoneticPr fontId="9"/>
  </si>
  <si>
    <t>居住支援連携体制</t>
  </si>
  <si>
    <t>ピアサポート体制</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</si>
  <si>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</si>
  <si>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phoneticPr fontId="8"/>
  </si>
  <si>
    <t>※１６</t>
  </si>
  <si>
    <t>就労選択支援について、「業務継続計画未策定減算」欄は、令和９年４月１日以降の場合に設定する。</t>
    <phoneticPr fontId="8"/>
  </si>
  <si>
    <r>
      <t xml:space="preserve">福祉専門職員配置等加算に関する届出書（平成30年４月以降）
</t>
    </r>
    <r>
      <rPr>
        <b/>
        <sz val="14"/>
        <color indexed="10"/>
        <rFont val="BIZ UDゴシック"/>
        <family val="3"/>
        <charset val="128"/>
      </rPr>
      <t>（療養介護・生活介護・自立訓練（機能訓練）・自立訓練（生活訓練）・就労選択支援・
就労移行支援・就労継続支援Ａ型・就労継続支援Ｂ型・自立生活援助・共同生活援助・児童発達支援・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センタク</t>
    </rPh>
    <rPh sb="67" eb="69">
      <t>シエン</t>
    </rPh>
    <rPh sb="71" eb="73">
      <t>シュウロウ</t>
    </rPh>
    <rPh sb="73" eb="75">
      <t>イコウ</t>
    </rPh>
    <rPh sb="75" eb="77">
      <t>シエン</t>
    </rPh>
    <rPh sb="78" eb="80">
      <t>シュウロウ</t>
    </rPh>
    <rPh sb="80" eb="82">
      <t>ケイゾク</t>
    </rPh>
    <rPh sb="82" eb="84">
      <t>シエン</t>
    </rPh>
    <rPh sb="85" eb="86">
      <t>ガタ</t>
    </rPh>
    <rPh sb="87" eb="89">
      <t>シュウロウ</t>
    </rPh>
    <rPh sb="89" eb="91">
      <t>ケイゾク</t>
    </rPh>
    <rPh sb="91" eb="93">
      <t>シエン</t>
    </rPh>
    <rPh sb="94" eb="95">
      <t>ガタ</t>
    </rPh>
    <rPh sb="96" eb="98">
      <t>ジリツ</t>
    </rPh>
    <rPh sb="98" eb="100">
      <t>セイカツ</t>
    </rPh>
    <rPh sb="100" eb="102">
      <t>エンジョ</t>
    </rPh>
    <rPh sb="103" eb="105">
      <t>キョウドウ</t>
    </rPh>
    <rPh sb="105" eb="107">
      <t>セイカツ</t>
    </rPh>
    <rPh sb="107" eb="109">
      <t>エンジョ</t>
    </rPh>
    <rPh sb="110" eb="112">
      <t>ジドウ</t>
    </rPh>
    <rPh sb="112" eb="114">
      <t>ハッタツ</t>
    </rPh>
    <rPh sb="114" eb="116">
      <t>シエン</t>
    </rPh>
    <rPh sb="118" eb="120">
      <t>イリョウ</t>
    </rPh>
    <rPh sb="120" eb="121">
      <t>ガタ</t>
    </rPh>
    <rPh sb="121" eb="123">
      <t>ジドウ</t>
    </rPh>
    <rPh sb="123" eb="125">
      <t>ハッタツ</t>
    </rPh>
    <rPh sb="125" eb="127">
      <t>シエン</t>
    </rPh>
    <rPh sb="128" eb="131">
      <t>ホウカゴ</t>
    </rPh>
    <rPh sb="131" eb="132">
      <t>トウ</t>
    </rPh>
    <phoneticPr fontId="8"/>
  </si>
  <si>
    <t>○就労選択支援</t>
    <rPh sb="3" eb="5">
      <t>センタク</t>
    </rPh>
    <phoneticPr fontId="8"/>
  </si>
  <si>
    <t>就労選択支援員</t>
    <rPh sb="0" eb="2">
      <t>シュウロウ</t>
    </rPh>
    <rPh sb="2" eb="4">
      <t>センタク</t>
    </rPh>
    <rPh sb="4" eb="6">
      <t>シエン</t>
    </rPh>
    <rPh sb="6" eb="7">
      <t>イン</t>
    </rPh>
    <phoneticPr fontId="8"/>
  </si>
  <si>
    <t>就労選択支援員</t>
    <rPh sb="0" eb="7">
      <t>シュウロウセンタクシエンイン</t>
    </rPh>
    <phoneticPr fontId="8"/>
  </si>
  <si>
    <t>汎用選択肢</t>
    <rPh sb="0" eb="2">
      <t>ハンヨウ</t>
    </rPh>
    <rPh sb="2" eb="5">
      <t>センタクシ</t>
    </rPh>
    <phoneticPr fontId="8"/>
  </si>
  <si>
    <t>１．なし</t>
    <phoneticPr fontId="8"/>
  </si>
  <si>
    <t>１．非該当</t>
    <rPh sb="2" eb="5">
      <t>ヒガイトウ</t>
    </rPh>
    <phoneticPr fontId="8"/>
  </si>
  <si>
    <t>２．あり</t>
    <phoneticPr fontId="8"/>
  </si>
  <si>
    <t>２．該当</t>
    <rPh sb="2" eb="4">
      <t>ガイトウ</t>
    </rPh>
    <phoneticPr fontId="8"/>
  </si>
  <si>
    <t>生介
自訓
自援
就労系</t>
    <rPh sb="0" eb="1">
      <t>セイ</t>
    </rPh>
    <rPh sb="1" eb="2">
      <t>カイ</t>
    </rPh>
    <rPh sb="3" eb="4">
      <t>ジ</t>
    </rPh>
    <rPh sb="4" eb="5">
      <t>クン</t>
    </rPh>
    <rPh sb="6" eb="7">
      <t>ジ</t>
    </rPh>
    <rPh sb="7" eb="8">
      <t>エン</t>
    </rPh>
    <rPh sb="9" eb="11">
      <t>シュウロウ</t>
    </rPh>
    <rPh sb="11" eb="12">
      <t>ケイ</t>
    </rPh>
    <phoneticPr fontId="8"/>
  </si>
  <si>
    <t>福祉専門</t>
    <rPh sb="0" eb="2">
      <t>フクシ</t>
    </rPh>
    <rPh sb="2" eb="4">
      <t>センモン</t>
    </rPh>
    <phoneticPr fontId="8"/>
  </si>
  <si>
    <t>３．Ⅱ</t>
    <phoneticPr fontId="8"/>
  </si>
  <si>
    <t>４．Ⅲ</t>
    <phoneticPr fontId="8"/>
  </si>
  <si>
    <t>５．Ⅰ</t>
    <phoneticPr fontId="8"/>
  </si>
  <si>
    <t>６．Ⅰ・Ⅲ</t>
    <phoneticPr fontId="8"/>
  </si>
  <si>
    <t>３．Ⅰ</t>
    <phoneticPr fontId="8"/>
  </si>
  <si>
    <t>７．Ⅱ・Ⅲ</t>
    <phoneticPr fontId="8"/>
  </si>
  <si>
    <t>４．Ⅱ</t>
    <phoneticPr fontId="8"/>
  </si>
  <si>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</si>
  <si>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t>短期</t>
    <rPh sb="0" eb="2">
      <t>タンキ</t>
    </rPh>
    <phoneticPr fontId="8"/>
  </si>
  <si>
    <t>２．Ⅰ</t>
    <phoneticPr fontId="8"/>
  </si>
  <si>
    <t>処遇
改善</t>
    <rPh sb="0" eb="2">
      <t>ショグウ</t>
    </rPh>
    <rPh sb="3" eb="5">
      <t>カイゼン</t>
    </rPh>
    <phoneticPr fontId="8"/>
  </si>
  <si>
    <t>２．Ⅰ・イ(福祉専門職員等配置等加算ありの場合のみ)</t>
    <rPh sb="6" eb="8">
      <t>フクシ</t>
    </rPh>
    <rPh sb="8" eb="10">
      <t>センモン</t>
    </rPh>
    <rPh sb="10" eb="12">
      <t>ショクイン</t>
    </rPh>
    <rPh sb="12" eb="13">
      <t>トウ</t>
    </rPh>
    <rPh sb="13" eb="15">
      <t>ハイチ</t>
    </rPh>
    <rPh sb="15" eb="16">
      <t>ナド</t>
    </rPh>
    <rPh sb="16" eb="18">
      <t>カサン</t>
    </rPh>
    <rPh sb="21" eb="23">
      <t>バアイ</t>
    </rPh>
    <phoneticPr fontId="8"/>
  </si>
  <si>
    <t>３．Ⅱ・イ</t>
    <phoneticPr fontId="8"/>
  </si>
  <si>
    <t>５．Ⅳ</t>
    <phoneticPr fontId="8"/>
  </si>
  <si>
    <t>７．Ⅰ・ロ(福祉専門職員等配置等加算ありの場合のみ)</t>
    <phoneticPr fontId="8"/>
  </si>
  <si>
    <t>８．Ⅱ・ロ</t>
    <phoneticPr fontId="8"/>
  </si>
  <si>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</si>
  <si>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</si>
  <si>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医師配置減算</t>
    <rPh sb="0" eb="2">
      <t>イシ</t>
    </rPh>
    <rPh sb="2" eb="4">
      <t>ハイチ</t>
    </rPh>
    <rPh sb="4" eb="6">
      <t>ゲンサン</t>
    </rPh>
    <phoneticPr fontId="9"/>
  </si>
  <si>
    <t>該当
資格保有
の有無</t>
    <rPh sb="0" eb="2">
      <t>ガイトウ</t>
    </rPh>
    <rPh sb="3" eb="5">
      <t>シカク</t>
    </rPh>
    <rPh sb="5" eb="7">
      <t>ホユウ</t>
    </rPh>
    <rPh sb="9" eb="11">
      <t>ウム</t>
    </rPh>
    <phoneticPr fontId="8"/>
  </si>
  <si>
    <t>加算Ⅲの常勤職員の状況の分母値⇒</t>
  </si>
  <si>
    <t>勤続年数
３年以上</t>
    <rPh sb="0" eb="2">
      <t>キンゾク</t>
    </rPh>
    <rPh sb="2" eb="4">
      <t>ネンスウ</t>
    </rPh>
    <rPh sb="6" eb="9">
      <t>ネンイジョウ</t>
    </rPh>
    <phoneticPr fontId="8"/>
  </si>
  <si>
    <t>同一事業所内で当該加算の対象外の職種等との勤務時間の合計により常勤扱い（注）とする場合等</t>
    <rPh sb="0" eb="2">
      <t>ドウイツ</t>
    </rPh>
    <rPh sb="2" eb="4">
      <t>ジギョウ</t>
    </rPh>
    <rPh sb="4" eb="5">
      <t>ショ</t>
    </rPh>
    <rPh sb="5" eb="6">
      <t>ナイ</t>
    </rPh>
    <rPh sb="7" eb="9">
      <t>トウガイ</t>
    </rPh>
    <rPh sb="9" eb="11">
      <t>カサン</t>
    </rPh>
    <rPh sb="12" eb="14">
      <t>タイショウ</t>
    </rPh>
    <rPh sb="14" eb="15">
      <t>ガイ</t>
    </rPh>
    <rPh sb="16" eb="18">
      <t>ショクシュ</t>
    </rPh>
    <rPh sb="18" eb="19">
      <t>ナド</t>
    </rPh>
    <rPh sb="21" eb="23">
      <t>キンム</t>
    </rPh>
    <rPh sb="23" eb="25">
      <t>ジカン</t>
    </rPh>
    <rPh sb="26" eb="28">
      <t>ゴウケイ</t>
    </rPh>
    <rPh sb="31" eb="33">
      <t>ジョウキン</t>
    </rPh>
    <rPh sb="33" eb="34">
      <t>アツカ</t>
    </rPh>
    <rPh sb="36" eb="37">
      <t>チュウ</t>
    </rPh>
    <rPh sb="41" eb="43">
      <t>バアイ</t>
    </rPh>
    <rPh sb="43" eb="44">
      <t>ナド</t>
    </rPh>
    <phoneticPr fontId="8"/>
  </si>
  <si>
    <t>（別紙５-２）</t>
    <rPh sb="1" eb="3">
      <t>ベッシ</t>
    </rPh>
    <phoneticPr fontId="61"/>
  </si>
  <si>
    <t>サービス費区分</t>
    <rPh sb="4" eb="5">
      <t>ヒ</t>
    </rPh>
    <rPh sb="5" eb="7">
      <t>クブン</t>
    </rPh>
    <phoneticPr fontId="68"/>
  </si>
  <si>
    <t>定員区分</t>
    <rPh sb="0" eb="2">
      <t>テイイン</t>
    </rPh>
    <rPh sb="2" eb="4">
      <t>クブン</t>
    </rPh>
    <phoneticPr fontId="68"/>
  </si>
  <si>
    <t>１．就労継続支援B型サービス費（Ⅰ）</t>
  </si>
  <si>
    <t>１　21人以上40人以下</t>
    <rPh sb="4" eb="5">
      <t>ニン</t>
    </rPh>
    <rPh sb="5" eb="7">
      <t>イジョウ</t>
    </rPh>
    <rPh sb="9" eb="10">
      <t>ニン</t>
    </rPh>
    <rPh sb="10" eb="12">
      <t>イカ</t>
    </rPh>
    <phoneticPr fontId="8"/>
  </si>
  <si>
    <t>２．就労継続支援B型サービス費（Ⅱ）</t>
    <phoneticPr fontId="68"/>
  </si>
  <si>
    <t>２　41人以上60人以下</t>
    <rPh sb="4" eb="5">
      <t>ニン</t>
    </rPh>
    <rPh sb="5" eb="7">
      <t>イジョウ</t>
    </rPh>
    <rPh sb="9" eb="10">
      <t>ニン</t>
    </rPh>
    <rPh sb="10" eb="12">
      <t>イカ</t>
    </rPh>
    <phoneticPr fontId="8"/>
  </si>
  <si>
    <t>３．就労継続支援B型サービス費（Ⅲ）</t>
    <phoneticPr fontId="68"/>
  </si>
  <si>
    <t>３　61人以上80人以下</t>
    <rPh sb="4" eb="5">
      <t>ニン</t>
    </rPh>
    <rPh sb="5" eb="7">
      <t>イジョウ</t>
    </rPh>
    <rPh sb="9" eb="10">
      <t>ニン</t>
    </rPh>
    <rPh sb="10" eb="12">
      <t>イカ</t>
    </rPh>
    <phoneticPr fontId="8"/>
  </si>
  <si>
    <t>４．就労継続支援B型サービス費（Ⅳ）</t>
    <phoneticPr fontId="68"/>
  </si>
  <si>
    <t>４　81人以上</t>
    <rPh sb="4" eb="5">
      <t>ニン</t>
    </rPh>
    <rPh sb="5" eb="7">
      <t>イジョウ</t>
    </rPh>
    <phoneticPr fontId="8"/>
  </si>
  <si>
    <t>５．就労継続支援B型サービス費（Ⅴ）</t>
    <phoneticPr fontId="68"/>
  </si>
  <si>
    <t>５　20人以下</t>
    <rPh sb="4" eb="5">
      <t>ニン</t>
    </rPh>
    <rPh sb="5" eb="7">
      <t>イカ</t>
    </rPh>
    <phoneticPr fontId="8"/>
  </si>
  <si>
    <t>報酬改定
対応要否</t>
    <rPh sb="0" eb="2">
      <t>ホウシュウ</t>
    </rPh>
    <rPh sb="2" eb="4">
      <t>カイテイ</t>
    </rPh>
    <rPh sb="5" eb="7">
      <t>タイオウ</t>
    </rPh>
    <rPh sb="7" eb="9">
      <t>ヨウヒ</t>
    </rPh>
    <phoneticPr fontId="68"/>
  </si>
  <si>
    <t>指定年月日</t>
    <rPh sb="0" eb="2">
      <t>シテイ</t>
    </rPh>
    <rPh sb="2" eb="5">
      <t>ネンガッピ</t>
    </rPh>
    <phoneticPr fontId="68"/>
  </si>
  <si>
    <t>右注釈
②
の該当</t>
    <rPh sb="0" eb="1">
      <t>ミギ</t>
    </rPh>
    <rPh sb="1" eb="3">
      <t>チュウシャク</t>
    </rPh>
    <rPh sb="7" eb="9">
      <t>ガイトウ</t>
    </rPh>
    <phoneticPr fontId="68"/>
  </si>
  <si>
    <t>区分
変更
要否</t>
    <rPh sb="0" eb="2">
      <t>クブン</t>
    </rPh>
    <rPh sb="3" eb="5">
      <t>ヘンコウ</t>
    </rPh>
    <rPh sb="6" eb="8">
      <t>ヨウヒ</t>
    </rPh>
    <phoneticPr fontId="68"/>
  </si>
  <si>
    <t>６．就労継続支援B型サービス費（Ⅵ）</t>
    <phoneticPr fontId="68"/>
  </si>
  <si>
    <t>R.8.4における
報酬区分</t>
    <rPh sb="10" eb="12">
      <t>ホウシュウ</t>
    </rPh>
    <rPh sb="12" eb="14">
      <t>クブン</t>
    </rPh>
    <phoneticPr fontId="68"/>
  </si>
  <si>
    <t>重度障害者支援体制加算(Ⅰ)を</t>
    <rPh sb="0" eb="2">
      <t>ジュウド</t>
    </rPh>
    <rPh sb="2" eb="5">
      <t>ショウガイシャ</t>
    </rPh>
    <rPh sb="5" eb="7">
      <t>シエン</t>
    </rPh>
    <rPh sb="7" eb="9">
      <t>タイセイ</t>
    </rPh>
    <rPh sb="9" eb="11">
      <t>カサン</t>
    </rPh>
    <phoneticPr fontId="68"/>
  </si>
  <si>
    <t>重度加算判定</t>
    <rPh sb="0" eb="2">
      <t>ジュウド</t>
    </rPh>
    <rPh sb="2" eb="4">
      <t>カサン</t>
    </rPh>
    <rPh sb="4" eb="6">
      <t>ハンテイ</t>
    </rPh>
    <phoneticPr fontId="68"/>
  </si>
  <si>
    <t>【Ｒ８．６改定対象外の場合】</t>
    <rPh sb="5" eb="7">
      <t>カイテイ</t>
    </rPh>
    <rPh sb="7" eb="10">
      <t>タイショウガイ</t>
    </rPh>
    <rPh sb="11" eb="13">
      <t>バアイ</t>
    </rPh>
    <phoneticPr fontId="68"/>
  </si>
  <si>
    <t>判定工賃月額</t>
    <rPh sb="0" eb="2">
      <t>ハンテイ</t>
    </rPh>
    <rPh sb="2" eb="4">
      <t>コウチン</t>
    </rPh>
    <rPh sb="4" eb="6">
      <t>ゲツガク</t>
    </rPh>
    <phoneticPr fontId="68"/>
  </si>
  <si>
    <t>届出要否判定</t>
    <rPh sb="0" eb="2">
      <t>トドケデ</t>
    </rPh>
    <rPh sb="2" eb="4">
      <t>ヨウヒ</t>
    </rPh>
    <rPh sb="4" eb="6">
      <t>ハンテイ</t>
    </rPh>
    <phoneticPr fontId="68"/>
  </si>
  <si>
    <t>判定</t>
    <rPh sb="0" eb="2">
      <t>ハンテイ</t>
    </rPh>
    <phoneticPr fontId="68"/>
  </si>
  <si>
    <t>参照値</t>
    <rPh sb="0" eb="2">
      <t>サンショウ</t>
    </rPh>
    <rPh sb="2" eb="3">
      <t>アタイ</t>
    </rPh>
    <phoneticPr fontId="68"/>
  </si>
  <si>
    <t>←TRUEの場合R6.4.1以降指定</t>
    <rPh sb="6" eb="8">
      <t>バアイ</t>
    </rPh>
    <rPh sb="14" eb="16">
      <t>イコウ</t>
    </rPh>
    <rPh sb="16" eb="18">
      <t>シテイ</t>
    </rPh>
    <phoneticPr fontId="68"/>
  </si>
  <si>
    <t>報酬区分</t>
    <rPh sb="0" eb="2">
      <t>ホウシュウ</t>
    </rPh>
    <rPh sb="2" eb="4">
      <t>クブン</t>
    </rPh>
    <phoneticPr fontId="68"/>
  </si>
  <si>
    <t>TRUEなら提出要(TRUE＝区分がそれ以外)</t>
    <rPh sb="6" eb="8">
      <t>テイシュツ</t>
    </rPh>
    <rPh sb="8" eb="9">
      <t>ヨウ</t>
    </rPh>
    <rPh sb="15" eb="17">
      <t>クブン</t>
    </rPh>
    <rPh sb="20" eb="22">
      <t>イガイ</t>
    </rPh>
    <phoneticPr fontId="68"/>
  </si>
  <si>
    <t>右注釈</t>
    <rPh sb="0" eb="1">
      <t>ミギ</t>
    </rPh>
    <rPh sb="1" eb="3">
      <t>チュウシャク</t>
    </rPh>
    <phoneticPr fontId="68"/>
  </si>
  <si>
    <t>TRUEなら提出不要(TRUE＝②に該当する)</t>
    <rPh sb="6" eb="8">
      <t>テイシュツ</t>
    </rPh>
    <rPh sb="8" eb="10">
      <t>フヨウ</t>
    </rPh>
    <rPh sb="18" eb="20">
      <t>ガイトウ</t>
    </rPh>
    <phoneticPr fontId="68"/>
  </si>
  <si>
    <t>提出要否</t>
    <rPh sb="0" eb="2">
      <t>テイシュツ</t>
    </rPh>
    <rPh sb="2" eb="4">
      <t>ヨウヒ</t>
    </rPh>
    <phoneticPr fontId="68"/>
  </si>
  <si>
    <t>【Ｒ８．６改定対象の場合】</t>
    <rPh sb="5" eb="7">
      <t>カイテイ</t>
    </rPh>
    <rPh sb="7" eb="9">
      <t>タイショウ</t>
    </rPh>
    <rPh sb="10" eb="12">
      <t>バアイ</t>
    </rPh>
    <phoneticPr fontId="68"/>
  </si>
  <si>
    <t>下位報酬算定</t>
    <rPh sb="0" eb="2">
      <t>カイ</t>
    </rPh>
    <rPh sb="2" eb="4">
      <t>ホウシュウ</t>
    </rPh>
    <rPh sb="4" eb="6">
      <t>サンテイ</t>
    </rPh>
    <phoneticPr fontId="68"/>
  </si>
  <si>
    <t>↓いずれかの項目がTRUEの場合は提出不要</t>
    <rPh sb="6" eb="8">
      <t>コウモク</t>
    </rPh>
    <rPh sb="14" eb="16">
      <t>バアイ</t>
    </rPh>
    <rPh sb="17" eb="19">
      <t>テイシュツ</t>
    </rPh>
    <rPh sb="19" eb="21">
      <t>フヨウ</t>
    </rPh>
    <phoneticPr fontId="68"/>
  </si>
  <si>
    <t>区分変更不要１</t>
    <rPh sb="0" eb="2">
      <t>クブン</t>
    </rPh>
    <rPh sb="2" eb="4">
      <t>ヘンコウ</t>
    </rPh>
    <rPh sb="4" eb="6">
      <t>フヨウ</t>
    </rPh>
    <phoneticPr fontId="68"/>
  </si>
  <si>
    <t>指定年月日がR6.4.1以降指定かつ報酬区分が1万5千円未満</t>
    <rPh sb="0" eb="2">
      <t>シテイ</t>
    </rPh>
    <rPh sb="2" eb="5">
      <t>ネンガッピ</t>
    </rPh>
    <rPh sb="4" eb="5">
      <t>ヒ</t>
    </rPh>
    <rPh sb="12" eb="14">
      <t>イコウ</t>
    </rPh>
    <rPh sb="14" eb="16">
      <t>シテイ</t>
    </rPh>
    <rPh sb="18" eb="20">
      <t>ホウシュウ</t>
    </rPh>
    <rPh sb="20" eb="22">
      <t>クブン</t>
    </rPh>
    <rPh sb="24" eb="25">
      <t>マン</t>
    </rPh>
    <rPh sb="26" eb="28">
      <t>センエン</t>
    </rPh>
    <rPh sb="28" eb="30">
      <t>ミマン</t>
    </rPh>
    <phoneticPr fontId="68"/>
  </si>
  <si>
    <t>区分変更不要２</t>
    <rPh sb="0" eb="2">
      <t>クブン</t>
    </rPh>
    <rPh sb="2" eb="4">
      <t>ヘンコウ</t>
    </rPh>
    <rPh sb="4" eb="6">
      <t>フヨウ</t>
    </rPh>
    <phoneticPr fontId="68"/>
  </si>
  <si>
    <t>右注釈がTRUE</t>
    <rPh sb="0" eb="1">
      <t>ミギ</t>
    </rPh>
    <rPh sb="1" eb="3">
      <t>チュウシャク</t>
    </rPh>
    <phoneticPr fontId="68"/>
  </si>
  <si>
    <t>区分変更不要３</t>
    <rPh sb="0" eb="2">
      <t>クブン</t>
    </rPh>
    <rPh sb="2" eb="4">
      <t>ヘンコウ</t>
    </rPh>
    <rPh sb="4" eb="6">
      <t>フヨウ</t>
    </rPh>
    <phoneticPr fontId="68"/>
  </si>
  <si>
    <t>指定年月日がR6.3.31以前指定かつ報酬区分が1万5千円未満</t>
    <rPh sb="0" eb="2">
      <t>シテイ</t>
    </rPh>
    <rPh sb="2" eb="5">
      <t>ネンガッピ</t>
    </rPh>
    <rPh sb="4" eb="5">
      <t>ヒ</t>
    </rPh>
    <rPh sb="13" eb="15">
      <t>イゼン</t>
    </rPh>
    <rPh sb="15" eb="17">
      <t>シテイ</t>
    </rPh>
    <rPh sb="19" eb="21">
      <t>ホウシュウ</t>
    </rPh>
    <rPh sb="21" eb="23">
      <t>クブン</t>
    </rPh>
    <rPh sb="25" eb="26">
      <t>マン</t>
    </rPh>
    <rPh sb="27" eb="29">
      <t>センエン</t>
    </rPh>
    <rPh sb="29" eb="31">
      <t>ミマン</t>
    </rPh>
    <phoneticPr fontId="68"/>
  </si>
  <si>
    <t>前年度の支払工賃額の状況</t>
    <rPh sb="0" eb="3">
      <t>ゼンネンド</t>
    </rPh>
    <rPh sb="4" eb="6">
      <t>シハライ</t>
    </rPh>
    <rPh sb="6" eb="8">
      <t>コウチン</t>
    </rPh>
    <rPh sb="8" eb="9">
      <t>ガク</t>
    </rPh>
    <rPh sb="10" eb="12">
      <t>ジョウキョウ</t>
    </rPh>
    <phoneticPr fontId="8"/>
  </si>
  <si>
    <t>⚠削除厳禁⚠</t>
  </si>
  <si>
    <t>工賃総額(円)</t>
    <rPh sb="0" eb="2">
      <t>コウチン</t>
    </rPh>
    <rPh sb="2" eb="4">
      <t>ソウガク</t>
    </rPh>
    <rPh sb="5" eb="6">
      <t>エン</t>
    </rPh>
    <phoneticPr fontId="8"/>
  </si>
  <si>
    <t>（Ｒ8改定対象外）（一）4万5千円以上</t>
  </si>
  <si>
    <t>（Ｒ8改定対象外）（二）3万5千円以上4万5千円未満</t>
    <rPh sb="10" eb="11">
      <t>ニ</t>
    </rPh>
    <phoneticPr fontId="8"/>
  </si>
  <si>
    <t>延べ利用者数</t>
    <rPh sb="0" eb="1">
      <t>ノ</t>
    </rPh>
    <rPh sb="2" eb="4">
      <t>リヨウ</t>
    </rPh>
    <rPh sb="4" eb="5">
      <t>シャ</t>
    </rPh>
    <rPh sb="5" eb="6">
      <t>スウ</t>
    </rPh>
    <phoneticPr fontId="8"/>
  </si>
  <si>
    <t>（Ｒ8改定対象外）（三）3万円以上3万5千円未満</t>
    <rPh sb="10" eb="11">
      <t>サン</t>
    </rPh>
    <phoneticPr fontId="8"/>
  </si>
  <si>
    <t>（Ｒ8改定対象外）（四）2万5千円以上3万円未満</t>
    <rPh sb="10" eb="11">
      <t>ヨン</t>
    </rPh>
    <phoneticPr fontId="8"/>
  </si>
  <si>
    <t>開所日数</t>
    <rPh sb="0" eb="2">
      <t>カイショ</t>
    </rPh>
    <rPh sb="2" eb="4">
      <t>ニッスウ</t>
    </rPh>
    <phoneticPr fontId="8"/>
  </si>
  <si>
    <t>（Ｒ8改定対象外）（五）2万円以上2万5千円未満</t>
    <rPh sb="10" eb="11">
      <t>ゴ</t>
    </rPh>
    <phoneticPr fontId="8"/>
  </si>
  <si>
    <t>（Ｒ8改定対象外）（六）1万5千円以上2万円未満</t>
    <rPh sb="10" eb="11">
      <t>ロク</t>
    </rPh>
    <phoneticPr fontId="90"/>
  </si>
  <si>
    <t>（七）1万円以上1万5千円未満</t>
    <rPh sb="1" eb="2">
      <t>ナナ</t>
    </rPh>
    <phoneticPr fontId="90"/>
  </si>
  <si>
    <t>平均工賃月額①</t>
    <rPh sb="0" eb="2">
      <t>ヘイキン</t>
    </rPh>
    <rPh sb="2" eb="4">
      <t>コウチン</t>
    </rPh>
    <rPh sb="4" eb="6">
      <t>ゲツガク</t>
    </rPh>
    <phoneticPr fontId="8"/>
  </si>
  <si>
    <t>（八）1万円未満</t>
    <rPh sb="1" eb="2">
      <t>ハチ</t>
    </rPh>
    <phoneticPr fontId="90"/>
  </si>
  <si>
    <t>（九）なし（経過措置対象）</t>
  </si>
  <si>
    <t>（Ｒ8改定対象）（一）4万8千円以上</t>
  </si>
  <si>
    <t>（Ｒ8改定対象）（Ａ）4万5千円以上4万8千円未満</t>
  </si>
  <si>
    <t>（Ｒ8改定対象）（二）3万8千円以上4万5千円未満</t>
    <rPh sb="9" eb="10">
      <t>ニ</t>
    </rPh>
    <rPh sb="14" eb="15">
      <t>セン</t>
    </rPh>
    <phoneticPr fontId="8"/>
  </si>
  <si>
    <t>（Ｒ8改定対象）（Ｂ）3万5千円以上3万8千円未満</t>
    <rPh sb="21" eb="22">
      <t>セン</t>
    </rPh>
    <phoneticPr fontId="8"/>
  </si>
  <si>
    <t>重度障害者支援体制加算（Ⅰ）
を算定している場合（①＋2,000円）</t>
    <rPh sb="0" eb="2">
      <t>ジュウド</t>
    </rPh>
    <rPh sb="2" eb="5">
      <t>ショウガイシャ</t>
    </rPh>
    <rPh sb="5" eb="7">
      <t>シエン</t>
    </rPh>
    <rPh sb="7" eb="9">
      <t>タイセイ</t>
    </rPh>
    <rPh sb="9" eb="11">
      <t>カサン</t>
    </rPh>
    <rPh sb="16" eb="18">
      <t>サンテイ</t>
    </rPh>
    <rPh sb="22" eb="24">
      <t>バアイ</t>
    </rPh>
    <rPh sb="32" eb="33">
      <t>エン</t>
    </rPh>
    <phoneticPr fontId="8"/>
  </si>
  <si>
    <t>（Ｒ8改定対象）（三）3万3千円以上3万5千円未満</t>
  </si>
  <si>
    <t>（Ｒ8改定対象）（Ｃ）3万円以上3万3千円未満</t>
    <rPh sb="19" eb="20">
      <t>セン</t>
    </rPh>
    <phoneticPr fontId="90"/>
  </si>
  <si>
    <t>（Ｒ8改定対象）（四）2万8千円以上3万円未満</t>
    <rPh sb="9" eb="10">
      <t>ヨン</t>
    </rPh>
    <phoneticPr fontId="90"/>
  </si>
  <si>
    <t>（Ｒ8改定対象）（Ｄ）2万5千円以上2万8千円未満</t>
    <rPh sb="14" eb="15">
      <t>セン</t>
    </rPh>
    <phoneticPr fontId="90"/>
  </si>
  <si>
    <t>（Ｒ8改定対象）（五）2万3千円以上2万5千円未満</t>
    <rPh sb="9" eb="10">
      <t>ゴ</t>
    </rPh>
    <rPh sb="14" eb="15">
      <t>セン</t>
    </rPh>
    <phoneticPr fontId="90"/>
  </si>
  <si>
    <t>（Ｒ8改定対象）（Ｅ）2万円以上2万3千円未満</t>
  </si>
  <si>
    <r>
      <t xml:space="preserve">サービス費
</t>
    </r>
    <r>
      <rPr>
        <sz val="6"/>
        <rFont val="BIZ UDゴシック"/>
        <family val="3"/>
        <charset val="128"/>
      </rPr>
      <t>（Ⅳ）（Ⅴ）（Ⅵ）</t>
    </r>
    <phoneticPr fontId="8"/>
  </si>
  <si>
    <t>（Ｒ8改定対象）（六）1万8千円以上2万円未満</t>
    <rPh sb="9" eb="10">
      <t>ロク</t>
    </rPh>
    <rPh sb="14" eb="15">
      <t>セン</t>
    </rPh>
    <phoneticPr fontId="90"/>
  </si>
  <si>
    <t>（Ｒ8改定対象）（Ｆ）1万5千円以上1万8千円未満</t>
    <rPh sb="14" eb="15">
      <t>セン</t>
    </rPh>
    <phoneticPr fontId="90"/>
  </si>
  <si>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0" eb="272">
      <t>ヘイキン</t>
    </rPh>
    <rPh sb="272" eb="274">
      <t>コウチン</t>
    </rPh>
    <rPh sb="274" eb="276">
      <t>ゲツガク</t>
    </rPh>
    <rPh sb="276" eb="278">
      <t>クブン</t>
    </rPh>
    <rPh sb="278" eb="279">
      <t>オヨ</t>
    </rPh>
    <rPh sb="302" eb="304">
      <t>キサイ</t>
    </rPh>
    <rPh sb="310" eb="311">
      <t>チュウ</t>
    </rPh>
    <rPh sb="313" eb="315">
      <t>ジュウド</t>
    </rPh>
    <rPh sb="316" eb="318">
      <t>シエン</t>
    </rPh>
    <rPh sb="318" eb="320">
      <t>タイセイ</t>
    </rPh>
    <rPh sb="320" eb="322">
      <t>カサン</t>
    </rPh>
    <rPh sb="326" eb="328">
      <t>サンテイ</t>
    </rPh>
    <rPh sb="332" eb="334">
      <t>バアイ</t>
    </rPh>
    <rPh sb="336" eb="338">
      <t>ヘイキン</t>
    </rPh>
    <rPh sb="338" eb="340">
      <t>コウチン</t>
    </rPh>
    <rPh sb="340" eb="342">
      <t>ゲツガク</t>
    </rPh>
    <rPh sb="344" eb="345">
      <t>セン</t>
    </rPh>
    <rPh sb="345" eb="346">
      <t>エン</t>
    </rPh>
    <rPh sb="347" eb="348">
      <t>クワ</t>
    </rPh>
    <rPh sb="352" eb="353">
      <t>チュウ</t>
    </rPh>
    <rPh sb="357" eb="359">
      <t>コウチン</t>
    </rPh>
    <rPh sb="359" eb="361">
      <t>ゲツガク</t>
    </rPh>
    <rPh sb="477" eb="479">
      <t>ハイチ</t>
    </rPh>
    <rPh sb="480" eb="482">
      <t>ウム</t>
    </rPh>
    <rPh sb="483" eb="485">
      <t>キサイ</t>
    </rPh>
    <rPh sb="504" eb="506">
      <t>ハイチ</t>
    </rPh>
    <rPh sb="510" eb="512">
      <t>バアイ</t>
    </rPh>
    <rPh sb="514" eb="516">
      <t>ベッテン</t>
    </rPh>
    <rPh sb="525" eb="527">
      <t>ハイチ</t>
    </rPh>
    <rPh sb="528" eb="529">
      <t>カン</t>
    </rPh>
    <rPh sb="531" eb="534">
      <t>トドケデショ</t>
    </rPh>
    <rPh sb="536" eb="538">
      <t>テイシュツ</t>
    </rPh>
    <phoneticPr fontId="8"/>
  </si>
  <si>
    <t xml:space="preserve"> </t>
    <phoneticPr fontId="68"/>
  </si>
  <si>
    <t>別紙５－２
（就労継続支援Ｂ型　算定区分）</t>
    <rPh sb="0" eb="2">
      <t>ベッシ</t>
    </rPh>
    <phoneticPr fontId="8"/>
  </si>
  <si>
    <t>就Ｂ</t>
    <rPh sb="0" eb="1">
      <t>シュウ</t>
    </rPh>
    <phoneticPr fontId="8"/>
  </si>
  <si>
    <t>（令和８年６月以降）</t>
    <rPh sb="1" eb="3">
      <t>レイワ</t>
    </rPh>
    <rPh sb="4" eb="5">
      <t>ネン</t>
    </rPh>
    <rPh sb="6" eb="7">
      <t>ガツ</t>
    </rPh>
    <rPh sb="7" eb="9">
      <t>イコウ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</si>
</sst>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0_ "/>
    <numFmt numFmtId="177" formatCode="0.0_ "/>
    <numFmt numFmtId="178" formatCode="###########&quot;人&quot;"/>
    <numFmt numFmtId="179" formatCode="##########.###&quot;人&quot;"/>
    <numFmt numFmtId="180" formatCode="##############&quot;日&quot;"/>
    <numFmt numFmtId="181" formatCode="##############&quot;人日&quot;"/>
    <numFmt numFmtId="182" formatCode="##############&quot;&quot;"/>
    <numFmt numFmtId="183" formatCode="[$-411]ggge&quot;年&quot;m&quot;月&quot;d&quot;日&quot;;@"/>
    <numFmt numFmtId="184" formatCode="#,##0.0_ "/>
    <numFmt numFmtId="185" formatCode="#,##0.00_ "/>
    <numFmt numFmtId="186" formatCode="#,##0_ "/>
    <numFmt numFmtId="187" formatCode="0.0%"/>
    <numFmt numFmtId="188" formatCode="&quot;（&quot;_ @_ &quot;）&quot;"/>
    <numFmt numFmtId="189" formatCode="0.0"/>
    <numFmt numFmtId="190" formatCode="##&quot;人&quot;"/>
    <numFmt numFmtId="191" formatCode="##0.00&quot;人&quot;"/>
    <numFmt numFmtId="192" formatCode="0.0000_ "/>
    <numFmt numFmtId="193" formatCode="[&lt;=999]000;[&lt;=9999]000\-00;000\-0000"/>
    <numFmt numFmtId="194" formatCode="0_);[Red]\(0\)"/>
    <numFmt numFmtId="195" formatCode="#,##0;&quot;▲ &quot;#,##0"/>
    <numFmt numFmtId="196" formatCode="[$-F800]dddd\,\ mmmm\ dd\,\ yyyy"/>
    <numFmt numFmtId="197" formatCode="[$]ggge&quot;年&quot;m&quot;月&quot;d&quot;日&quot;;@" x16r2:formatCode16="[$-ja-JP-x-gannen]ggge&quot;年&quot;m&quot;月&quot;d&quot;日&quot;;@"/>
    <numFmt numFmtId="198" formatCode="[$-411]ge\.m\.d;@"/>
    <numFmt numFmtId="199" formatCode="0.00_);[Red]\(0.00\)"/>
    <numFmt numFmtId="200" formatCode="###########&quot;人体制&quot;"/>
    <numFmt numFmtId="201" formatCode="##########&quot;人&quot;"/>
    <numFmt numFmtId="202" formatCode="0.00_ "/>
    <numFmt numFmtId="203" formatCode="0.0_);[Red]\(0.0\)"/>
    <numFmt numFmtId="204" formatCode="##0.0&quot;人&quot;"/>
    <numFmt numFmtId="205" formatCode="#&quot;人&quot;"/>
    <numFmt numFmtId="206" formatCode="##0&quot;人&quot;"/>
  </numFmts>
  <fonts count="3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name val="ＭＳ Ｐゴシック"/>
      <family val="3"/>
      <charset val="128"/>
    </font>
    <font>
      <sz val="9"/>
      <name val="ＭＳ Ｐゴシック"/>
      <family val="3"/>
      <charset val="128"/>
    </font>
    <font>
      <sz val="10"/>
      <color indexed="8"/>
      <name val="ＭＳ Ｐゴシック"/>
      <family val="3"/>
      <charset val="128"/>
    </font>
    <font>
      <sz val="10"/>
      <color indexed="10"/>
      <name val="ＭＳ 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16"/>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name val="ＭＳ Ｐゴシック"/>
      <family val="3"/>
      <charset val="128"/>
      <scheme val="minor"/>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6"/>
      <name val="ＭＳ Ｐゴシック"/>
      <family val="3"/>
      <charset val="128"/>
      <scheme val="minor"/>
    </font>
    <font>
      <b/>
      <sz val="9"/>
      <name val="ＭＳ Ｐゴシック"/>
      <family val="3"/>
      <charset val="128"/>
      <scheme val="minor"/>
    </font>
    <font>
      <sz val="18"/>
      <color indexed="81"/>
      <name val="ＭＳ Ｐゴシック"/>
      <family val="3"/>
      <charset val="128"/>
    </font>
    <font>
      <u/>
      <sz val="6"/>
      <color rgb="FF3333FF"/>
      <name val="BIZ UDPゴシック"/>
      <family val="3"/>
      <charset val="128"/>
    </font>
    <font>
      <sz val="11"/>
      <color rgb="FF3333FF"/>
      <name val="BIZ UDPゴシック"/>
      <family val="3"/>
      <charset val="128"/>
    </font>
    <font>
      <sz val="12"/>
      <name val="ＭＳ ゴシック"/>
      <family val="3"/>
      <charset val="128"/>
    </font>
    <font>
      <sz val="14"/>
      <color indexed="81"/>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b/>
      <sz val="14"/>
      <name val="ＭＳ ゴシック"/>
      <family val="3"/>
      <charset val="128"/>
    </font>
    <font>
      <sz val="16"/>
      <color indexed="81"/>
      <name val="ＭＳ Ｐゴシック"/>
      <family val="3"/>
      <charset val="128"/>
    </font>
    <font>
      <u/>
      <sz val="10.5"/>
      <name val="HG丸ｺﾞｼｯｸM-PRO"/>
      <family val="3"/>
      <charset val="128"/>
    </font>
    <font>
      <u/>
      <sz val="14"/>
      <name val="ＭＳ Ｐゴシック"/>
      <family val="3"/>
      <charset val="128"/>
    </font>
    <font>
      <b/>
      <sz val="14"/>
      <name val="ＭＳ Ｐゴシック"/>
      <family val="3"/>
      <charset val="128"/>
      <scheme val="minor"/>
    </font>
    <font>
      <b/>
      <sz val="12"/>
      <name val="HG丸ｺﾞｼｯｸM-PRO"/>
      <family val="3"/>
      <charset val="128"/>
    </font>
    <font>
      <b/>
      <sz val="11"/>
      <color theme="1"/>
      <name val="ＭＳ Ｐゴシック"/>
      <family val="3"/>
      <charset val="128"/>
      <scheme val="minor"/>
    </font>
    <font>
      <sz val="9"/>
      <color indexed="81"/>
      <name val="MS P ゴシック"/>
      <family val="3"/>
      <charset val="128"/>
    </font>
    <font>
      <sz val="11"/>
      <color rgb="FFFF0000"/>
      <name val="ＭＳ Ｐゴシック"/>
      <family val="3"/>
      <charset val="128"/>
    </font>
    <font>
      <sz val="8"/>
      <name val="HG丸ｺﾞｼｯｸM-PRO"/>
      <family val="3"/>
      <charset val="128"/>
    </font>
    <font>
      <b/>
      <sz val="9"/>
      <color indexed="81"/>
      <name val="MS P ゴシック"/>
      <family val="3"/>
      <charset val="128"/>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vertAlign val="superscript"/>
      <sz val="11"/>
      <name val="HGｺﾞｼｯｸM"/>
      <family val="3"/>
      <charset val="128"/>
    </font>
    <font>
      <sz val="14"/>
      <color indexed="81"/>
      <name val="MS P ゴシック"/>
      <family val="3"/>
      <charset val="128"/>
    </font>
    <font>
      <b/>
      <u/>
      <sz val="14"/>
      <color indexed="81"/>
      <name val="MS P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color rgb="FFFF0000"/>
      <name val="HGｺﾞｼｯｸM"/>
      <family val="3"/>
      <charset val="128"/>
    </font>
    <font>
      <sz val="10"/>
      <name val="HGｺﾞｼｯｸM"/>
      <family val="3"/>
      <charset val="128"/>
    </font>
    <font>
      <sz val="10"/>
      <color rgb="FFFF0000"/>
      <name val="ＭＳ ゴシック"/>
      <family val="3"/>
      <charset val="128"/>
    </font>
    <font>
      <sz val="9"/>
      <name val="HGｺﾞｼｯｸM"/>
      <family val="3"/>
      <charset val="128"/>
    </font>
    <font>
      <sz val="11"/>
      <color theme="1"/>
      <name val="HGｺﾞｼｯｸM"/>
      <family val="3"/>
      <charset val="128"/>
    </font>
    <font>
      <sz val="10"/>
      <color rgb="FFFF0000"/>
      <name val="HGｺﾞｼｯｸM"/>
      <family val="3"/>
      <charset val="128"/>
    </font>
    <font>
      <sz val="12"/>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vertAlign val="superscript"/>
      <sz val="10"/>
      <name val="ＭＳ Ｐゴシック"/>
      <family val="3"/>
      <charset val="128"/>
    </font>
    <font>
      <sz val="11"/>
      <color theme="1"/>
      <name val="BIZ UDPゴシック"/>
      <family val="3"/>
      <charset val="128"/>
    </font>
    <font>
      <sz val="7"/>
      <name val="HGｺﾞｼｯｸM"/>
      <family val="3"/>
      <charset val="128"/>
    </font>
    <font>
      <sz val="8"/>
      <name val="HG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theme="1"/>
      <name val="HGｺﾞｼｯｸM"/>
      <family val="3"/>
      <charset val="128"/>
    </font>
    <font>
      <sz val="12"/>
      <color theme="1"/>
      <name val="Microsoft YaHei"/>
      <family val="3"/>
      <charset val="134"/>
    </font>
    <font>
      <b/>
      <sz val="36"/>
      <color theme="1"/>
      <name val="ＭＳ ゴシック"/>
      <family val="3"/>
      <charset val="128"/>
    </font>
    <font>
      <sz val="16"/>
      <color indexed="81"/>
      <name val="MS P ゴシック"/>
      <family val="3"/>
      <charset val="128"/>
    </font>
    <font>
      <sz val="26"/>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sz val="6"/>
      <color theme="1"/>
      <name val="ＭＳ ゴシック"/>
      <family val="3"/>
      <charset val="128"/>
    </font>
    <font>
      <sz val="16"/>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2"/>
      <color rgb="FF000000"/>
      <name val="メイリオ"/>
      <family val="3"/>
      <charset val="128"/>
    </font>
    <font>
      <b/>
      <u/>
      <sz val="11"/>
      <name val="HG丸ｺﾞｼｯｸM-PRO"/>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b/>
      <sz val="9"/>
      <name val="ＭＳ ゴシック"/>
      <family val="3"/>
      <charset val="128"/>
    </font>
    <font>
      <sz val="11"/>
      <color rgb="FF0000FF"/>
      <name val="ＭＳ Ｐゴシック"/>
      <family val="3"/>
      <charset val="128"/>
    </font>
    <font>
      <sz val="10"/>
      <color theme="1"/>
      <name val="ＭＳ Ｐゴシック"/>
      <family val="3"/>
      <charset val="128"/>
    </font>
    <font>
      <sz val="11"/>
      <color theme="10"/>
      <name val="BIZ UDPゴシック"/>
      <family val="3"/>
      <charset val="128"/>
    </font>
    <font>
      <sz val="14"/>
      <name val="BIZ UDPゴシック"/>
      <family val="3"/>
      <charset val="128"/>
    </font>
    <font>
      <sz val="16"/>
      <name val="BIZ UDPゴシック"/>
      <family val="3"/>
      <charset val="128"/>
    </font>
    <font>
      <sz val="10"/>
      <color theme="10"/>
      <name val="BIZ UDPゴシック"/>
      <family val="3"/>
      <charset val="128"/>
    </font>
    <font>
      <sz val="11"/>
      <color theme="1"/>
      <name val="ＭＳ ゴシック"/>
      <family val="3"/>
      <charset val="128"/>
    </font>
    <font>
      <sz val="10"/>
      <name val="BIZ UDPゴシック"/>
      <family val="3"/>
      <charset val="128"/>
    </font>
    <font>
      <sz val="10"/>
      <color rgb="FF3333FF"/>
      <name val="BIZ UDPゴシック"/>
      <family val="3"/>
      <charset val="128"/>
    </font>
    <font>
      <sz val="10"/>
      <color theme="1"/>
      <name val="BIZ UDPゴシック"/>
      <family val="3"/>
      <charset val="128"/>
    </font>
    <font>
      <sz val="12"/>
      <color theme="1"/>
      <name val="ＭＳ Ｐゴシック"/>
      <family val="3"/>
      <charset val="128"/>
      <scheme val="minor"/>
    </font>
    <font>
      <b/>
      <sz val="16"/>
      <color theme="1"/>
      <name val="HGSｺﾞｼｯｸM"/>
      <family val="3"/>
      <charset val="128"/>
    </font>
    <font>
      <b/>
      <sz val="11"/>
      <color indexed="81"/>
      <name val="BIZ UDPゴシック"/>
      <family val="3"/>
      <charset val="128"/>
    </font>
    <font>
      <b/>
      <sz val="22"/>
      <color indexed="10"/>
      <name val="MS P ゴシック"/>
      <family val="3"/>
      <charset val="128"/>
    </font>
    <font>
      <b/>
      <sz val="22"/>
      <color indexed="81"/>
      <name val="MS P ゴシック"/>
      <family val="3"/>
      <charset val="128"/>
    </font>
    <font>
      <sz val="12"/>
      <color theme="0"/>
      <name val="HGｺﾞｼｯｸM"/>
      <family val="3"/>
      <charset val="128"/>
    </font>
    <font>
      <sz val="10"/>
      <color theme="1"/>
      <name val="HGｺﾞｼｯｸM"/>
      <family val="3"/>
      <charset val="128"/>
    </font>
    <font>
      <u/>
      <sz val="12"/>
      <color theme="1"/>
      <name val="ＭＳ Ｐゴシック"/>
      <family val="3"/>
      <charset val="128"/>
      <scheme val="minor"/>
    </font>
    <font>
      <sz val="12"/>
      <name val="ＭＳ Ｐゴシック"/>
      <family val="3"/>
      <charset val="128"/>
      <scheme val="minor"/>
    </font>
    <font>
      <u/>
      <sz val="10"/>
      <name val="ＭＳ Ｐゴシック"/>
      <family val="3"/>
      <charset val="128"/>
      <scheme val="minor"/>
    </font>
    <font>
      <u/>
      <sz val="12"/>
      <name val="ＭＳ Ｐゴシック"/>
      <family val="3"/>
      <charset val="128"/>
    </font>
    <font>
      <sz val="10"/>
      <color rgb="FFFF0000"/>
      <name val="HGPｺﾞｼｯｸE"/>
      <family val="3"/>
      <charset val="128"/>
    </font>
    <font>
      <sz val="36"/>
      <name val="HGPｺﾞｼｯｸE"/>
      <family val="3"/>
      <charset val="128"/>
    </font>
    <font>
      <sz val="14"/>
      <name val="HGPｺﾞｼｯｸE"/>
      <family val="3"/>
      <charset val="128"/>
    </font>
    <font>
      <sz val="16"/>
      <name val="メイリオ"/>
      <family val="3"/>
      <charset val="128"/>
    </font>
    <font>
      <sz val="12"/>
      <name val="HGPｺﾞｼｯｸE"/>
      <family val="3"/>
      <charset val="128"/>
    </font>
    <font>
      <sz val="11"/>
      <color indexed="81"/>
      <name val="MS P ゴシック"/>
      <family val="3"/>
      <charset val="128"/>
    </font>
    <font>
      <sz val="12"/>
      <color indexed="81"/>
      <name val="MS P ゴシック"/>
      <family val="3"/>
      <charset val="128"/>
    </font>
    <font>
      <sz val="16"/>
      <name val="BIZ UDゴシック"/>
      <family val="3"/>
      <charset val="128"/>
    </font>
    <font>
      <sz val="12"/>
      <name val="BIZ UDゴシック"/>
      <family val="3"/>
      <charset val="128"/>
    </font>
    <font>
      <b/>
      <u/>
      <sz val="14"/>
      <name val="HGｺﾞｼｯｸM"/>
      <family val="3"/>
      <charset val="128"/>
    </font>
    <font>
      <sz val="20"/>
      <name val="ＭＳ ゴシック"/>
      <family val="3"/>
      <charset val="128"/>
    </font>
    <font>
      <b/>
      <sz val="14"/>
      <name val="BIZ UDゴシック"/>
      <family val="3"/>
      <charset val="128"/>
    </font>
    <font>
      <sz val="11"/>
      <name val="BIZ UDゴシック"/>
      <family val="3"/>
      <charset val="128"/>
    </font>
    <font>
      <sz val="14"/>
      <name val="BIZ UDゴシック"/>
      <family val="3"/>
      <charset val="128"/>
    </font>
    <font>
      <sz val="11"/>
      <color theme="1"/>
      <name val="BIZ UDゴシック"/>
      <family val="3"/>
      <charset val="128"/>
    </font>
    <font>
      <b/>
      <sz val="12"/>
      <name val="BIZ UDゴシック"/>
      <family val="3"/>
      <charset val="128"/>
    </font>
    <font>
      <sz val="11"/>
      <color indexed="8"/>
      <name val="BIZ UD明朝 Medium"/>
      <family val="1"/>
      <charset val="128"/>
    </font>
    <font>
      <u/>
      <sz val="12"/>
      <color indexed="8"/>
      <name val="BIZ UD明朝 Medium"/>
      <family val="1"/>
      <charset val="128"/>
    </font>
    <font>
      <sz val="20"/>
      <color indexed="8"/>
      <name val="BIZ UD明朝 Medium"/>
      <family val="1"/>
      <charset val="128"/>
    </font>
    <font>
      <sz val="16"/>
      <color indexed="8"/>
      <name val="BIZ UD明朝 Medium"/>
      <family val="1"/>
      <charset val="128"/>
    </font>
    <font>
      <sz val="12"/>
      <color indexed="8"/>
      <name val="BIZ UD明朝 Medium"/>
      <family val="1"/>
      <charset val="128"/>
    </font>
    <font>
      <sz val="11"/>
      <color theme="1"/>
      <name val="BIZ UD明朝 Medium"/>
      <family val="1"/>
      <charset val="128"/>
    </font>
    <font>
      <u/>
      <sz val="12"/>
      <color theme="1"/>
      <name val="BIZ UD明朝 Medium"/>
      <family val="1"/>
      <charset val="128"/>
    </font>
    <font>
      <sz val="10"/>
      <color indexed="8"/>
      <name val="BIZ UD明朝 Medium"/>
      <family val="1"/>
      <charset val="128"/>
    </font>
    <font>
      <sz val="11"/>
      <name val="BIZ UD明朝 Medium"/>
      <family val="1"/>
      <charset val="128"/>
    </font>
    <font>
      <sz val="9"/>
      <color indexed="8"/>
      <name val="BIZ UD明朝 Medium"/>
      <family val="1"/>
      <charset val="128"/>
    </font>
    <font>
      <sz val="10"/>
      <color indexed="10"/>
      <name val="BIZ UD明朝 Medium"/>
      <family val="1"/>
      <charset val="128"/>
    </font>
    <font>
      <u/>
      <sz val="12"/>
      <name val="BIZ UD明朝 Medium"/>
      <family val="1"/>
      <charset val="128"/>
    </font>
    <font>
      <sz val="12"/>
      <name val="BIZ UD明朝 Medium"/>
      <family val="1"/>
      <charset val="128"/>
    </font>
    <font>
      <sz val="10"/>
      <name val="BIZ UD明朝 Medium"/>
      <family val="1"/>
      <charset val="128"/>
    </font>
    <font>
      <sz val="11"/>
      <color indexed="10"/>
      <name val="BIZ UD明朝 Medium"/>
      <family val="1"/>
      <charset val="128"/>
    </font>
    <font>
      <sz val="14"/>
      <name val="BIZ UD明朝 Medium"/>
      <family val="1"/>
      <charset val="128"/>
    </font>
    <font>
      <sz val="16"/>
      <name val="BIZ UD明朝 Medium"/>
      <family val="1"/>
      <charset val="128"/>
    </font>
    <font>
      <u/>
      <sz val="14"/>
      <name val="BIZ UD明朝 Medium"/>
      <family val="1"/>
      <charset val="128"/>
    </font>
    <font>
      <sz val="12"/>
      <color theme="1"/>
      <name val="BIZ UDゴシック"/>
      <family val="3"/>
      <charset val="128"/>
    </font>
    <font>
      <sz val="11"/>
      <color indexed="81"/>
      <name val="ＭＳ Ｐゴシック"/>
      <family val="3"/>
      <charset val="128"/>
    </font>
    <font>
      <sz val="12"/>
      <color indexed="81"/>
      <name val="ＭＳ Ｐゴシック"/>
      <family val="3"/>
      <charset val="128"/>
    </font>
    <font>
      <u/>
      <sz val="12"/>
      <name val="HGｺﾞｼｯｸM"/>
      <family val="3"/>
      <charset val="128"/>
    </font>
    <font>
      <b/>
      <sz val="16"/>
      <name val="ＤＦ特太ゴシック体"/>
      <family val="3"/>
      <charset val="128"/>
    </font>
    <font>
      <sz val="12"/>
      <name val="Segoe UI Symbol"/>
      <family val="1"/>
    </font>
    <font>
      <sz val="12"/>
      <name val="Segoe UI Symbol"/>
      <family val="2"/>
    </font>
    <font>
      <b/>
      <sz val="11"/>
      <name val="HGｺﾞｼｯｸM"/>
      <family val="3"/>
      <charset val="128"/>
    </font>
    <font>
      <b/>
      <sz val="11"/>
      <color theme="1"/>
      <name val="HGｺﾞｼｯｸM"/>
      <family val="3"/>
      <charset val="128"/>
    </font>
    <font>
      <sz val="11"/>
      <name val="HGPｺﾞｼｯｸM"/>
      <family val="3"/>
      <charset val="128"/>
    </font>
    <font>
      <sz val="14"/>
      <name val="HGPｺﾞｼｯｸM"/>
      <family val="3"/>
      <charset val="128"/>
    </font>
    <font>
      <sz val="12"/>
      <name val="HGPｺﾞｼｯｸM"/>
      <family val="3"/>
      <charset val="128"/>
    </font>
    <font>
      <b/>
      <sz val="14"/>
      <name val="HGPｺﾞｼｯｸM"/>
      <family val="3"/>
      <charset val="128"/>
    </font>
    <font>
      <u/>
      <sz val="12"/>
      <color indexed="8"/>
      <name val="HGｺﾞｼｯｸM"/>
      <family val="3"/>
      <charset val="128"/>
    </font>
    <font>
      <sz val="11"/>
      <color rgb="FFC00000"/>
      <name val="HGPｺﾞｼｯｸM"/>
      <family val="3"/>
      <charset val="128"/>
    </font>
    <font>
      <u/>
      <sz val="10"/>
      <color rgb="FFC00000"/>
      <name val="HGｺﾞｼｯｸM"/>
      <family val="3"/>
      <charset val="128"/>
    </font>
    <font>
      <u/>
      <sz val="11"/>
      <color rgb="FFC00000"/>
      <name val="HGPｺﾞｼｯｸM"/>
      <family val="3"/>
      <charset val="128"/>
    </font>
    <font>
      <sz val="10"/>
      <color rgb="FFC00000"/>
      <name val="HGｺﾞｼｯｸM"/>
      <family val="3"/>
      <charset val="128"/>
    </font>
    <font>
      <b/>
      <u/>
      <sz val="10"/>
      <color rgb="FFC00000"/>
      <name val="HGｺﾞｼｯｸM"/>
      <family val="3"/>
      <charset val="128"/>
    </font>
    <font>
      <b/>
      <sz val="12"/>
      <color rgb="FFC00000"/>
      <name val="HGｺﾞｼｯｸM"/>
      <family val="3"/>
      <charset val="128"/>
    </font>
    <font>
      <sz val="14"/>
      <name val="HGSｺﾞｼｯｸM"/>
      <family val="3"/>
      <charset val="128"/>
    </font>
    <font>
      <u/>
      <sz val="11"/>
      <name val="HGSｺﾞｼｯｸM"/>
      <family val="3"/>
      <charset val="128"/>
    </font>
    <font>
      <b/>
      <sz val="12"/>
      <name val="HGSｺﾞｼｯｸM"/>
      <family val="3"/>
      <charset val="128"/>
    </font>
    <font>
      <b/>
      <sz val="12"/>
      <color rgb="FFC00000"/>
      <name val="HGSｺﾞｼｯｸM"/>
      <family val="3"/>
      <charset val="128"/>
    </font>
    <font>
      <sz val="14"/>
      <color indexed="8"/>
      <name val="HGPｺﾞｼｯｸM"/>
      <family val="3"/>
      <charset val="128"/>
    </font>
    <font>
      <sz val="11"/>
      <color indexed="8"/>
      <name val="HGPｺﾞｼｯｸM"/>
      <family val="3"/>
      <charset val="128"/>
    </font>
    <font>
      <u/>
      <sz val="12"/>
      <color indexed="8"/>
      <name val="HGPｺﾞｼｯｸM"/>
      <family val="3"/>
      <charset val="128"/>
    </font>
    <font>
      <sz val="20"/>
      <color indexed="8"/>
      <name val="HGPｺﾞｼｯｸM"/>
      <family val="3"/>
      <charset val="128"/>
    </font>
    <font>
      <sz val="16"/>
      <color indexed="8"/>
      <name val="HGPｺﾞｼｯｸM"/>
      <family val="3"/>
      <charset val="128"/>
    </font>
    <font>
      <sz val="12"/>
      <color indexed="8"/>
      <name val="HGPｺﾞｼｯｸM"/>
      <family val="3"/>
      <charset val="128"/>
    </font>
    <font>
      <b/>
      <sz val="11"/>
      <color indexed="8"/>
      <name val="HGPｺﾞｼｯｸM"/>
      <family val="3"/>
      <charset val="128"/>
    </font>
    <font>
      <sz val="14"/>
      <color theme="1"/>
      <name val="BIZ UDゴシック"/>
      <family val="3"/>
      <charset val="128"/>
    </font>
    <font>
      <b/>
      <sz val="16"/>
      <color indexed="8"/>
      <name val="BIZ UD明朝 Medium"/>
      <family val="1"/>
      <charset val="128"/>
    </font>
    <font>
      <sz val="12"/>
      <color theme="1"/>
      <name val="BIZ UD明朝 Medium"/>
      <family val="1"/>
      <charset val="128"/>
    </font>
    <font>
      <b/>
      <sz val="9"/>
      <color rgb="FFC00000"/>
      <name val="BIZ UD明朝 Medium"/>
      <family val="1"/>
      <charset val="128"/>
    </font>
    <font>
      <sz val="12"/>
      <color rgb="FFC00000"/>
      <name val="BIZ UD明朝 Medium"/>
      <family val="1"/>
      <charset val="128"/>
    </font>
    <font>
      <sz val="20"/>
      <name val="HGPｺﾞｼｯｸM"/>
      <family val="3"/>
      <charset val="128"/>
    </font>
    <font>
      <u/>
      <sz val="12"/>
      <name val="HGPｺﾞｼｯｸM"/>
      <family val="3"/>
      <charset val="128"/>
    </font>
    <font>
      <b/>
      <sz val="20"/>
      <name val="HGPｺﾞｼｯｸM"/>
      <family val="3"/>
      <charset val="128"/>
    </font>
    <font>
      <b/>
      <sz val="16"/>
      <name val="HGPｺﾞｼｯｸM"/>
      <family val="3"/>
      <charset val="128"/>
    </font>
    <font>
      <u/>
      <sz val="12"/>
      <color rgb="FFC00000"/>
      <name val="HGｺﾞｼｯｸM"/>
      <family val="3"/>
      <charset val="128"/>
    </font>
    <font>
      <sz val="14"/>
      <color indexed="8"/>
      <name val="ＭＳ Ｐゴシック"/>
      <family val="3"/>
      <charset val="128"/>
    </font>
    <font>
      <sz val="14"/>
      <color indexed="8"/>
      <name val="BIZ UDゴシック"/>
      <family val="3"/>
      <charset val="128"/>
    </font>
    <font>
      <sz val="14"/>
      <color indexed="8"/>
      <name val="BIZ UD明朝 Medium"/>
      <family val="1"/>
      <charset val="128"/>
    </font>
    <font>
      <b/>
      <sz val="11"/>
      <name val="BIZ UD明朝 Medium"/>
      <family val="1"/>
      <charset val="128"/>
    </font>
    <font>
      <b/>
      <sz val="14"/>
      <name val="BIZ UD明朝 Medium"/>
      <family val="1"/>
      <charset val="128"/>
    </font>
    <font>
      <b/>
      <sz val="16"/>
      <name val="ＭＳ Ｐゴシック"/>
      <family val="3"/>
      <charset val="128"/>
      <scheme val="minor"/>
    </font>
    <font>
      <b/>
      <sz val="14"/>
      <color theme="1"/>
      <name val="ＭＳ ゴシック"/>
      <family val="3"/>
      <charset val="128"/>
    </font>
    <font>
      <b/>
      <sz val="24"/>
      <color theme="1"/>
      <name val="メイリオ"/>
      <family val="3"/>
      <charset val="128"/>
    </font>
    <font>
      <u/>
      <sz val="12"/>
      <name val="ＭＳ Ｐゴシック"/>
      <family val="3"/>
      <charset val="128"/>
      <scheme val="minor"/>
    </font>
    <font>
      <b/>
      <sz val="16"/>
      <name val="ＭＳ Ｐゴシック"/>
      <family val="3"/>
      <charset val="128"/>
    </font>
    <font>
      <sz val="10"/>
      <color theme="5"/>
      <name val="ＭＳ Ｐゴシック"/>
      <family val="3"/>
      <charset val="128"/>
      <scheme val="minor"/>
    </font>
    <font>
      <b/>
      <sz val="16"/>
      <color theme="5"/>
      <name val="ＭＳ Ｐゴシック"/>
      <family val="3"/>
      <charset val="128"/>
      <scheme val="minor"/>
    </font>
    <font>
      <sz val="10"/>
      <color theme="5"/>
      <name val="ＭＳ Ｐゴシック"/>
      <family val="3"/>
      <charset val="128"/>
    </font>
    <font>
      <sz val="14"/>
      <color theme="1"/>
      <name val="ＭＳ Ｐゴシック"/>
      <family val="3"/>
      <charset val="128"/>
      <scheme val="minor"/>
    </font>
    <font>
      <b/>
      <sz val="14"/>
      <color theme="1"/>
      <name val="ＭＳ Ｐゴシック"/>
      <family val="3"/>
      <charset val="128"/>
    </font>
    <font>
      <u/>
      <sz val="11"/>
      <name val="ＭＳ ゴシック"/>
      <family val="3"/>
      <charset val="128"/>
    </font>
    <font>
      <b/>
      <sz val="11"/>
      <color theme="1"/>
      <name val="ＭＳ Ｐゴシック"/>
      <family val="3"/>
      <charset val="128"/>
    </font>
    <font>
      <sz val="12"/>
      <color theme="5"/>
      <name val="HGｺﾞｼｯｸM"/>
      <family val="3"/>
      <charset val="128"/>
    </font>
    <font>
      <u/>
      <sz val="12"/>
      <name val="HGSｺﾞｼｯｸM"/>
      <family val="3"/>
      <charset val="128"/>
    </font>
    <font>
      <sz val="14"/>
      <color theme="1"/>
      <name val="HGSｺﾞｼｯｸM"/>
      <family val="3"/>
      <charset val="128"/>
    </font>
    <font>
      <sz val="14"/>
      <color theme="1"/>
      <name val="HGｺﾞｼｯｸM"/>
      <family val="3"/>
      <charset val="128"/>
    </font>
    <font>
      <sz val="12"/>
      <color theme="1"/>
      <name val="HGSｺﾞｼｯｸE"/>
      <family val="3"/>
      <charset val="128"/>
    </font>
    <font>
      <sz val="12"/>
      <color theme="1"/>
      <name val="ＭＳ ゴシック"/>
      <family val="3"/>
      <charset val="128"/>
    </font>
    <font>
      <b/>
      <sz val="12"/>
      <color theme="1"/>
      <name val="ＭＳ ゴシック"/>
      <family val="3"/>
      <charset val="128"/>
    </font>
    <font>
      <u/>
      <sz val="12"/>
      <color theme="1"/>
      <name val="HGSｺﾞｼｯｸM"/>
      <family val="3"/>
      <charset val="128"/>
    </font>
    <font>
      <u/>
      <sz val="12"/>
      <color theme="1"/>
      <name val="HGｺﾞｼｯｸM"/>
      <family val="3"/>
      <charset val="128"/>
    </font>
    <font>
      <u/>
      <sz val="12"/>
      <name val="HG丸ｺﾞｼｯｸM-PRO"/>
      <family val="3"/>
      <charset val="128"/>
    </font>
    <font>
      <b/>
      <sz val="20"/>
      <color indexed="8"/>
      <name val="BIZ UD明朝 Medium"/>
      <family val="1"/>
      <charset val="128"/>
    </font>
    <font>
      <b/>
      <sz val="18"/>
      <color rgb="FF000000"/>
      <name val="BIZ UD明朝 Medium"/>
      <family val="1"/>
      <charset val="128"/>
    </font>
    <font>
      <b/>
      <sz val="14"/>
      <color theme="1"/>
      <name val="BIZ UD明朝 Medium"/>
      <family val="1"/>
      <charset val="128"/>
    </font>
    <font>
      <b/>
      <sz val="14"/>
      <name val="HG丸ｺﾞｼｯｸM-PRO"/>
      <family val="3"/>
      <charset val="128"/>
    </font>
    <font>
      <b/>
      <sz val="18"/>
      <color rgb="FF000000"/>
      <name val="HGPｺﾞｼｯｸM"/>
      <family val="3"/>
      <charset val="128"/>
    </font>
    <font>
      <b/>
      <sz val="18"/>
      <color indexed="8"/>
      <name val="HGPｺﾞｼｯｸM"/>
      <family val="3"/>
      <charset val="128"/>
    </font>
    <font>
      <sz val="14"/>
      <color indexed="8"/>
      <name val="ＭＳ ゴシック"/>
      <family val="3"/>
      <charset val="128"/>
    </font>
    <font>
      <b/>
      <sz val="18"/>
      <color indexed="81"/>
      <name val="MS P ゴシック"/>
      <family val="3"/>
      <charset val="128"/>
    </font>
    <font>
      <b/>
      <u/>
      <sz val="11"/>
      <color rgb="FFFF0000"/>
      <name val="ＭＳ ゴシック"/>
      <family val="3"/>
      <charset val="128"/>
    </font>
    <font>
      <b/>
      <sz val="11"/>
      <color theme="9" tint="-0.249977111117893"/>
      <name val="HG丸ｺﾞｼｯｸM-PRO"/>
      <family val="3"/>
      <charset val="128"/>
    </font>
    <font>
      <b/>
      <sz val="11"/>
      <color theme="3" tint="0.39997558519241921"/>
      <name val="HG丸ｺﾞｼｯｸM-PRO"/>
      <family val="3"/>
      <charset val="128"/>
    </font>
    <font>
      <b/>
      <u/>
      <sz val="9"/>
      <name val="HG丸ｺﾞｼｯｸM-PRO"/>
      <family val="3"/>
      <charset val="128"/>
    </font>
    <font>
      <u/>
      <sz val="9"/>
      <color rgb="FFFF0000"/>
      <name val="HG丸ｺﾞｼｯｸM-PRO"/>
      <family val="3"/>
      <charset val="128"/>
    </font>
    <font>
      <b/>
      <sz val="9"/>
      <color rgb="FFFF0000"/>
      <name val="HG丸ｺﾞｼｯｸM-PRO"/>
      <family val="3"/>
      <charset val="128"/>
    </font>
    <font>
      <sz val="11"/>
      <color rgb="FFFF0000"/>
      <name val="BIZ UDゴシック"/>
      <family val="3"/>
      <charset val="128"/>
    </font>
    <font>
      <b/>
      <u/>
      <sz val="12"/>
      <color rgb="FFFF0000"/>
      <name val="BIZ UDゴシック"/>
      <family val="3"/>
      <charset val="128"/>
    </font>
    <font>
      <b/>
      <sz val="14"/>
      <color indexed="10"/>
      <name val="BIZ UDゴシック"/>
      <family val="3"/>
      <charset val="128"/>
    </font>
    <font>
      <b/>
      <sz val="11"/>
      <color theme="5"/>
      <name val="BIZ UDPゴシック"/>
      <family val="3"/>
      <charset val="128"/>
    </font>
    <font>
      <sz val="10"/>
      <color indexed="81"/>
      <name val="MS P ゴシック"/>
      <family val="3"/>
      <charset val="128"/>
    </font>
    <font>
      <u/>
      <sz val="11"/>
      <name val="ＭＳ Ｐゴシック"/>
      <family val="3"/>
      <charset val="128"/>
    </font>
    <font>
      <sz val="9"/>
      <color rgb="FFFF0000"/>
      <name val="ＭＳ Ｐゴシック"/>
      <family val="3"/>
      <charset val="128"/>
    </font>
    <font>
      <sz val="8"/>
      <color theme="10"/>
      <name val="BIZ UDPゴシック"/>
      <family val="3"/>
      <charset val="128"/>
    </font>
    <font>
      <sz val="9"/>
      <name val="BIZ UDゴシック"/>
      <family val="3"/>
      <charset val="128"/>
    </font>
    <font>
      <sz val="10"/>
      <name val="BIZ UDゴシック"/>
      <family val="3"/>
      <charset val="128"/>
    </font>
    <font>
      <sz val="11"/>
      <name val="ＭＳ Ｐゴシック"/>
      <family val="3"/>
      <charset val="128"/>
      <scheme val="major"/>
    </font>
    <font>
      <sz val="8"/>
      <name val="BIZ UDゴシック"/>
      <family val="3"/>
      <charset val="128"/>
    </font>
    <font>
      <sz val="7"/>
      <name val="BIZ UDゴシック"/>
      <family val="3"/>
      <charset val="128"/>
    </font>
    <font>
      <sz val="6"/>
      <name val="BIZ UDゴシック"/>
      <family val="3"/>
      <charset val="128"/>
    </font>
    <font>
      <sz val="10"/>
      <color theme="10"/>
      <name val="BIZ UDゴシック"/>
      <family val="3"/>
      <charset val="128"/>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rgb="FF00FFFF"/>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8" tint="0.79998168889431442"/>
        <bgColor indexed="64"/>
      </patternFill>
    </fill>
    <fill>
      <patternFill patternType="darkGrid"/>
    </fill>
    <fill>
      <patternFill patternType="darkGrid">
        <bgColor rgb="FFCCFFFF"/>
      </patternFill>
    </fill>
    <fill>
      <patternFill patternType="darkGrid">
        <bgColor theme="0" tint="-0.34998626667073579"/>
      </patternFill>
    </fill>
  </fills>
  <borders count="3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style="hair">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thin">
        <color indexed="64"/>
      </top>
      <bottom/>
      <diagonal/>
    </border>
    <border>
      <left/>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right/>
      <top style="dotted">
        <color indexed="64"/>
      </top>
      <bottom/>
      <diagonal/>
    </border>
    <border>
      <left/>
      <right style="thin">
        <color auto="1"/>
      </right>
      <top style="dotted">
        <color indexed="64"/>
      </top>
      <bottom/>
      <diagonal/>
    </border>
    <border>
      <left style="dotted">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ck">
        <color rgb="FFFF0000"/>
      </left>
      <right/>
      <top style="thick">
        <color rgb="FFFF0000"/>
      </top>
      <bottom/>
      <diagonal/>
    </border>
    <border>
      <left/>
      <right/>
      <top style="thick">
        <color rgb="FFFF0000"/>
      </top>
      <bottom/>
      <diagonal/>
    </border>
    <border>
      <left/>
      <right style="thin">
        <color auto="1"/>
      </right>
      <top style="thick">
        <color rgb="FFFF0000"/>
      </top>
      <bottom/>
      <diagonal/>
    </border>
    <border>
      <left style="thin">
        <color auto="1"/>
      </left>
      <right/>
      <top style="thick">
        <color rgb="FFFF0000"/>
      </top>
      <bottom/>
      <diagonal/>
    </border>
    <border>
      <left/>
      <right style="thick">
        <color rgb="FFFF0000"/>
      </right>
      <top style="thick">
        <color rgb="FFFF0000"/>
      </top>
      <bottom/>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left style="thick">
        <color rgb="FFFF0000"/>
      </left>
      <right/>
      <top/>
      <bottom style="thin">
        <color auto="1"/>
      </bottom>
      <diagonal/>
    </border>
    <border>
      <left/>
      <right style="thick">
        <color rgb="FFFF0000"/>
      </right>
      <top/>
      <bottom/>
      <diagonal/>
    </border>
    <border diagonalDown="1">
      <left/>
      <right/>
      <top/>
      <bottom/>
      <diagonal style="thin">
        <color auto="1"/>
      </diagonal>
    </border>
    <border diagonalDown="1">
      <left/>
      <right style="thin">
        <color auto="1"/>
      </right>
      <top/>
      <bottom/>
      <diagonal style="thin">
        <color auto="1"/>
      </diagonal>
    </border>
    <border>
      <left style="thick">
        <color rgb="FFFF0000"/>
      </left>
      <right/>
      <top style="thin">
        <color auto="1"/>
      </top>
      <bottom/>
      <diagonal/>
    </border>
    <border>
      <left style="thick">
        <color rgb="FFFF0000"/>
      </left>
      <right/>
      <top/>
      <bottom style="thick">
        <color rgb="FFFF0000"/>
      </bottom>
      <diagonal/>
    </border>
    <border>
      <left/>
      <right/>
      <top/>
      <bottom style="thick">
        <color rgb="FFFF0000"/>
      </bottom>
      <diagonal/>
    </border>
    <border>
      <left/>
      <right style="thin">
        <color auto="1"/>
      </right>
      <top/>
      <bottom style="thick">
        <color rgb="FFFF0000"/>
      </bottom>
      <diagonal/>
    </border>
    <border>
      <left style="thin">
        <color auto="1"/>
      </left>
      <right/>
      <top/>
      <bottom style="thick">
        <color rgb="FFFF0000"/>
      </bottom>
      <diagonal/>
    </border>
    <border>
      <left/>
      <right style="thick">
        <color rgb="FFFF0000"/>
      </right>
      <top/>
      <bottom style="thick">
        <color rgb="FFFF0000"/>
      </bottom>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s>
  <cellStyleXfs count="76">
    <xf numFmtId="0" fontId="0" fillId="0" borderId="0"/>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6" fillId="0" borderId="0" applyNumberFormat="0" applyFill="0" applyBorder="0" applyAlignment="0" applyProtection="0">
      <alignment vertical="center"/>
    </xf>
    <xf numFmtId="0" fontId="27" fillId="20" borderId="1" applyNumberFormat="0" applyAlignment="0" applyProtection="0">
      <alignment vertical="center"/>
    </xf>
    <xf numFmtId="0" fontId="28" fillId="21" borderId="0" applyNumberFormat="0" applyBorder="0" applyAlignment="0" applyProtection="0">
      <alignment vertical="center"/>
    </xf>
    <xf numFmtId="0" fontId="24" fillId="22" borderId="2" applyNumberFormat="0" applyFont="0" applyAlignment="0" applyProtection="0">
      <alignment vertical="center"/>
    </xf>
    <xf numFmtId="0" fontId="29" fillId="0" borderId="3" applyNumberFormat="0" applyFill="0" applyAlignment="0" applyProtection="0">
      <alignment vertical="center"/>
    </xf>
    <xf numFmtId="0" fontId="30" fillId="3" borderId="0" applyNumberFormat="0" applyBorder="0" applyAlignment="0" applyProtection="0">
      <alignment vertical="center"/>
    </xf>
    <xf numFmtId="0" fontId="31" fillId="23" borderId="4" applyNumberFormat="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6"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0" borderId="8" applyNumberFormat="0" applyFill="0" applyAlignment="0" applyProtection="0">
      <alignment vertical="center"/>
    </xf>
    <xf numFmtId="0" fontId="37" fillId="23" borderId="9" applyNumberFormat="0" applyAlignment="0" applyProtection="0">
      <alignment vertical="center"/>
    </xf>
    <xf numFmtId="0" fontId="38" fillId="0" borderId="0" applyNumberFormat="0" applyFill="0" applyBorder="0" applyAlignment="0" applyProtection="0">
      <alignment vertical="center"/>
    </xf>
    <xf numFmtId="0" fontId="39" fillId="7" borderId="4" applyNumberFormat="0" applyAlignment="0" applyProtection="0">
      <alignment vertical="center"/>
    </xf>
    <xf numFmtId="0" fontId="5" fillId="0" borderId="0"/>
    <xf numFmtId="0" fontId="6" fillId="0" borderId="0"/>
    <xf numFmtId="0" fontId="9" fillId="0" borderId="0">
      <alignment vertical="center"/>
    </xf>
    <xf numFmtId="0" fontId="6" fillId="0" borderId="0">
      <alignment vertical="center"/>
    </xf>
    <xf numFmtId="0" fontId="61" fillId="0" borderId="0">
      <alignment vertical="center"/>
    </xf>
    <xf numFmtId="0" fontId="54" fillId="0" borderId="0">
      <alignment vertical="center"/>
    </xf>
    <xf numFmtId="0" fontId="54" fillId="0" borderId="0">
      <alignment vertical="center"/>
    </xf>
    <xf numFmtId="0" fontId="6" fillId="0" borderId="0">
      <alignment vertical="center"/>
    </xf>
    <xf numFmtId="0" fontId="6" fillId="0" borderId="0">
      <alignment vertical="center"/>
    </xf>
    <xf numFmtId="0" fontId="5" fillId="0" borderId="0">
      <alignment vertical="center"/>
    </xf>
    <xf numFmtId="0" fontId="6" fillId="0" borderId="0"/>
    <xf numFmtId="0" fontId="6" fillId="0" borderId="0">
      <alignment vertical="center"/>
    </xf>
    <xf numFmtId="0" fontId="40" fillId="4" borderId="0" applyNumberFormat="0" applyBorder="0" applyAlignment="0" applyProtection="0">
      <alignment vertical="center"/>
    </xf>
    <xf numFmtId="0" fontId="5" fillId="0" borderId="0">
      <alignment vertical="center"/>
    </xf>
    <xf numFmtId="0" fontId="5" fillId="0" borderId="0">
      <alignment vertical="center"/>
    </xf>
    <xf numFmtId="0" fontId="61" fillId="0" borderId="0">
      <alignment vertical="center"/>
    </xf>
    <xf numFmtId="0" fontId="84" fillId="0" borderId="0" applyNumberFormat="0" applyFill="0" applyBorder="0" applyAlignment="0" applyProtection="0"/>
    <xf numFmtId="0" fontId="4" fillId="0" borderId="0">
      <alignment vertical="center"/>
    </xf>
    <xf numFmtId="0" fontId="5" fillId="0" borderId="0">
      <alignment vertical="center"/>
    </xf>
    <xf numFmtId="0" fontId="5" fillId="0" borderId="0">
      <alignment vertical="center"/>
    </xf>
    <xf numFmtId="38" fontId="132" fillId="0" borderId="0" applyFont="0" applyFill="0" applyBorder="0" applyAlignment="0" applyProtection="0"/>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23" fillId="0" borderId="0">
      <alignment vertical="center"/>
    </xf>
    <xf numFmtId="9" fontId="5" fillId="0" borderId="0" applyFont="0" applyFill="0" applyBorder="0" applyAlignment="0" applyProtection="0">
      <alignment vertical="center"/>
    </xf>
    <xf numFmtId="0" fontId="61" fillId="0" borderId="0">
      <alignment vertical="center"/>
    </xf>
    <xf numFmtId="0" fontId="2" fillId="0" borderId="0">
      <alignment vertical="center"/>
    </xf>
    <xf numFmtId="0" fontId="5" fillId="0" borderId="0">
      <alignment vertical="center"/>
    </xf>
    <xf numFmtId="0" fontId="61" fillId="0" borderId="0">
      <alignment vertical="center"/>
    </xf>
    <xf numFmtId="0" fontId="1" fillId="0" borderId="0">
      <alignment vertical="center"/>
    </xf>
    <xf numFmtId="38" fontId="1" fillId="0" borderId="0" applyFont="0" applyFill="0" applyBorder="0" applyAlignment="0" applyProtection="0">
      <alignment vertical="center"/>
    </xf>
  </cellStyleXfs>
  <cellXfs count="4578">
    <xf numFmtId="0" fontId="0" fillId="0" borderId="0" xfId="0"/>
    <xf numFmtId="0" fontId="11" fillId="0" borderId="0" xfId="0" applyFont="1"/>
    <xf numFmtId="0" fontId="11" fillId="0" borderId="14" xfId="0" applyFont="1" applyBorder="1"/>
    <xf numFmtId="0" fontId="15" fillId="0" borderId="0" xfId="0" applyFont="1" applyFill="1" applyBorder="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3" fillId="0" borderId="15" xfId="0" applyFont="1" applyFill="1" applyBorder="1" applyAlignment="1">
      <alignment horizontal="center" vertical="center"/>
    </xf>
    <xf numFmtId="0" fontId="13" fillId="0" borderId="15"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pplyProtection="1">
      <alignment horizontal="center" vertical="center"/>
    </xf>
    <xf numFmtId="0" fontId="19" fillId="0" borderId="0" xfId="0" applyFont="1" applyFill="1" applyBorder="1" applyAlignment="1" applyProtection="1">
      <alignment horizontal="right" vertical="center"/>
    </xf>
    <xf numFmtId="181" fontId="18" fillId="0" borderId="0" xfId="0" applyNumberFormat="1" applyFont="1" applyFill="1" applyBorder="1" applyAlignment="1" applyProtection="1">
      <alignment horizontal="right" vertical="center"/>
    </xf>
    <xf numFmtId="187" fontId="15" fillId="0" borderId="0" xfId="0" applyNumberFormat="1" applyFont="1" applyFill="1" applyBorder="1" applyAlignment="1" applyProtection="1">
      <alignment horizontal="right" vertical="center"/>
    </xf>
    <xf numFmtId="176" fontId="15" fillId="0" borderId="0" xfId="0" applyNumberFormat="1" applyFont="1" applyFill="1" applyBorder="1" applyAlignment="1" applyProtection="1">
      <alignment horizontal="left" vertical="center"/>
    </xf>
    <xf numFmtId="0" fontId="11" fillId="0" borderId="28" xfId="0" applyFont="1" applyFill="1" applyBorder="1" applyAlignment="1" applyProtection="1">
      <alignment horizontal="distributed" vertical="center"/>
    </xf>
    <xf numFmtId="0" fontId="12" fillId="0" borderId="0" xfId="49" applyFont="1" applyFill="1" applyAlignment="1" applyProtection="1">
      <alignment vertical="center"/>
    </xf>
    <xf numFmtId="0" fontId="16" fillId="0" borderId="0" xfId="49" applyFont="1" applyFill="1" applyAlignment="1" applyProtection="1">
      <alignment vertical="center"/>
    </xf>
    <xf numFmtId="0" fontId="17" fillId="0" borderId="0" xfId="49" applyFont="1" applyFill="1" applyAlignment="1" applyProtection="1">
      <alignment vertical="center"/>
    </xf>
    <xf numFmtId="0" fontId="17" fillId="0" borderId="0" xfId="49" applyFont="1" applyFill="1" applyAlignment="1">
      <alignment vertical="center"/>
    </xf>
    <xf numFmtId="0" fontId="18" fillId="0" borderId="0" xfId="49" applyFont="1" applyFill="1" applyAlignment="1">
      <alignment vertical="center"/>
    </xf>
    <xf numFmtId="0" fontId="15" fillId="0" borderId="0" xfId="0" applyFont="1" applyFill="1" applyAlignment="1">
      <alignment vertical="center"/>
    </xf>
    <xf numFmtId="0" fontId="15" fillId="0" borderId="0" xfId="0" applyFont="1" applyFill="1" applyAlignment="1" applyProtection="1">
      <alignment vertical="center"/>
    </xf>
    <xf numFmtId="0" fontId="19" fillId="0" borderId="0" xfId="0" applyFont="1" applyFill="1" applyAlignment="1" applyProtection="1">
      <alignment vertical="center"/>
    </xf>
    <xf numFmtId="0" fontId="19" fillId="0" borderId="0" xfId="0" applyFont="1" applyFill="1" applyAlignment="1" applyProtection="1">
      <alignment horizontal="center" vertical="center"/>
    </xf>
    <xf numFmtId="0" fontId="19" fillId="0" borderId="0" xfId="0" applyFont="1" applyFill="1" applyAlignment="1" applyProtection="1">
      <alignment horizontal="left" vertical="center"/>
    </xf>
    <xf numFmtId="0" fontId="15" fillId="0" borderId="0" xfId="0" applyFont="1" applyFill="1" applyAlignment="1" applyProtection="1">
      <alignment horizontal="center" vertical="center"/>
    </xf>
    <xf numFmtId="0" fontId="15" fillId="0" borderId="31" xfId="0" applyFont="1" applyFill="1" applyBorder="1" applyAlignment="1" applyProtection="1">
      <alignment horizontal="distributed" vertical="center"/>
    </xf>
    <xf numFmtId="0" fontId="15" fillId="0" borderId="32" xfId="0" applyFont="1" applyFill="1" applyBorder="1" applyAlignment="1" applyProtection="1">
      <alignment horizontal="center" vertical="center"/>
    </xf>
    <xf numFmtId="0" fontId="15" fillId="0" borderId="21" xfId="0" applyFont="1" applyFill="1" applyBorder="1" applyAlignment="1" applyProtection="1">
      <alignment horizontal="center" vertical="center"/>
    </xf>
    <xf numFmtId="0" fontId="15" fillId="0" borderId="33"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1" fillId="0" borderId="29" xfId="0" applyFont="1" applyFill="1" applyBorder="1" applyAlignment="1" applyProtection="1">
      <alignment horizontal="distributed" vertical="center" shrinkToFit="1"/>
    </xf>
    <xf numFmtId="0" fontId="15" fillId="0" borderId="35" xfId="0" applyFont="1" applyFill="1" applyBorder="1" applyAlignment="1" applyProtection="1">
      <alignment horizontal="distributed" vertical="center"/>
    </xf>
    <xf numFmtId="0" fontId="15" fillId="0" borderId="29" xfId="0" applyFont="1" applyFill="1" applyBorder="1" applyAlignment="1" applyProtection="1">
      <alignment horizontal="distributed" vertical="center"/>
    </xf>
    <xf numFmtId="180" fontId="18" fillId="0" borderId="0" xfId="0" applyNumberFormat="1" applyFont="1" applyFill="1" applyBorder="1" applyAlignment="1" applyProtection="1">
      <alignment horizontal="right" vertical="center"/>
    </xf>
    <xf numFmtId="0" fontId="15" fillId="0" borderId="39" xfId="0" applyFont="1" applyFill="1" applyBorder="1" applyAlignment="1" applyProtection="1">
      <alignment horizontal="distributed" vertical="center" wrapText="1"/>
    </xf>
    <xf numFmtId="181" fontId="15" fillId="0" borderId="40" xfId="0" applyNumberFormat="1" applyFont="1" applyFill="1" applyBorder="1" applyAlignment="1" applyProtection="1">
      <alignment horizontal="right" vertical="center"/>
    </xf>
    <xf numFmtId="0" fontId="15" fillId="0" borderId="39" xfId="0" applyFont="1" applyFill="1" applyBorder="1" applyAlignment="1" applyProtection="1">
      <alignment horizontal="distributed" vertical="center"/>
    </xf>
    <xf numFmtId="0" fontId="11" fillId="0" borderId="0" xfId="0" applyFont="1" applyFill="1" applyBorder="1" applyAlignment="1" applyProtection="1">
      <alignment horizontal="left" vertical="center"/>
    </xf>
    <xf numFmtId="0" fontId="15" fillId="0" borderId="43" xfId="0" applyFont="1" applyFill="1" applyBorder="1" applyAlignment="1" applyProtection="1">
      <alignment horizontal="distributed" vertical="center"/>
    </xf>
    <xf numFmtId="0" fontId="15" fillId="0" borderId="43" xfId="0" applyFont="1" applyFill="1" applyBorder="1" applyAlignment="1" applyProtection="1">
      <alignment horizontal="distributed" vertical="center" wrapText="1"/>
    </xf>
    <xf numFmtId="0" fontId="15" fillId="0" borderId="0" xfId="0" applyFont="1" applyFill="1" applyAlignment="1" applyProtection="1">
      <alignment horizontal="left" vertical="center"/>
    </xf>
    <xf numFmtId="0" fontId="15" fillId="0" borderId="0" xfId="0" applyFont="1" applyFill="1" applyAlignment="1" applyProtection="1">
      <alignment horizontal="right" vertical="center"/>
    </xf>
    <xf numFmtId="0" fontId="15" fillId="0" borderId="0" xfId="0" applyFont="1" applyFill="1" applyAlignment="1">
      <alignment horizontal="center" vertical="center"/>
    </xf>
    <xf numFmtId="0" fontId="15" fillId="0" borderId="53" xfId="0" applyFont="1" applyFill="1" applyBorder="1" applyAlignment="1" applyProtection="1">
      <alignment horizontal="distributed" vertical="center"/>
    </xf>
    <xf numFmtId="0" fontId="15" fillId="0" borderId="54" xfId="0" applyFont="1" applyFill="1" applyBorder="1" applyAlignment="1" applyProtection="1">
      <alignment horizontal="center" vertical="center"/>
      <protection locked="0"/>
    </xf>
    <xf numFmtId="0" fontId="15" fillId="0" borderId="55" xfId="0" applyFont="1" applyFill="1" applyBorder="1" applyAlignment="1" applyProtection="1">
      <alignment horizontal="center" vertical="center"/>
      <protection locked="0"/>
    </xf>
    <xf numFmtId="0" fontId="15" fillId="0" borderId="56" xfId="0" applyFont="1" applyFill="1" applyBorder="1" applyAlignment="1" applyProtection="1">
      <alignment horizontal="center" vertical="center"/>
      <protection locked="0"/>
    </xf>
    <xf numFmtId="0" fontId="15" fillId="0" borderId="15" xfId="0" applyFont="1" applyFill="1" applyBorder="1" applyAlignment="1" applyProtection="1">
      <alignment horizontal="distributed" vertical="center" wrapText="1"/>
    </xf>
    <xf numFmtId="181" fontId="15" fillId="0" borderId="0" xfId="0" applyNumberFormat="1" applyFont="1" applyFill="1" applyBorder="1" applyAlignment="1" applyProtection="1">
      <alignment horizontal="right" vertical="center"/>
    </xf>
    <xf numFmtId="0" fontId="14" fillId="0" borderId="15" xfId="0" applyNumberFormat="1" applyFont="1" applyFill="1" applyBorder="1" applyAlignment="1" applyProtection="1">
      <alignment horizontal="distributed" vertical="center" wrapText="1" shrinkToFit="1"/>
    </xf>
    <xf numFmtId="0" fontId="18" fillId="0" borderId="0" xfId="48" applyFont="1">
      <alignment vertical="center"/>
    </xf>
    <xf numFmtId="0" fontId="18" fillId="0" borderId="65" xfId="48" applyFont="1" applyFill="1" applyBorder="1" applyAlignment="1">
      <alignment horizontal="center" vertical="center"/>
    </xf>
    <xf numFmtId="0" fontId="13" fillId="0" borderId="15" xfId="0" applyFont="1" applyFill="1" applyBorder="1" applyAlignment="1">
      <alignment horizontal="distributed" vertical="center" wrapText="1"/>
    </xf>
    <xf numFmtId="0" fontId="13" fillId="0" borderId="38" xfId="0" applyFont="1" applyFill="1" applyBorder="1" applyAlignment="1">
      <alignment horizontal="left" vertical="center" shrinkToFit="1"/>
    </xf>
    <xf numFmtId="0" fontId="17" fillId="0" borderId="0" xfId="0" applyFont="1" applyBorder="1" applyAlignment="1">
      <alignment horizontal="center" vertical="center"/>
    </xf>
    <xf numFmtId="0" fontId="11" fillId="0" borderId="67" xfId="0" applyFont="1" applyBorder="1"/>
    <xf numFmtId="0" fontId="11" fillId="0" borderId="68" xfId="0" applyFont="1" applyBorder="1"/>
    <xf numFmtId="0" fontId="11" fillId="0" borderId="22" xfId="0" applyFont="1" applyBorder="1"/>
    <xf numFmtId="0" fontId="11" fillId="0" borderId="69" xfId="0" applyFont="1" applyBorder="1"/>
    <xf numFmtId="0" fontId="11" fillId="0" borderId="70" xfId="0" applyFont="1" applyBorder="1"/>
    <xf numFmtId="0" fontId="11" fillId="0" borderId="19" xfId="0" applyFont="1" applyBorder="1"/>
    <xf numFmtId="0" fontId="11" fillId="0" borderId="0" xfId="0" applyFont="1" applyAlignment="1">
      <alignment vertical="center"/>
    </xf>
    <xf numFmtId="0" fontId="11" fillId="0" borderId="24" xfId="0" applyFont="1" applyBorder="1"/>
    <xf numFmtId="0" fontId="18" fillId="0" borderId="73" xfId="48" applyFont="1" applyFill="1" applyBorder="1" applyAlignment="1">
      <alignment horizontal="center" vertical="center"/>
    </xf>
    <xf numFmtId="0" fontId="18" fillId="0" borderId="74" xfId="48" applyFont="1" applyFill="1" applyBorder="1" applyAlignment="1">
      <alignment horizontal="center" vertical="center"/>
    </xf>
    <xf numFmtId="0" fontId="18" fillId="0" borderId="75" xfId="48" applyFont="1" applyFill="1" applyBorder="1" applyAlignment="1">
      <alignment horizontal="center" vertical="center"/>
    </xf>
    <xf numFmtId="0" fontId="18" fillId="0" borderId="69" xfId="48" applyFont="1" applyFill="1" applyBorder="1" applyAlignment="1">
      <alignment horizontal="center" vertical="center"/>
    </xf>
    <xf numFmtId="0" fontId="18" fillId="0" borderId="76" xfId="48" applyFont="1" applyFill="1" applyBorder="1" applyAlignment="1">
      <alignment horizontal="center" vertical="center"/>
    </xf>
    <xf numFmtId="0" fontId="15" fillId="0" borderId="0" xfId="48" applyFont="1" applyFill="1" applyBorder="1" applyAlignment="1"/>
    <xf numFmtId="0" fontId="18" fillId="0" borderId="0" xfId="48" applyFont="1" applyFill="1" applyBorder="1">
      <alignment vertical="center"/>
    </xf>
    <xf numFmtId="0" fontId="18" fillId="0" borderId="23" xfId="0" applyFont="1" applyBorder="1" applyAlignment="1">
      <alignment horizontal="center" vertical="center"/>
    </xf>
    <xf numFmtId="0" fontId="11" fillId="0" borderId="27" xfId="0" applyFont="1" applyBorder="1" applyAlignment="1">
      <alignment horizontal="distributed" vertical="center" justifyLastLine="1"/>
    </xf>
    <xf numFmtId="0" fontId="11" fillId="0" borderId="0" xfId="0" applyFont="1" applyAlignment="1">
      <alignment horizontal="right" vertical="center"/>
    </xf>
    <xf numFmtId="182" fontId="15" fillId="0" borderId="79" xfId="0" applyNumberFormat="1" applyFont="1" applyFill="1" applyBorder="1" applyAlignment="1" applyProtection="1">
      <alignment horizontal="right" vertical="center"/>
    </xf>
    <xf numFmtId="0" fontId="15" fillId="0" borderId="80" xfId="0" applyFont="1" applyFill="1" applyBorder="1" applyAlignment="1" applyProtection="1">
      <alignment horizontal="distributed" vertical="center" wrapText="1"/>
    </xf>
    <xf numFmtId="0" fontId="11" fillId="0" borderId="82" xfId="0" applyFont="1" applyBorder="1" applyAlignment="1">
      <alignment horizontal="left" vertical="center" wrapText="1"/>
    </xf>
    <xf numFmtId="0" fontId="11" fillId="0" borderId="83" xfId="0" applyFont="1" applyBorder="1" applyAlignment="1">
      <alignment vertical="center"/>
    </xf>
    <xf numFmtId="0" fontId="11" fillId="0" borderId="84" xfId="0" applyFont="1" applyBorder="1" applyAlignment="1">
      <alignment vertical="center"/>
    </xf>
    <xf numFmtId="0" fontId="11" fillId="0" borderId="85" xfId="0" applyFont="1" applyBorder="1" applyAlignment="1">
      <alignment vertical="center"/>
    </xf>
    <xf numFmtId="184" fontId="13" fillId="25" borderId="15" xfId="0" applyNumberFormat="1" applyFont="1" applyFill="1" applyBorder="1" applyAlignment="1">
      <alignment vertical="center" wrapText="1"/>
    </xf>
    <xf numFmtId="184" fontId="13" fillId="25" borderId="29" xfId="0" applyNumberFormat="1" applyFont="1" applyFill="1" applyBorder="1" applyAlignment="1">
      <alignment vertical="center" wrapText="1"/>
    </xf>
    <xf numFmtId="187" fontId="13" fillId="25" borderId="15" xfId="0" applyNumberFormat="1" applyFont="1" applyFill="1" applyBorder="1" applyAlignment="1">
      <alignment vertical="center" wrapText="1"/>
    </xf>
    <xf numFmtId="187" fontId="13" fillId="25" borderId="29" xfId="0" applyNumberFormat="1" applyFont="1" applyFill="1" applyBorder="1" applyAlignment="1">
      <alignment vertical="center" wrapText="1"/>
    </xf>
    <xf numFmtId="186" fontId="13" fillId="25" borderId="66" xfId="0" applyNumberFormat="1" applyFont="1" applyFill="1" applyBorder="1" applyAlignment="1">
      <alignment horizontal="right" vertical="center" wrapText="1"/>
    </xf>
    <xf numFmtId="184" fontId="13" fillId="25" borderId="66" xfId="0" applyNumberFormat="1" applyFont="1" applyFill="1" applyBorder="1" applyAlignment="1">
      <alignment horizontal="right" vertical="center" wrapText="1"/>
    </xf>
    <xf numFmtId="0" fontId="15" fillId="0" borderId="51"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3" fillId="0" borderId="0" xfId="43" applyFont="1">
      <alignment vertical="center"/>
    </xf>
    <xf numFmtId="0" fontId="9" fillId="0" borderId="0" xfId="43">
      <alignment vertical="center"/>
    </xf>
    <xf numFmtId="0" fontId="9" fillId="0" borderId="0" xfId="43" applyBorder="1">
      <alignment vertical="center"/>
    </xf>
    <xf numFmtId="0" fontId="9" fillId="0" borderId="0" xfId="43" applyFont="1">
      <alignment vertical="center"/>
    </xf>
    <xf numFmtId="0" fontId="22" fillId="0" borderId="23" xfId="43" applyFont="1" applyBorder="1" applyAlignment="1">
      <alignment horizontal="center" vertical="center"/>
    </xf>
    <xf numFmtId="0" fontId="9" fillId="0" borderId="17" xfId="43" applyBorder="1" applyAlignment="1">
      <alignment horizontal="center" vertical="center"/>
    </xf>
    <xf numFmtId="0" fontId="9" fillId="0" borderId="0" xfId="43" applyBorder="1" applyAlignment="1">
      <alignment vertical="center"/>
    </xf>
    <xf numFmtId="0" fontId="24" fillId="0" borderId="0" xfId="43" applyFont="1">
      <alignment vertical="center"/>
    </xf>
    <xf numFmtId="0" fontId="36" fillId="0" borderId="0" xfId="43" applyFont="1">
      <alignment vertical="center"/>
    </xf>
    <xf numFmtId="0" fontId="9" fillId="0" borderId="0" xfId="45" applyFont="1">
      <alignment vertical="center"/>
    </xf>
    <xf numFmtId="0" fontId="9" fillId="0" borderId="0" xfId="45" applyFont="1" applyBorder="1">
      <alignment vertical="center"/>
    </xf>
    <xf numFmtId="0" fontId="23" fillId="0" borderId="0" xfId="44" applyFont="1">
      <alignment vertical="center"/>
    </xf>
    <xf numFmtId="0" fontId="6" fillId="0" borderId="0" xfId="44">
      <alignment vertical="center"/>
    </xf>
    <xf numFmtId="0" fontId="61" fillId="0" borderId="0" xfId="45">
      <alignment vertical="center"/>
    </xf>
    <xf numFmtId="0" fontId="23" fillId="0" borderId="0" xfId="45" applyFont="1">
      <alignment vertical="center"/>
    </xf>
    <xf numFmtId="0" fontId="23" fillId="0" borderId="0" xfId="45" applyFont="1" applyBorder="1" applyAlignment="1">
      <alignment horizontal="center" vertical="center"/>
    </xf>
    <xf numFmtId="0" fontId="6" fillId="0" borderId="23" xfId="45" applyFont="1" applyBorder="1" applyAlignment="1">
      <alignment horizontal="center" vertical="center"/>
    </xf>
    <xf numFmtId="0" fontId="61" fillId="0" borderId="17" xfId="45" applyBorder="1" applyAlignment="1">
      <alignment horizontal="left" vertical="center" indent="1"/>
    </xf>
    <xf numFmtId="0" fontId="41" fillId="0" borderId="0" xfId="45" applyFont="1">
      <alignment vertical="center"/>
    </xf>
    <xf numFmtId="0" fontId="49" fillId="0" borderId="0" xfId="45" applyFont="1">
      <alignment vertical="center"/>
    </xf>
    <xf numFmtId="0" fontId="41" fillId="0" borderId="0" xfId="45" applyFont="1" applyAlignment="1">
      <alignment horizontal="left" vertical="center"/>
    </xf>
    <xf numFmtId="0" fontId="48" fillId="0" borderId="0" xfId="52" applyFont="1">
      <alignment vertical="center"/>
    </xf>
    <xf numFmtId="0" fontId="48" fillId="0" borderId="0" xfId="44" applyFont="1" applyAlignment="1">
      <alignment vertical="center"/>
    </xf>
    <xf numFmtId="0" fontId="48" fillId="0" borderId="0" xfId="52" applyFont="1" applyBorder="1">
      <alignment vertical="center"/>
    </xf>
    <xf numFmtId="0" fontId="61" fillId="0" borderId="0" xfId="45" applyAlignment="1">
      <alignment vertical="center"/>
    </xf>
    <xf numFmtId="0" fontId="53" fillId="0" borderId="0" xfId="45" applyFont="1" applyAlignment="1">
      <alignment vertical="center"/>
    </xf>
    <xf numFmtId="0" fontId="61" fillId="0" borderId="0" xfId="45" applyAlignment="1">
      <alignment horizontal="left" vertical="center"/>
    </xf>
    <xf numFmtId="0" fontId="51" fillId="0" borderId="0" xfId="52" applyFont="1" applyAlignment="1">
      <alignment horizontal="left" vertical="center" wrapText="1"/>
    </xf>
    <xf numFmtId="0" fontId="46" fillId="0" borderId="0" xfId="45" applyFont="1" applyAlignment="1">
      <alignment horizontal="left" vertical="center"/>
    </xf>
    <xf numFmtId="0" fontId="24" fillId="0" borderId="0" xfId="52" applyFont="1" applyAlignment="1">
      <alignment horizontal="right" vertical="center"/>
    </xf>
    <xf numFmtId="0" fontId="55" fillId="0" borderId="0" xfId="52" applyFont="1">
      <alignment vertical="center"/>
    </xf>
    <xf numFmtId="0" fontId="11" fillId="0" borderId="0" xfId="51" applyFont="1" applyAlignment="1">
      <alignment wrapText="1"/>
    </xf>
    <xf numFmtId="0" fontId="11" fillId="0" borderId="0" xfId="51" applyFont="1"/>
    <xf numFmtId="0" fontId="11" fillId="0" borderId="27" xfId="51" applyFont="1" applyBorder="1" applyAlignment="1">
      <alignment horizontal="distributed" vertical="distributed" wrapText="1"/>
    </xf>
    <xf numFmtId="0" fontId="11" fillId="0" borderId="0" xfId="51" applyFont="1" applyBorder="1" applyAlignment="1">
      <alignment wrapText="1"/>
    </xf>
    <xf numFmtId="0" fontId="11" fillId="0" borderId="46" xfId="51" applyFont="1" applyBorder="1" applyAlignment="1">
      <alignment horizontal="center" vertical="center" wrapText="1"/>
    </xf>
    <xf numFmtId="0" fontId="11" fillId="0" borderId="0" xfId="51" applyFont="1" applyAlignment="1">
      <alignment vertical="center"/>
    </xf>
    <xf numFmtId="0" fontId="13" fillId="25" borderId="52" xfId="46" applyFont="1" applyFill="1" applyBorder="1" applyAlignment="1">
      <alignment horizontal="justify" vertical="center" wrapText="1"/>
    </xf>
    <xf numFmtId="185" fontId="13" fillId="25" borderId="124" xfId="46" applyNumberFormat="1" applyFont="1" applyFill="1" applyBorder="1" applyAlignment="1">
      <alignment vertical="center" wrapText="1"/>
    </xf>
    <xf numFmtId="0" fontId="13" fillId="26" borderId="124" xfId="46" applyFont="1" applyFill="1" applyBorder="1" applyAlignment="1">
      <alignment horizontal="center" vertical="center" wrapText="1"/>
    </xf>
    <xf numFmtId="0" fontId="13" fillId="27" borderId="52" xfId="46" applyFont="1" applyFill="1" applyBorder="1" applyAlignment="1">
      <alignment horizontal="justify" vertical="center" wrapText="1"/>
    </xf>
    <xf numFmtId="0" fontId="13" fillId="27" borderId="124" xfId="46" applyFont="1" applyFill="1" applyBorder="1" applyAlignment="1">
      <alignment horizontal="center" vertical="center" wrapText="1"/>
    </xf>
    <xf numFmtId="0" fontId="56" fillId="0" borderId="0" xfId="45" applyFont="1" applyFill="1">
      <alignment vertical="center"/>
    </xf>
    <xf numFmtId="177" fontId="13" fillId="26" borderId="29" xfId="0" applyNumberFormat="1" applyFont="1" applyFill="1" applyBorder="1" applyAlignment="1" applyProtection="1">
      <alignment vertical="center"/>
      <protection locked="0"/>
    </xf>
    <xf numFmtId="0" fontId="9" fillId="0" borderId="0" xfId="45" applyFont="1" applyFill="1" applyAlignment="1">
      <alignment horizontal="left" vertical="center"/>
    </xf>
    <xf numFmtId="0" fontId="57" fillId="0" borderId="0" xfId="45" applyFont="1">
      <alignment vertical="center"/>
    </xf>
    <xf numFmtId="0" fontId="57" fillId="0" borderId="0" xfId="45" applyFont="1" applyAlignment="1">
      <alignment horizontal="center" vertical="center"/>
    </xf>
    <xf numFmtId="0" fontId="57" fillId="0" borderId="0" xfId="45" applyFont="1" applyBorder="1">
      <alignment vertical="center"/>
    </xf>
    <xf numFmtId="49" fontId="57" fillId="0" borderId="0" xfId="45" applyNumberFormat="1" applyFont="1" applyBorder="1" applyAlignment="1">
      <alignment vertical="center"/>
    </xf>
    <xf numFmtId="0" fontId="57" fillId="0" borderId="0" xfId="45" applyFont="1" applyBorder="1" applyAlignment="1">
      <alignment vertical="center"/>
    </xf>
    <xf numFmtId="0" fontId="57" fillId="0" borderId="0" xfId="45" applyNumberFormat="1" applyFont="1" applyBorder="1" applyAlignment="1">
      <alignment vertical="center"/>
    </xf>
    <xf numFmtId="0" fontId="57" fillId="0" borderId="0" xfId="45" applyFont="1" applyFill="1" applyBorder="1" applyAlignment="1">
      <alignment vertical="center"/>
    </xf>
    <xf numFmtId="0" fontId="58" fillId="0" borderId="0" xfId="45" applyFont="1">
      <alignment vertical="center"/>
    </xf>
    <xf numFmtId="0" fontId="57" fillId="0" borderId="0" xfId="45" applyFont="1" applyBorder="1" applyAlignment="1">
      <alignment vertical="center" textRotation="255" wrapText="1"/>
    </xf>
    <xf numFmtId="0" fontId="57" fillId="0" borderId="0" xfId="45" applyNumberFormat="1" applyFont="1" applyBorder="1" applyAlignment="1">
      <alignment vertical="center" textRotation="255" wrapText="1"/>
    </xf>
    <xf numFmtId="0" fontId="57" fillId="0" borderId="0" xfId="45" applyFont="1" applyBorder="1" applyAlignment="1">
      <alignment horizontal="left" vertical="center"/>
    </xf>
    <xf numFmtId="0" fontId="59" fillId="0" borderId="0" xfId="45" applyFont="1" applyAlignment="1">
      <alignment horizontal="center" vertical="center" wrapText="1"/>
    </xf>
    <xf numFmtId="0" fontId="61" fillId="0" borderId="27" xfId="45" applyBorder="1" applyAlignment="1">
      <alignment horizontal="left" vertical="center" wrapText="1"/>
    </xf>
    <xf numFmtId="0" fontId="0" fillId="0" borderId="0" xfId="44" applyFont="1" applyAlignment="1">
      <alignment horizontal="right" vertical="center"/>
    </xf>
    <xf numFmtId="0" fontId="9" fillId="0" borderId="0" xfId="45" applyFont="1" applyAlignment="1">
      <alignment horizontal="right" vertical="center"/>
    </xf>
    <xf numFmtId="0" fontId="0" fillId="0" borderId="0" xfId="45" applyFont="1" applyAlignment="1">
      <alignment horizontal="left" vertical="center"/>
    </xf>
    <xf numFmtId="0" fontId="15" fillId="26" borderId="28" xfId="0" applyFont="1" applyFill="1" applyBorder="1" applyAlignment="1" applyProtection="1">
      <alignment horizontal="center" vertical="center"/>
      <protection locked="0"/>
    </xf>
    <xf numFmtId="0" fontId="15" fillId="26" borderId="25" xfId="0" applyFont="1" applyFill="1" applyBorder="1" applyAlignment="1" applyProtection="1">
      <alignment horizontal="center" vertical="center"/>
      <protection locked="0"/>
    </xf>
    <xf numFmtId="0" fontId="15" fillId="26" borderId="36" xfId="0" applyFont="1" applyFill="1" applyBorder="1" applyAlignment="1" applyProtection="1">
      <alignment horizontal="center" vertical="center"/>
      <protection locked="0"/>
    </xf>
    <xf numFmtId="0" fontId="15" fillId="26" borderId="37" xfId="0" applyFont="1" applyFill="1" applyBorder="1" applyAlignment="1" applyProtection="1">
      <alignment horizontal="center" vertical="center"/>
      <protection locked="0"/>
    </xf>
    <xf numFmtId="0" fontId="15" fillId="26" borderId="20" xfId="0" applyFont="1" applyFill="1" applyBorder="1" applyAlignment="1" applyProtection="1">
      <alignment horizontal="center" vertical="center"/>
      <protection locked="0"/>
    </xf>
    <xf numFmtId="0" fontId="15" fillId="25" borderId="28" xfId="0" applyFont="1" applyFill="1" applyBorder="1" applyAlignment="1" applyProtection="1">
      <alignment horizontal="center" vertical="center"/>
    </xf>
    <xf numFmtId="0" fontId="15" fillId="25" borderId="25" xfId="0" applyFont="1" applyFill="1" applyBorder="1" applyAlignment="1" applyProtection="1">
      <alignment horizontal="center" vertical="center"/>
    </xf>
    <xf numFmtId="0" fontId="15" fillId="25" borderId="36" xfId="0" applyFont="1" applyFill="1" applyBorder="1" applyAlignment="1" applyProtection="1">
      <alignment horizontal="center" vertical="center"/>
    </xf>
    <xf numFmtId="0" fontId="15" fillId="25" borderId="37" xfId="0" applyFont="1" applyFill="1" applyBorder="1" applyAlignment="1" applyProtection="1">
      <alignment horizontal="center" vertical="center"/>
    </xf>
    <xf numFmtId="0" fontId="15" fillId="26" borderId="29" xfId="0" applyFont="1" applyFill="1" applyBorder="1" applyAlignment="1" applyProtection="1">
      <alignment horizontal="center" vertical="center"/>
      <protection locked="0"/>
    </xf>
    <xf numFmtId="0" fontId="15" fillId="26" borderId="30" xfId="0" applyFont="1" applyFill="1" applyBorder="1" applyAlignment="1" applyProtection="1">
      <alignment horizontal="center" vertical="center"/>
      <protection locked="0"/>
    </xf>
    <xf numFmtId="0" fontId="15" fillId="26" borderId="32" xfId="0" applyFont="1" applyFill="1" applyBorder="1" applyAlignment="1" applyProtection="1">
      <alignment horizontal="center" vertical="center"/>
      <protection locked="0"/>
    </xf>
    <xf numFmtId="0" fontId="15" fillId="26" borderId="21" xfId="0" applyFont="1" applyFill="1" applyBorder="1" applyAlignment="1" applyProtection="1">
      <alignment horizontal="center" vertical="center"/>
      <protection locked="0"/>
    </xf>
    <xf numFmtId="0" fontId="15" fillId="26" borderId="33" xfId="0" applyFont="1" applyFill="1" applyBorder="1" applyAlignment="1" applyProtection="1">
      <alignment horizontal="center" vertical="center"/>
      <protection locked="0"/>
    </xf>
    <xf numFmtId="0" fontId="15" fillId="26" borderId="34" xfId="0" applyFont="1" applyFill="1" applyBorder="1" applyAlignment="1" applyProtection="1">
      <alignment horizontal="center" vertical="center"/>
      <protection locked="0"/>
    </xf>
    <xf numFmtId="0" fontId="15" fillId="26" borderId="41" xfId="0" applyFont="1" applyFill="1" applyBorder="1" applyAlignment="1" applyProtection="1">
      <alignment horizontal="center" vertical="center"/>
      <protection locked="0"/>
    </xf>
    <xf numFmtId="0" fontId="15" fillId="26" borderId="26" xfId="0" applyFont="1" applyFill="1" applyBorder="1" applyAlignment="1" applyProtection="1">
      <alignment horizontal="center" vertical="center"/>
      <protection locked="0"/>
    </xf>
    <xf numFmtId="0" fontId="15" fillId="26" borderId="42" xfId="0" applyFont="1" applyFill="1" applyBorder="1" applyAlignment="1" applyProtection="1">
      <alignment horizontal="center" vertical="center"/>
      <protection locked="0"/>
    </xf>
    <xf numFmtId="0" fontId="15" fillId="26" borderId="14" xfId="0" applyFont="1" applyFill="1" applyBorder="1" applyAlignment="1" applyProtection="1">
      <alignment horizontal="center" vertical="center"/>
      <protection locked="0"/>
    </xf>
    <xf numFmtId="0" fontId="15" fillId="26" borderId="22"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protection locked="0"/>
    </xf>
    <xf numFmtId="0" fontId="15" fillId="26" borderId="27" xfId="0" applyFont="1" applyFill="1" applyBorder="1" applyAlignment="1" applyProtection="1">
      <alignment horizontal="center" vertical="center"/>
      <protection locked="0"/>
    </xf>
    <xf numFmtId="0" fontId="15" fillId="26" borderId="45" xfId="0" applyFont="1" applyFill="1" applyBorder="1" applyAlignment="1" applyProtection="1">
      <alignment horizontal="center" vertical="center"/>
      <protection locked="0"/>
    </xf>
    <xf numFmtId="0" fontId="15" fillId="26" borderId="46" xfId="0" applyFont="1" applyFill="1" applyBorder="1" applyAlignment="1" applyProtection="1">
      <alignment horizontal="center" vertical="center"/>
      <protection locked="0"/>
    </xf>
    <xf numFmtId="0" fontId="15" fillId="26" borderId="23" xfId="0" applyFont="1" applyFill="1" applyBorder="1" applyAlignment="1" applyProtection="1">
      <alignment horizontal="center" vertical="center"/>
      <protection locked="0"/>
    </xf>
    <xf numFmtId="0" fontId="15" fillId="26" borderId="54" xfId="0" applyFont="1" applyFill="1" applyBorder="1" applyAlignment="1" applyProtection="1">
      <alignment horizontal="center" vertical="center"/>
      <protection locked="0"/>
    </xf>
    <xf numFmtId="0" fontId="15" fillId="26" borderId="55" xfId="0" applyFont="1" applyFill="1" applyBorder="1" applyAlignment="1" applyProtection="1">
      <alignment horizontal="center" vertical="center"/>
      <protection locked="0"/>
    </xf>
    <xf numFmtId="0" fontId="15" fillId="26" borderId="56" xfId="0" applyFont="1" applyFill="1" applyBorder="1" applyAlignment="1" applyProtection="1">
      <alignment horizontal="center" vertical="center"/>
      <protection locked="0"/>
    </xf>
    <xf numFmtId="0" fontId="15" fillId="26" borderId="57" xfId="0" applyFont="1" applyFill="1" applyBorder="1" applyAlignment="1" applyProtection="1">
      <alignment horizontal="center" vertical="center"/>
      <protection locked="0"/>
    </xf>
    <xf numFmtId="0" fontId="15" fillId="26" borderId="58" xfId="0" applyFont="1" applyFill="1" applyBorder="1" applyAlignment="1" applyProtection="1">
      <alignment horizontal="center" vertical="center"/>
      <protection locked="0"/>
    </xf>
    <xf numFmtId="0" fontId="15" fillId="26" borderId="81" xfId="0" applyFont="1" applyFill="1" applyBorder="1" applyAlignment="1" applyProtection="1">
      <alignment horizontal="center" vertical="center"/>
      <protection locked="0"/>
    </xf>
    <xf numFmtId="0" fontId="15" fillId="25" borderId="37" xfId="0" applyNumberFormat="1" applyFont="1" applyFill="1" applyBorder="1" applyAlignment="1" applyProtection="1">
      <alignment horizontal="center" vertical="center"/>
    </xf>
    <xf numFmtId="0" fontId="15" fillId="25" borderId="25" xfId="0" applyNumberFormat="1" applyFont="1" applyFill="1" applyBorder="1" applyAlignment="1" applyProtection="1">
      <alignment horizontal="center" vertical="center"/>
    </xf>
    <xf numFmtId="0" fontId="15" fillId="25" borderId="36" xfId="0" applyNumberFormat="1" applyFont="1" applyFill="1" applyBorder="1" applyAlignment="1" applyProtection="1">
      <alignment horizontal="center" vertical="center"/>
    </xf>
    <xf numFmtId="0" fontId="15" fillId="25" borderId="28" xfId="0" applyNumberFormat="1" applyFont="1" applyFill="1" applyBorder="1" applyAlignment="1" applyProtection="1">
      <alignment horizontal="center" vertical="center"/>
    </xf>
    <xf numFmtId="0" fontId="15" fillId="25" borderId="20" xfId="0" applyNumberFormat="1" applyFont="1" applyFill="1" applyBorder="1" applyAlignment="1" applyProtection="1">
      <alignment horizontal="center" vertical="center"/>
    </xf>
    <xf numFmtId="0" fontId="15" fillId="26" borderId="28" xfId="49" applyFont="1" applyFill="1" applyBorder="1" applyAlignment="1" applyProtection="1">
      <alignment horizontal="center" vertical="center"/>
      <protection locked="0"/>
    </xf>
    <xf numFmtId="0" fontId="15" fillId="26" borderId="25" xfId="49" applyFont="1" applyFill="1" applyBorder="1" applyAlignment="1" applyProtection="1">
      <alignment horizontal="center" vertical="center"/>
      <protection locked="0"/>
    </xf>
    <xf numFmtId="0" fontId="15" fillId="26" borderId="36" xfId="49" applyFont="1" applyFill="1" applyBorder="1" applyAlignment="1" applyProtection="1">
      <alignment horizontal="center" vertical="center"/>
      <protection locked="0"/>
    </xf>
    <xf numFmtId="0" fontId="15" fillId="26" borderId="37" xfId="49" applyFont="1" applyFill="1" applyBorder="1" applyAlignment="1" applyProtection="1">
      <alignment horizontal="center" vertical="center"/>
      <protection locked="0"/>
    </xf>
    <xf numFmtId="0" fontId="15" fillId="26" borderId="20" xfId="49" applyFont="1" applyFill="1" applyBorder="1" applyAlignment="1" applyProtection="1">
      <alignment horizontal="center" vertical="center"/>
      <protection locked="0"/>
    </xf>
    <xf numFmtId="0" fontId="15" fillId="26" borderId="16" xfId="0" applyFont="1" applyFill="1" applyBorder="1" applyAlignment="1" applyProtection="1">
      <alignment horizontal="center" vertical="center"/>
      <protection locked="0"/>
    </xf>
    <xf numFmtId="0" fontId="15" fillId="26" borderId="17" xfId="0" applyFont="1" applyFill="1" applyBorder="1" applyAlignment="1" applyProtection="1">
      <alignment horizontal="center" vertical="center"/>
      <protection locked="0"/>
    </xf>
    <xf numFmtId="0" fontId="15" fillId="26" borderId="18" xfId="0" applyFont="1" applyFill="1" applyBorder="1" applyAlignment="1" applyProtection="1">
      <alignment horizontal="center" vertical="center"/>
      <protection locked="0"/>
    </xf>
    <xf numFmtId="0" fontId="15" fillId="26" borderId="19" xfId="0" applyFont="1" applyFill="1" applyBorder="1" applyAlignment="1" applyProtection="1">
      <alignment horizontal="center" vertical="center"/>
      <protection locked="0"/>
    </xf>
    <xf numFmtId="0" fontId="15" fillId="26" borderId="24" xfId="0" applyFont="1" applyFill="1" applyBorder="1" applyAlignment="1" applyProtection="1">
      <alignment horizontal="center" vertical="center"/>
      <protection locked="0"/>
    </xf>
    <xf numFmtId="0" fontId="15" fillId="26" borderId="86" xfId="0" applyFont="1" applyFill="1" applyBorder="1" applyAlignment="1" applyProtection="1">
      <alignment horizontal="center" vertical="center"/>
      <protection locked="0"/>
    </xf>
    <xf numFmtId="0" fontId="15" fillId="26" borderId="87" xfId="0" applyFont="1" applyFill="1" applyBorder="1" applyAlignment="1" applyProtection="1">
      <alignment horizontal="center" vertical="center"/>
      <protection locked="0"/>
    </xf>
    <xf numFmtId="0" fontId="15" fillId="26" borderId="88" xfId="0" applyFont="1" applyFill="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177" fontId="11" fillId="25" borderId="36" xfId="0" applyNumberFormat="1" applyFont="1" applyFill="1" applyBorder="1" applyAlignment="1" applyProtection="1">
      <alignment horizontal="right" vertical="center"/>
    </xf>
    <xf numFmtId="180" fontId="18" fillId="25" borderId="15" xfId="0" applyNumberFormat="1" applyFont="1" applyFill="1" applyBorder="1" applyAlignment="1" applyProtection="1">
      <alignment horizontal="right" vertical="center"/>
    </xf>
    <xf numFmtId="181" fontId="18" fillId="25" borderId="15" xfId="0" applyNumberFormat="1" applyFont="1" applyFill="1" applyBorder="1" applyAlignment="1" applyProtection="1">
      <alignment horizontal="right" vertical="center"/>
    </xf>
    <xf numFmtId="0" fontId="11" fillId="25" borderId="36" xfId="0" applyFont="1" applyFill="1" applyBorder="1" applyAlignment="1" applyProtection="1">
      <alignment horizontal="right" vertical="center"/>
    </xf>
    <xf numFmtId="0" fontId="15" fillId="26" borderId="38" xfId="0" applyFont="1" applyFill="1" applyBorder="1" applyAlignment="1" applyProtection="1">
      <alignment horizontal="right" vertical="center"/>
      <protection locked="0"/>
    </xf>
    <xf numFmtId="181" fontId="18" fillId="25" borderId="47" xfId="0" applyNumberFormat="1" applyFont="1" applyFill="1" applyBorder="1" applyAlignment="1" applyProtection="1">
      <alignment horizontal="right" vertical="center"/>
    </xf>
    <xf numFmtId="182" fontId="15" fillId="25" borderId="51" xfId="0" applyNumberFormat="1" applyFont="1" applyFill="1" applyBorder="1" applyAlignment="1" applyProtection="1">
      <alignment horizontal="right" vertical="center"/>
    </xf>
    <xf numFmtId="187" fontId="15" fillId="25" borderId="38" xfId="0" applyNumberFormat="1" applyFont="1" applyFill="1" applyBorder="1" applyAlignment="1" applyProtection="1">
      <alignment horizontal="right" vertical="center"/>
    </xf>
    <xf numFmtId="0" fontId="15" fillId="0" borderId="29" xfId="0" applyFont="1" applyFill="1" applyBorder="1" applyAlignment="1">
      <alignment vertical="center"/>
    </xf>
    <xf numFmtId="187" fontId="15" fillId="25" borderId="36" xfId="0" applyNumberFormat="1" applyFont="1" applyFill="1" applyBorder="1" applyAlignment="1">
      <alignment horizontal="right" vertical="center"/>
    </xf>
    <xf numFmtId="181" fontId="18" fillId="25" borderId="48" xfId="0" applyNumberFormat="1" applyFont="1" applyFill="1" applyBorder="1" applyAlignment="1" applyProtection="1">
      <alignment horizontal="right" vertical="center"/>
    </xf>
    <xf numFmtId="182" fontId="15" fillId="25" borderId="15" xfId="0" applyNumberFormat="1" applyFont="1" applyFill="1" applyBorder="1" applyAlignment="1" applyProtection="1">
      <alignment horizontal="right" vertical="center"/>
    </xf>
    <xf numFmtId="182" fontId="15" fillId="25" borderId="52" xfId="0" applyNumberFormat="1" applyFont="1" applyFill="1" applyBorder="1" applyAlignment="1" applyProtection="1">
      <alignment horizontal="right" vertical="center"/>
    </xf>
    <xf numFmtId="181" fontId="18" fillId="25" borderId="59" xfId="0" applyNumberFormat="1" applyFont="1" applyFill="1" applyBorder="1" applyAlignment="1" applyProtection="1">
      <alignment horizontal="right" vertical="center"/>
    </xf>
    <xf numFmtId="181" fontId="18" fillId="25" borderId="80" xfId="0" applyNumberFormat="1" applyFont="1" applyFill="1" applyBorder="1" applyAlignment="1" applyProtection="1">
      <alignment horizontal="right" vertical="center"/>
    </xf>
    <xf numFmtId="0" fontId="15" fillId="0" borderId="29" xfId="49" applyFont="1" applyFill="1" applyBorder="1" applyAlignment="1" applyProtection="1">
      <alignment horizontal="distributed" vertical="distributed" wrapText="1"/>
    </xf>
    <xf numFmtId="181" fontId="18" fillId="25" borderId="38" xfId="49" applyNumberFormat="1" applyFont="1" applyFill="1" applyBorder="1" applyAlignment="1" applyProtection="1">
      <alignment horizontal="right" vertical="center"/>
    </xf>
    <xf numFmtId="181" fontId="18" fillId="25" borderId="49" xfId="0" applyNumberFormat="1" applyFont="1" applyFill="1" applyBorder="1" applyAlignment="1" applyProtection="1">
      <alignment horizontal="right" vertical="center"/>
    </xf>
    <xf numFmtId="181" fontId="18" fillId="25" borderId="51" xfId="0" applyNumberFormat="1" applyFont="1" applyFill="1" applyBorder="1" applyAlignment="1" applyProtection="1">
      <alignment horizontal="right" vertical="center"/>
    </xf>
    <xf numFmtId="181" fontId="18" fillId="25" borderId="50" xfId="0" applyNumberFormat="1" applyFont="1" applyFill="1" applyBorder="1" applyAlignment="1" applyProtection="1">
      <alignment horizontal="right" vertical="center"/>
    </xf>
    <xf numFmtId="181" fontId="18" fillId="25" borderId="124" xfId="49" applyNumberFormat="1" applyFont="1" applyFill="1" applyBorder="1" applyAlignment="1" applyProtection="1">
      <alignment horizontal="right" vertical="center"/>
    </xf>
    <xf numFmtId="0" fontId="15" fillId="25" borderId="38" xfId="0" applyFont="1" applyFill="1" applyBorder="1" applyAlignment="1" applyProtection="1">
      <alignment horizontal="right" vertical="center"/>
    </xf>
    <xf numFmtId="0" fontId="15" fillId="25" borderId="38" xfId="0" applyNumberFormat="1" applyFont="1" applyFill="1" applyBorder="1" applyAlignment="1" applyProtection="1">
      <alignment horizontal="right" vertical="center"/>
    </xf>
    <xf numFmtId="0" fontId="14" fillId="0" borderId="0" xfId="0" applyNumberFormat="1" applyFont="1" applyFill="1" applyBorder="1" applyAlignment="1" applyProtection="1">
      <alignment horizontal="distributed" vertical="center" wrapText="1" shrinkToFit="1"/>
    </xf>
    <xf numFmtId="0" fontId="13" fillId="0" borderId="0" xfId="0" applyFont="1" applyAlignment="1">
      <alignment vertical="center"/>
    </xf>
    <xf numFmtId="0" fontId="9" fillId="0" borderId="27" xfId="43" applyBorder="1" applyAlignment="1">
      <alignment horizontal="center" vertical="center"/>
    </xf>
    <xf numFmtId="0" fontId="23" fillId="0" borderId="0" xfId="43" applyFont="1" applyBorder="1" applyAlignment="1">
      <alignment horizontal="center" vertical="center"/>
    </xf>
    <xf numFmtId="0" fontId="66" fillId="0" borderId="0" xfId="41" applyFont="1" applyAlignment="1">
      <alignment vertical="center"/>
    </xf>
    <xf numFmtId="0" fontId="66" fillId="0" borderId="0" xfId="41" applyFont="1" applyAlignment="1">
      <alignment horizontal="center" vertical="center"/>
    </xf>
    <xf numFmtId="0" fontId="66" fillId="0" borderId="70" xfId="41" applyFont="1" applyBorder="1" applyAlignment="1">
      <alignment vertical="center"/>
    </xf>
    <xf numFmtId="0" fontId="66" fillId="0" borderId="19" xfId="41" applyFont="1" applyBorder="1" applyAlignment="1">
      <alignment vertical="center"/>
    </xf>
    <xf numFmtId="0" fontId="66" fillId="0" borderId="0" xfId="41" applyFont="1" applyBorder="1" applyAlignment="1">
      <alignment vertical="center"/>
    </xf>
    <xf numFmtId="0" fontId="66" fillId="0" borderId="67" xfId="41" applyFont="1" applyBorder="1" applyAlignment="1">
      <alignment vertical="center"/>
    </xf>
    <xf numFmtId="0" fontId="66" fillId="0" borderId="68" xfId="41" applyFont="1" applyBorder="1" applyAlignment="1">
      <alignment vertical="center"/>
    </xf>
    <xf numFmtId="0" fontId="66" fillId="0" borderId="69" xfId="41" applyFont="1" applyBorder="1" applyAlignment="1">
      <alignment vertical="center"/>
    </xf>
    <xf numFmtId="0" fontId="66" fillId="0" borderId="70" xfId="41" applyNumberFormat="1" applyFont="1" applyBorder="1" applyAlignment="1">
      <alignment horizontal="center" vertical="center" textRotation="255" wrapText="1"/>
    </xf>
    <xf numFmtId="0" fontId="66" fillId="0" borderId="70" xfId="41" applyFont="1" applyBorder="1" applyAlignment="1">
      <alignment horizontal="center" vertical="center"/>
    </xf>
    <xf numFmtId="0" fontId="70" fillId="0" borderId="27" xfId="41" applyFont="1" applyBorder="1" applyAlignment="1">
      <alignment vertical="center"/>
    </xf>
    <xf numFmtId="0" fontId="70" fillId="0" borderId="67" xfId="41" applyFont="1" applyBorder="1" applyAlignment="1">
      <alignment vertical="center"/>
    </xf>
    <xf numFmtId="0" fontId="72" fillId="0" borderId="0" xfId="41" applyFont="1" applyBorder="1" applyAlignment="1">
      <alignment vertical="center"/>
    </xf>
    <xf numFmtId="0" fontId="66" fillId="0" borderId="14" xfId="41" applyFont="1" applyBorder="1" applyAlignment="1">
      <alignment vertical="center"/>
    </xf>
    <xf numFmtId="0" fontId="66" fillId="0" borderId="0" xfId="41" applyFont="1" applyBorder="1" applyAlignment="1">
      <alignment vertical="top"/>
    </xf>
    <xf numFmtId="0" fontId="66" fillId="0" borderId="0" xfId="41" applyFont="1" applyBorder="1" applyAlignment="1">
      <alignment horizontal="center" vertical="center"/>
    </xf>
    <xf numFmtId="0" fontId="66" fillId="0" borderId="0" xfId="41" applyFont="1" applyBorder="1" applyAlignment="1">
      <alignment horizontal="center" vertical="center" wrapText="1"/>
    </xf>
    <xf numFmtId="0" fontId="70" fillId="0" borderId="0" xfId="41" applyFont="1" applyAlignment="1">
      <alignment vertical="center"/>
    </xf>
    <xf numFmtId="56" fontId="70" fillId="0" borderId="46" xfId="41" applyNumberFormat="1" applyFont="1" applyBorder="1" applyAlignment="1">
      <alignment horizontal="center" vertical="center"/>
    </xf>
    <xf numFmtId="0" fontId="66" fillId="0" borderId="0" xfId="41" applyFont="1" applyFill="1" applyBorder="1" applyAlignment="1">
      <alignment vertical="center"/>
    </xf>
    <xf numFmtId="0" fontId="71" fillId="0" borderId="70" xfId="41" applyFont="1" applyBorder="1" applyAlignment="1">
      <alignment vertical="center"/>
    </xf>
    <xf numFmtId="0" fontId="71" fillId="0" borderId="0" xfId="41" applyFont="1" applyBorder="1" applyAlignment="1">
      <alignment vertical="center"/>
    </xf>
    <xf numFmtId="0" fontId="66" fillId="0" borderId="0" xfId="56" applyFont="1">
      <alignment vertical="center"/>
    </xf>
    <xf numFmtId="0" fontId="66" fillId="0" borderId="0" xfId="56" applyFont="1" applyAlignment="1">
      <alignment horizontal="center" vertical="center"/>
    </xf>
    <xf numFmtId="0" fontId="69" fillId="0" borderId="0" xfId="56" applyFont="1" applyAlignment="1">
      <alignment vertical="center"/>
    </xf>
    <xf numFmtId="0" fontId="66" fillId="0" borderId="69" xfId="56" applyFont="1" applyBorder="1" applyAlignment="1">
      <alignment vertical="center"/>
    </xf>
    <xf numFmtId="0" fontId="66" fillId="0" borderId="0" xfId="56" applyFont="1" applyBorder="1" applyAlignment="1">
      <alignment vertical="center"/>
    </xf>
    <xf numFmtId="0" fontId="66" fillId="0" borderId="70" xfId="56" applyFont="1" applyBorder="1">
      <alignment vertical="center"/>
    </xf>
    <xf numFmtId="0" fontId="66" fillId="0" borderId="70" xfId="56" applyNumberFormat="1" applyFont="1" applyBorder="1" applyAlignment="1">
      <alignment vertical="center" textRotation="255" wrapText="1"/>
    </xf>
    <xf numFmtId="0" fontId="66" fillId="0" borderId="19" xfId="56" applyFont="1" applyBorder="1">
      <alignment vertical="center"/>
    </xf>
    <xf numFmtId="0" fontId="66" fillId="0" borderId="0" xfId="56" applyFont="1" applyBorder="1">
      <alignment vertical="center"/>
    </xf>
    <xf numFmtId="0" fontId="66" fillId="0" borderId="0" xfId="56" applyNumberFormat="1" applyFont="1" applyBorder="1" applyAlignment="1">
      <alignment vertical="center"/>
    </xf>
    <xf numFmtId="49" fontId="66" fillId="0" borderId="0" xfId="56" applyNumberFormat="1" applyFont="1" applyBorder="1" applyAlignment="1">
      <alignment vertical="center"/>
    </xf>
    <xf numFmtId="0" fontId="66" fillId="0" borderId="0" xfId="56" applyNumberFormat="1" applyFont="1" applyBorder="1" applyAlignment="1">
      <alignment vertical="center" textRotation="255" wrapText="1"/>
    </xf>
    <xf numFmtId="0" fontId="66" fillId="0" borderId="68" xfId="56" applyFont="1" applyBorder="1">
      <alignment vertical="center"/>
    </xf>
    <xf numFmtId="0" fontId="66" fillId="0" borderId="68" xfId="56" applyFont="1" applyBorder="1" applyAlignment="1">
      <alignment horizontal="left" vertical="center"/>
    </xf>
    <xf numFmtId="0" fontId="66" fillId="0" borderId="69" xfId="56" applyNumberFormat="1" applyFont="1" applyBorder="1" applyAlignment="1">
      <alignment vertical="center" textRotation="255" wrapText="1"/>
    </xf>
    <xf numFmtId="0" fontId="66" fillId="0" borderId="69" xfId="56" applyFont="1" applyBorder="1">
      <alignment vertical="center"/>
    </xf>
    <xf numFmtId="0" fontId="66" fillId="0" borderId="69" xfId="56" applyFont="1" applyFill="1" applyBorder="1" applyAlignment="1">
      <alignment vertical="center"/>
    </xf>
    <xf numFmtId="0" fontId="66" fillId="0" borderId="14" xfId="56" applyFont="1" applyBorder="1" applyAlignment="1">
      <alignment horizontal="left" vertical="center"/>
    </xf>
    <xf numFmtId="0" fontId="66" fillId="0" borderId="0" xfId="56" applyFont="1" applyFill="1" applyBorder="1" applyAlignment="1">
      <alignment vertical="center"/>
    </xf>
    <xf numFmtId="0" fontId="71" fillId="0" borderId="0" xfId="56" applyFont="1" applyBorder="1" applyAlignment="1">
      <alignment vertical="center" wrapText="1"/>
    </xf>
    <xf numFmtId="0" fontId="61" fillId="0" borderId="0" xfId="56">
      <alignment vertical="center"/>
    </xf>
    <xf numFmtId="0" fontId="49" fillId="0" borderId="0" xfId="56" applyFont="1">
      <alignment vertical="center"/>
    </xf>
    <xf numFmtId="0" fontId="23" fillId="0" borderId="0" xfId="56" applyFont="1">
      <alignment vertical="center"/>
    </xf>
    <xf numFmtId="0" fontId="66" fillId="0" borderId="67" xfId="56" applyFont="1" applyBorder="1">
      <alignment vertical="center"/>
    </xf>
    <xf numFmtId="0" fontId="66" fillId="0" borderId="0" xfId="56" applyFont="1" applyBorder="1" applyAlignment="1">
      <alignment vertical="top"/>
    </xf>
    <xf numFmtId="0" fontId="66" fillId="0" borderId="0" xfId="56" applyFont="1" applyAlignment="1">
      <alignment vertical="center"/>
    </xf>
    <xf numFmtId="0" fontId="66" fillId="0" borderId="0" xfId="56" applyFont="1" applyBorder="1" applyAlignment="1">
      <alignment horizontal="center" vertical="center"/>
    </xf>
    <xf numFmtId="0" fontId="66" fillId="0" borderId="0" xfId="56" applyFont="1" applyBorder="1" applyAlignment="1">
      <alignment horizontal="center" vertical="center" wrapText="1"/>
    </xf>
    <xf numFmtId="0" fontId="70" fillId="0" borderId="0" xfId="56" applyFont="1">
      <alignment vertical="center"/>
    </xf>
    <xf numFmtId="0" fontId="70" fillId="0" borderId="27" xfId="56" applyFont="1" applyBorder="1">
      <alignment vertical="center"/>
    </xf>
    <xf numFmtId="56" fontId="70" fillId="0" borderId="46" xfId="56" applyNumberFormat="1" applyFont="1" applyBorder="1" applyAlignment="1">
      <alignment horizontal="center" vertical="center" wrapText="1"/>
    </xf>
    <xf numFmtId="9" fontId="66" fillId="0" borderId="0" xfId="56" applyNumberFormat="1" applyFont="1" applyBorder="1" applyAlignment="1">
      <alignment vertical="center"/>
    </xf>
    <xf numFmtId="0" fontId="75" fillId="0" borderId="40" xfId="56" applyFont="1" applyBorder="1" applyAlignment="1">
      <alignment vertical="center"/>
    </xf>
    <xf numFmtId="0" fontId="85" fillId="0" borderId="0" xfId="0" applyFont="1" applyFill="1"/>
    <xf numFmtId="0" fontId="86" fillId="0" borderId="0" xfId="0" applyFont="1" applyFill="1"/>
    <xf numFmtId="0" fontId="86" fillId="0" borderId="127" xfId="0" applyFont="1" applyFill="1" applyBorder="1" applyAlignment="1">
      <alignment horizontal="center" vertical="center"/>
    </xf>
    <xf numFmtId="0" fontId="86" fillId="0" borderId="128" xfId="0" applyFont="1" applyFill="1" applyBorder="1" applyAlignment="1">
      <alignment shrinkToFit="1"/>
    </xf>
    <xf numFmtId="0" fontId="86" fillId="0" borderId="127" xfId="0" applyFont="1" applyFill="1" applyBorder="1" applyAlignment="1">
      <alignment horizontal="center" vertical="center" textRotation="255"/>
    </xf>
    <xf numFmtId="0" fontId="86" fillId="0" borderId="129" xfId="0" applyFont="1" applyFill="1" applyBorder="1" applyAlignment="1">
      <alignment horizontal="center" vertical="center"/>
    </xf>
    <xf numFmtId="0" fontId="86" fillId="0" borderId="130" xfId="0" applyFont="1" applyFill="1" applyBorder="1" applyAlignment="1">
      <alignment horizontal="center" vertical="center"/>
    </xf>
    <xf numFmtId="0" fontId="86" fillId="0" borderId="131" xfId="0" applyFont="1" applyFill="1" applyBorder="1" applyAlignment="1">
      <alignment horizontal="center" vertical="center"/>
    </xf>
    <xf numFmtId="0" fontId="86" fillId="0" borderId="114" xfId="0" applyFont="1" applyFill="1" applyBorder="1" applyAlignment="1">
      <alignment horizontal="center" vertical="center"/>
    </xf>
    <xf numFmtId="0" fontId="86" fillId="0" borderId="11" xfId="0" applyFont="1" applyFill="1" applyBorder="1" applyAlignment="1">
      <alignment shrinkToFit="1"/>
    </xf>
    <xf numFmtId="0" fontId="86" fillId="0" borderId="115" xfId="0" applyFont="1" applyFill="1" applyBorder="1" applyAlignment="1">
      <alignment horizontal="center" vertical="center" textRotation="255"/>
    </xf>
    <xf numFmtId="0" fontId="86" fillId="0" borderId="132" xfId="0" applyFont="1" applyFill="1" applyBorder="1" applyAlignment="1">
      <alignment horizontal="center" vertical="center"/>
    </xf>
    <xf numFmtId="0" fontId="86" fillId="0" borderId="12" xfId="0" applyFont="1" applyFill="1" applyBorder="1" applyAlignment="1">
      <alignment horizontal="center" vertical="center"/>
    </xf>
    <xf numFmtId="0" fontId="86" fillId="0" borderId="13" xfId="0" applyFont="1" applyFill="1" applyBorder="1" applyAlignment="1">
      <alignment horizontal="center" vertical="center"/>
    </xf>
    <xf numFmtId="0" fontId="86" fillId="0" borderId="10" xfId="0" applyFont="1" applyFill="1" applyBorder="1" applyAlignment="1">
      <alignment horizontal="center" vertical="center"/>
    </xf>
    <xf numFmtId="0" fontId="86" fillId="0" borderId="115" xfId="0" applyFont="1" applyFill="1" applyBorder="1" applyAlignment="1">
      <alignment horizontal="center" vertical="center"/>
    </xf>
    <xf numFmtId="0" fontId="86" fillId="0" borderId="11" xfId="0" applyFont="1" applyFill="1" applyBorder="1" applyAlignment="1">
      <alignment vertical="center" shrinkToFit="1"/>
    </xf>
    <xf numFmtId="0" fontId="89" fillId="28" borderId="135" xfId="0" applyFont="1" applyFill="1" applyBorder="1" applyAlignment="1">
      <alignment horizontal="center" vertical="center"/>
    </xf>
    <xf numFmtId="0" fontId="89" fillId="28" borderId="136" xfId="0" applyFont="1" applyFill="1" applyBorder="1" applyAlignment="1">
      <alignment shrinkToFit="1"/>
    </xf>
    <xf numFmtId="0" fontId="89" fillId="28" borderId="137" xfId="0" applyFont="1" applyFill="1" applyBorder="1" applyAlignment="1">
      <alignment horizontal="center" vertical="center"/>
    </xf>
    <xf numFmtId="0" fontId="86" fillId="0" borderId="12" xfId="0" applyFont="1" applyFill="1" applyBorder="1" applyAlignment="1">
      <alignment horizontal="center" vertical="center" textRotation="255"/>
    </xf>
    <xf numFmtId="0" fontId="86" fillId="0" borderId="139" xfId="0" applyFont="1" applyFill="1" applyBorder="1" applyAlignment="1">
      <alignment horizontal="center" textRotation="255"/>
    </xf>
    <xf numFmtId="0" fontId="87" fillId="0" borderId="19" xfId="0" applyFont="1" applyFill="1" applyBorder="1" applyAlignment="1">
      <alignment horizontal="center" vertical="center"/>
    </xf>
    <xf numFmtId="0" fontId="88" fillId="0" borderId="139" xfId="57" applyFont="1" applyFill="1" applyBorder="1" applyAlignment="1">
      <alignment horizontal="center" vertical="center" textRotation="255"/>
    </xf>
    <xf numFmtId="0" fontId="88" fillId="0" borderId="141" xfId="57" applyFont="1" applyFill="1" applyBorder="1" applyAlignment="1">
      <alignment horizontal="center" vertical="center" textRotation="255" wrapText="1"/>
    </xf>
    <xf numFmtId="0" fontId="87" fillId="0" borderId="141" xfId="0" applyFont="1" applyFill="1" applyBorder="1" applyAlignment="1">
      <alignment horizontal="center" vertical="center" textRotation="255" wrapText="1"/>
    </xf>
    <xf numFmtId="0" fontId="88" fillId="0" borderId="142" xfId="57" applyFont="1" applyFill="1" applyBorder="1" applyAlignment="1">
      <alignment horizontal="center" vertical="center" textRotation="255" wrapText="1"/>
    </xf>
    <xf numFmtId="0" fontId="87" fillId="0" borderId="142" xfId="0" applyFont="1" applyFill="1" applyBorder="1" applyAlignment="1">
      <alignment horizontal="center" vertical="center" textRotation="255" wrapText="1"/>
    </xf>
    <xf numFmtId="0" fontId="87" fillId="0" borderId="140" xfId="0" applyFont="1" applyFill="1" applyBorder="1" applyAlignment="1">
      <alignment horizontal="center" vertical="center" textRotation="255" wrapText="1"/>
    </xf>
    <xf numFmtId="0" fontId="23" fillId="0" borderId="0" xfId="43" applyFont="1" applyBorder="1" applyAlignment="1">
      <alignment vertical="center"/>
    </xf>
    <xf numFmtId="0" fontId="5" fillId="0" borderId="27" xfId="43" applyFont="1" applyBorder="1" applyAlignment="1">
      <alignment horizontal="center" vertical="center"/>
    </xf>
    <xf numFmtId="0" fontId="62" fillId="29" borderId="27" xfId="43" applyFont="1" applyFill="1" applyBorder="1" applyAlignment="1">
      <alignment horizontal="center" vertical="center"/>
    </xf>
    <xf numFmtId="0" fontId="89" fillId="28" borderId="143" xfId="0" applyFont="1" applyFill="1" applyBorder="1" applyAlignment="1">
      <alignment horizontal="center" vertical="center" textRotation="255"/>
    </xf>
    <xf numFmtId="0" fontId="89" fillId="28" borderId="145" xfId="0" applyFont="1" applyFill="1" applyBorder="1" applyAlignment="1">
      <alignment horizontal="center" vertical="center"/>
    </xf>
    <xf numFmtId="0" fontId="89" fillId="28" borderId="146" xfId="0" applyFont="1" applyFill="1" applyBorder="1" applyAlignment="1">
      <alignment horizontal="center" vertical="center"/>
    </xf>
    <xf numFmtId="0" fontId="89" fillId="28" borderId="144" xfId="0" applyFont="1" applyFill="1" applyBorder="1" applyAlignment="1">
      <alignment horizontal="center" vertical="center"/>
    </xf>
    <xf numFmtId="0" fontId="89" fillId="28" borderId="115" xfId="0" applyFont="1" applyFill="1" applyBorder="1" applyAlignment="1">
      <alignment horizontal="center" vertical="center"/>
    </xf>
    <xf numFmtId="0" fontId="89" fillId="28" borderId="11" xfId="0" applyFont="1" applyFill="1" applyBorder="1" applyAlignment="1">
      <alignment shrinkToFit="1"/>
    </xf>
    <xf numFmtId="0" fontId="89" fillId="28" borderId="115" xfId="0" applyFont="1" applyFill="1" applyBorder="1" applyAlignment="1">
      <alignment horizontal="center" vertical="center" textRotation="255"/>
    </xf>
    <xf numFmtId="0" fontId="89" fillId="28" borderId="12" xfId="0" applyFont="1" applyFill="1" applyBorder="1" applyAlignment="1">
      <alignment horizontal="center" vertical="center"/>
    </xf>
    <xf numFmtId="0" fontId="89" fillId="28" borderId="13" xfId="0" applyFont="1" applyFill="1" applyBorder="1" applyAlignment="1">
      <alignment horizontal="center" vertical="center"/>
    </xf>
    <xf numFmtId="0" fontId="89" fillId="28" borderId="10" xfId="0" applyFont="1" applyFill="1" applyBorder="1" applyAlignment="1">
      <alignment horizontal="center" vertical="center"/>
    </xf>
    <xf numFmtId="0" fontId="89" fillId="28" borderId="137" xfId="0" applyFont="1" applyFill="1" applyBorder="1"/>
    <xf numFmtId="0" fontId="89" fillId="28" borderId="137" xfId="0" applyFont="1" applyFill="1" applyBorder="1" applyAlignment="1">
      <alignment horizontal="center" vertical="center" textRotation="255"/>
    </xf>
    <xf numFmtId="0" fontId="87" fillId="0" borderId="0" xfId="0" applyFont="1" applyFill="1"/>
    <xf numFmtId="0" fontId="86" fillId="0" borderId="10" xfId="0" applyFont="1" applyFill="1" applyBorder="1"/>
    <xf numFmtId="0" fontId="11" fillId="0" borderId="0" xfId="0" applyFont="1" applyFill="1"/>
    <xf numFmtId="0" fontId="89" fillId="28" borderId="0" xfId="0" applyFont="1" applyFill="1"/>
    <xf numFmtId="0" fontId="23" fillId="0" borderId="0" xfId="0" applyFont="1" applyAlignment="1">
      <alignment vertical="center"/>
    </xf>
    <xf numFmtId="0" fontId="66" fillId="0" borderId="0" xfId="0" applyFont="1" applyAlignment="1">
      <alignment vertical="center"/>
    </xf>
    <xf numFmtId="0" fontId="41" fillId="0" borderId="0" xfId="0" applyFont="1" applyAlignment="1">
      <alignment vertical="center"/>
    </xf>
    <xf numFmtId="0" fontId="49" fillId="0" borderId="0" xfId="0" applyFont="1" applyAlignment="1">
      <alignment vertical="center"/>
    </xf>
    <xf numFmtId="0" fontId="89" fillId="28" borderId="133" xfId="0" applyFont="1" applyFill="1" applyBorder="1" applyAlignment="1">
      <alignment horizontal="center" vertical="center"/>
    </xf>
    <xf numFmtId="0" fontId="89" fillId="28" borderId="114" xfId="0" applyFont="1" applyFill="1" applyBorder="1" applyAlignment="1">
      <alignment horizontal="center" vertical="center"/>
    </xf>
    <xf numFmtId="0" fontId="89" fillId="28" borderId="78" xfId="0" applyFont="1" applyFill="1" applyBorder="1" applyAlignment="1">
      <alignment shrinkToFit="1"/>
    </xf>
    <xf numFmtId="0" fontId="89" fillId="28" borderId="114" xfId="0" applyFont="1" applyFill="1" applyBorder="1" applyAlignment="1">
      <alignment horizontal="center" vertical="center" textRotation="255"/>
    </xf>
    <xf numFmtId="0" fontId="89" fillId="28" borderId="132" xfId="0" applyFont="1" applyFill="1" applyBorder="1" applyAlignment="1">
      <alignment horizontal="center" vertical="center"/>
    </xf>
    <xf numFmtId="0" fontId="89" fillId="28" borderId="134" xfId="0" applyFont="1" applyFill="1" applyBorder="1" applyAlignment="1">
      <alignment horizontal="center" vertical="center"/>
    </xf>
    <xf numFmtId="0" fontId="93" fillId="0" borderId="142" xfId="57" applyFont="1" applyFill="1" applyBorder="1" applyAlignment="1">
      <alignment horizontal="center" vertical="center" textRotation="255" wrapText="1"/>
    </xf>
    <xf numFmtId="0" fontId="94" fillId="0" borderId="130" xfId="0" applyFont="1" applyFill="1" applyBorder="1" applyAlignment="1">
      <alignment horizontal="center" vertical="center"/>
    </xf>
    <xf numFmtId="0" fontId="70" fillId="0" borderId="27" xfId="56" applyFont="1" applyBorder="1" applyAlignment="1">
      <alignment horizontal="center" vertical="center"/>
    </xf>
    <xf numFmtId="0" fontId="71" fillId="0" borderId="0" xfId="56" applyFont="1" applyBorder="1" applyAlignment="1">
      <alignment horizontal="left" vertical="center" wrapText="1"/>
    </xf>
    <xf numFmtId="0" fontId="74" fillId="0" borderId="0" xfId="56" applyFont="1" applyBorder="1" applyAlignment="1">
      <alignment vertical="center"/>
    </xf>
    <xf numFmtId="0" fontId="70" fillId="0" borderId="0" xfId="56" applyFont="1" applyBorder="1" applyAlignment="1">
      <alignment horizontal="center" vertical="center" wrapText="1"/>
    </xf>
    <xf numFmtId="0" fontId="70" fillId="0" borderId="0" xfId="56" applyFont="1" applyBorder="1" applyAlignment="1">
      <alignment horizontal="right" vertical="center"/>
    </xf>
    <xf numFmtId="0" fontId="70" fillId="0" borderId="80" xfId="56" applyFont="1" applyBorder="1" applyAlignment="1">
      <alignment horizontal="center" vertical="center" wrapText="1"/>
    </xf>
    <xf numFmtId="56" fontId="70" fillId="0" borderId="46" xfId="56" applyNumberFormat="1" applyFont="1" applyBorder="1" applyAlignment="1">
      <alignment horizontal="center" vertical="center"/>
    </xf>
    <xf numFmtId="0" fontId="70" fillId="0" borderId="27" xfId="56" applyFont="1" applyBorder="1" applyAlignment="1">
      <alignment horizontal="center" vertical="center"/>
    </xf>
    <xf numFmtId="0" fontId="71" fillId="0" borderId="0" xfId="56" applyFont="1" applyBorder="1" applyAlignment="1">
      <alignment horizontal="left" vertical="center" wrapText="1"/>
    </xf>
    <xf numFmtId="0" fontId="70" fillId="0" borderId="0" xfId="56" applyFont="1" applyBorder="1" applyAlignment="1">
      <alignment horizontal="right" vertical="center"/>
    </xf>
    <xf numFmtId="0" fontId="66" fillId="0" borderId="0" xfId="56" applyFont="1" applyBorder="1" applyAlignment="1">
      <alignment horizontal="center" vertical="center"/>
    </xf>
    <xf numFmtId="0" fontId="9" fillId="0" borderId="0" xfId="43" applyAlignment="1">
      <alignment horizontal="right" vertical="center"/>
    </xf>
    <xf numFmtId="0" fontId="23" fillId="0" borderId="0" xfId="43" applyFont="1" applyBorder="1" applyAlignment="1">
      <alignment horizontal="center" vertical="center"/>
    </xf>
    <xf numFmtId="0" fontId="23" fillId="0" borderId="0" xfId="43" applyFont="1" applyAlignment="1">
      <alignment horizontal="left" vertical="center"/>
    </xf>
    <xf numFmtId="0" fontId="9" fillId="0" borderId="0" xfId="43" applyAlignment="1">
      <alignment vertical="center"/>
    </xf>
    <xf numFmtId="0" fontId="4" fillId="0" borderId="0" xfId="58">
      <alignment vertical="center"/>
    </xf>
    <xf numFmtId="0" fontId="22" fillId="0" borderId="0" xfId="43" applyFont="1" applyBorder="1" applyAlignment="1">
      <alignment horizontal="center" vertical="center"/>
    </xf>
    <xf numFmtId="0" fontId="22" fillId="0" borderId="0" xfId="43" applyFont="1" applyBorder="1" applyAlignment="1">
      <alignment vertical="center"/>
    </xf>
    <xf numFmtId="49" fontId="9" fillId="0" borderId="27" xfId="43" applyNumberFormat="1" applyBorder="1" applyAlignment="1">
      <alignment horizontal="center" vertical="center"/>
    </xf>
    <xf numFmtId="0" fontId="22" fillId="0" borderId="0" xfId="43" applyFont="1" applyBorder="1" applyAlignment="1">
      <alignment horizontal="left" vertical="center" wrapText="1"/>
    </xf>
    <xf numFmtId="0" fontId="22" fillId="0" borderId="65" xfId="43" applyFont="1" applyBorder="1" applyAlignment="1">
      <alignment horizontal="center" vertical="center"/>
    </xf>
    <xf numFmtId="0" fontId="22" fillId="0" borderId="68" xfId="43" applyFont="1" applyBorder="1" applyAlignment="1">
      <alignment horizontal="center" vertical="center"/>
    </xf>
    <xf numFmtId="0" fontId="5" fillId="0" borderId="26" xfId="43" applyFont="1" applyBorder="1" applyAlignment="1">
      <alignment horizontal="left" vertical="center" wrapText="1" shrinkToFit="1"/>
    </xf>
    <xf numFmtId="0" fontId="5" fillId="0" borderId="27" xfId="43" applyFont="1" applyBorder="1" applyAlignment="1">
      <alignment horizontal="left" vertical="center" wrapText="1"/>
    </xf>
    <xf numFmtId="0" fontId="22" fillId="0" borderId="68" xfId="43" applyFont="1" applyBorder="1" applyAlignment="1">
      <alignment vertical="center"/>
    </xf>
    <xf numFmtId="0" fontId="22" fillId="0" borderId="23" xfId="43" applyFont="1" applyBorder="1" applyAlignment="1" applyProtection="1">
      <alignment horizontal="center" vertical="center"/>
      <protection locked="0"/>
    </xf>
    <xf numFmtId="0" fontId="22" fillId="0" borderId="69" xfId="43" applyFont="1" applyBorder="1" applyAlignment="1">
      <alignment vertical="center"/>
    </xf>
    <xf numFmtId="0" fontId="22" fillId="0" borderId="14" xfId="43" applyFont="1" applyBorder="1" applyAlignment="1">
      <alignment vertical="center"/>
    </xf>
    <xf numFmtId="0" fontId="22" fillId="0" borderId="0" xfId="43" applyFont="1" applyAlignment="1">
      <alignment vertical="center"/>
    </xf>
    <xf numFmtId="0" fontId="9" fillId="0" borderId="0" xfId="43" applyAlignment="1">
      <alignment horizontal="right" vertical="center"/>
    </xf>
    <xf numFmtId="0" fontId="23" fillId="0" borderId="0" xfId="43" applyFont="1" applyBorder="1" applyAlignment="1">
      <alignment horizontal="center" vertical="center"/>
    </xf>
    <xf numFmtId="0" fontId="22" fillId="0" borderId="0" xfId="45" applyFont="1" applyBorder="1" applyAlignment="1">
      <alignment horizontal="left" vertical="center"/>
    </xf>
    <xf numFmtId="0" fontId="5" fillId="0" borderId="0" xfId="45" applyFont="1">
      <alignment vertical="center"/>
    </xf>
    <xf numFmtId="0" fontId="5" fillId="0" borderId="0" xfId="45" applyFont="1" applyBorder="1">
      <alignment vertical="center"/>
    </xf>
    <xf numFmtId="0" fontId="5" fillId="0" borderId="0" xfId="45" applyFont="1" applyAlignment="1">
      <alignment vertical="center"/>
    </xf>
    <xf numFmtId="0" fontId="5" fillId="0" borderId="0" xfId="45" applyFont="1" applyBorder="1" applyAlignment="1">
      <alignment horizontal="center" vertical="center"/>
    </xf>
    <xf numFmtId="0" fontId="5" fillId="0" borderId="0" xfId="45" applyFont="1" applyBorder="1" applyAlignment="1">
      <alignment horizontal="center" vertical="center" wrapText="1"/>
    </xf>
    <xf numFmtId="0" fontId="49" fillId="0" borderId="27" xfId="45" applyFont="1" applyBorder="1">
      <alignment vertical="center"/>
    </xf>
    <xf numFmtId="56" fontId="49" fillId="0" borderId="46" xfId="45" applyNumberFormat="1" applyFont="1" applyBorder="1" applyAlignment="1">
      <alignment horizontal="center" vertical="center"/>
    </xf>
    <xf numFmtId="0" fontId="0" fillId="0" borderId="0" xfId="0" applyAlignment="1">
      <alignment vertical="center"/>
    </xf>
    <xf numFmtId="0" fontId="62" fillId="0" borderId="0" xfId="56" applyFont="1" applyFill="1" applyBorder="1" applyAlignment="1">
      <alignment vertical="center"/>
    </xf>
    <xf numFmtId="0" fontId="9" fillId="0" borderId="148" xfId="43" applyBorder="1" applyAlignment="1">
      <alignment vertical="center"/>
    </xf>
    <xf numFmtId="0" fontId="9" fillId="0" borderId="70" xfId="43" applyBorder="1" applyAlignment="1">
      <alignment vertical="center"/>
    </xf>
    <xf numFmtId="0" fontId="66" fillId="0" borderId="0" xfId="0" applyFont="1" applyAlignment="1">
      <alignment horizontal="right" vertical="center"/>
    </xf>
    <xf numFmtId="0" fontId="23" fillId="0" borderId="0" xfId="0" applyFont="1" applyBorder="1" applyAlignment="1">
      <alignment horizontal="center" vertical="center"/>
    </xf>
    <xf numFmtId="0" fontId="23" fillId="0" borderId="0" xfId="43" applyFont="1" applyBorder="1" applyAlignment="1">
      <alignment horizontal="right" vertical="center"/>
    </xf>
    <xf numFmtId="0" fontId="95" fillId="0" borderId="0" xfId="55" applyFont="1" applyAlignment="1">
      <alignment horizontal="left" vertical="center"/>
    </xf>
    <xf numFmtId="0" fontId="95" fillId="0" borderId="0" xfId="55" applyFont="1">
      <alignment vertical="center"/>
    </xf>
    <xf numFmtId="0" fontId="42" fillId="0" borderId="0" xfId="55" applyFont="1" applyAlignment="1">
      <alignment horizontal="center" vertical="center"/>
    </xf>
    <xf numFmtId="49" fontId="101" fillId="0" borderId="66" xfId="55" applyNumberFormat="1" applyFont="1" applyBorder="1" applyAlignment="1">
      <alignment horizontal="center" vertical="top" wrapText="1"/>
    </xf>
    <xf numFmtId="0" fontId="95" fillId="0" borderId="0" xfId="55" applyFont="1" applyAlignment="1">
      <alignment horizontal="left" vertical="top" wrapText="1"/>
    </xf>
    <xf numFmtId="0" fontId="9" fillId="0" borderId="24" xfId="55" applyFont="1" applyFill="1" applyBorder="1" applyAlignment="1">
      <alignment horizontal="center" vertical="center" wrapText="1"/>
    </xf>
    <xf numFmtId="0" fontId="9" fillId="0" borderId="70" xfId="55" applyFont="1" applyFill="1" applyBorder="1" applyAlignment="1">
      <alignment horizontal="center" vertical="center" wrapText="1"/>
    </xf>
    <xf numFmtId="0" fontId="9" fillId="0" borderId="19" xfId="55" applyFont="1" applyFill="1" applyBorder="1" applyAlignment="1">
      <alignment horizontal="center" vertical="center" wrapText="1"/>
    </xf>
    <xf numFmtId="0" fontId="9" fillId="0" borderId="247" xfId="55" applyFont="1" applyFill="1" applyBorder="1" applyAlignment="1">
      <alignment horizontal="center" vertical="center" wrapText="1"/>
    </xf>
    <xf numFmtId="0" fontId="9" fillId="0" borderId="248" xfId="55" applyFont="1" applyFill="1" applyBorder="1" applyAlignment="1">
      <alignment horizontal="center" vertical="center" wrapText="1"/>
    </xf>
    <xf numFmtId="0" fontId="9" fillId="0" borderId="249" xfId="55" applyFont="1" applyFill="1" applyBorder="1" applyAlignment="1">
      <alignment horizontal="center" vertical="center" wrapText="1"/>
    </xf>
    <xf numFmtId="0" fontId="9" fillId="0" borderId="250" xfId="55" applyFont="1" applyFill="1" applyBorder="1" applyAlignment="1">
      <alignment horizontal="center" vertical="center" wrapText="1"/>
    </xf>
    <xf numFmtId="0" fontId="9" fillId="0" borderId="100" xfId="55" applyFont="1" applyFill="1" applyBorder="1" applyAlignment="1">
      <alignment horizontal="center" vertical="center" wrapText="1"/>
    </xf>
    <xf numFmtId="0" fontId="9" fillId="0" borderId="101" xfId="55" applyFont="1" applyFill="1" applyBorder="1" applyAlignment="1">
      <alignment horizontal="center" vertical="center" wrapText="1"/>
    </xf>
    <xf numFmtId="0" fontId="9" fillId="0" borderId="22" xfId="55" applyFont="1" applyFill="1" applyBorder="1" applyAlignment="1">
      <alignment horizontal="center" vertical="center" wrapText="1"/>
    </xf>
    <xf numFmtId="0" fontId="9" fillId="0" borderId="69" xfId="55" applyFont="1" applyFill="1" applyBorder="1" applyAlignment="1">
      <alignment horizontal="center" vertical="center" wrapText="1"/>
    </xf>
    <xf numFmtId="0" fontId="9" fillId="0" borderId="14" xfId="55" applyFont="1" applyFill="1" applyBorder="1" applyAlignment="1">
      <alignment horizontal="center" vertical="center" wrapText="1"/>
    </xf>
    <xf numFmtId="0" fontId="9" fillId="0" borderId="67" xfId="55" applyFont="1" applyFill="1" applyBorder="1" applyAlignment="1">
      <alignment horizontal="center" vertical="center" wrapText="1"/>
    </xf>
    <xf numFmtId="0" fontId="9" fillId="0" borderId="0" xfId="55" applyFont="1" applyFill="1" applyBorder="1" applyAlignment="1">
      <alignment horizontal="center" vertical="center" wrapText="1"/>
    </xf>
    <xf numFmtId="0" fontId="9" fillId="0" borderId="68" xfId="55" applyFont="1" applyFill="1" applyBorder="1" applyAlignment="1">
      <alignment horizontal="center" vertical="center" wrapText="1"/>
    </xf>
    <xf numFmtId="0" fontId="9" fillId="0" borderId="0" xfId="55" applyFont="1" applyFill="1" applyBorder="1" applyAlignment="1">
      <alignment horizontal="center" vertical="distributed" textRotation="255" indent="2" shrinkToFit="1"/>
    </xf>
    <xf numFmtId="0" fontId="65" fillId="0" borderId="0" xfId="55" applyFont="1" applyFill="1" applyBorder="1" applyAlignment="1">
      <alignment horizontal="distributed" vertical="center" shrinkToFit="1"/>
    </xf>
    <xf numFmtId="0" fontId="9" fillId="0" borderId="0" xfId="55" applyFont="1" applyFill="1" applyBorder="1" applyAlignment="1">
      <alignment horizontal="center" vertical="center"/>
    </xf>
    <xf numFmtId="0" fontId="104" fillId="0" borderId="0" xfId="55" applyFont="1" applyFill="1" applyBorder="1" applyAlignment="1">
      <alignment horizontal="right" vertical="center"/>
    </xf>
    <xf numFmtId="0" fontId="9" fillId="0" borderId="248" xfId="55" applyFont="1" applyFill="1" applyBorder="1" applyAlignment="1">
      <alignment vertical="center"/>
    </xf>
    <xf numFmtId="0" fontId="9" fillId="0" borderId="69" xfId="55" applyFont="1" applyFill="1" applyBorder="1" applyAlignment="1">
      <alignment vertical="center"/>
    </xf>
    <xf numFmtId="0" fontId="107" fillId="0" borderId="0" xfId="55" applyFont="1" applyAlignment="1">
      <alignment horizontal="right" vertical="center"/>
    </xf>
    <xf numFmtId="49" fontId="9" fillId="0" borderId="0" xfId="43" applyNumberFormat="1" applyAlignment="1">
      <alignment vertical="center"/>
    </xf>
    <xf numFmtId="49" fontId="0" fillId="0" borderId="0" xfId="43" applyNumberFormat="1" applyFont="1" applyAlignment="1">
      <alignment vertical="center"/>
    </xf>
    <xf numFmtId="0" fontId="9" fillId="0" borderId="0" xfId="43" applyFont="1" applyAlignment="1">
      <alignment vertical="center"/>
    </xf>
    <xf numFmtId="0" fontId="97" fillId="0" borderId="0" xfId="43" applyNumberFormat="1" applyFont="1" applyBorder="1" applyAlignment="1">
      <alignment horizontal="center" vertical="center"/>
    </xf>
    <xf numFmtId="0" fontId="95" fillId="0" borderId="0" xfId="43" applyFont="1" applyAlignment="1">
      <alignment vertical="center"/>
    </xf>
    <xf numFmtId="0" fontId="5" fillId="0" borderId="0" xfId="43" applyFont="1" applyAlignment="1">
      <alignment vertical="center"/>
    </xf>
    <xf numFmtId="0" fontId="49" fillId="0" borderId="0" xfId="43" applyFont="1" applyAlignment="1">
      <alignment horizontal="center" vertical="center"/>
    </xf>
    <xf numFmtId="0" fontId="41" fillId="0" borderId="0" xfId="43" applyFont="1" applyAlignment="1">
      <alignment horizontal="center" vertical="center"/>
    </xf>
    <xf numFmtId="0" fontId="98" fillId="0" borderId="0" xfId="43" applyFont="1" applyAlignment="1">
      <alignment horizontal="distributed" vertical="center"/>
    </xf>
    <xf numFmtId="0" fontId="99" fillId="0" borderId="0" xfId="43" applyFont="1" applyAlignment="1">
      <alignment vertical="center" wrapText="1"/>
    </xf>
    <xf numFmtId="0" fontId="49" fillId="0" borderId="0" xfId="43" applyFont="1" applyAlignment="1">
      <alignment horizontal="left" vertical="center" wrapText="1"/>
    </xf>
    <xf numFmtId="0" fontId="45" fillId="0" borderId="149" xfId="43" applyFont="1" applyBorder="1" applyAlignment="1">
      <alignment vertical="center"/>
    </xf>
    <xf numFmtId="0" fontId="45" fillId="0" borderId="150" xfId="43" applyFont="1" applyBorder="1" applyAlignment="1">
      <alignment vertical="center"/>
    </xf>
    <xf numFmtId="0" fontId="45" fillId="0" borderId="70" xfId="43" applyFont="1" applyBorder="1" applyAlignment="1">
      <alignment vertical="center"/>
    </xf>
    <xf numFmtId="0" fontId="50" fillId="0" borderId="70" xfId="43" applyFont="1" applyBorder="1" applyAlignment="1">
      <alignment vertical="center"/>
    </xf>
    <xf numFmtId="0" fontId="42" fillId="0" borderId="64" xfId="43" applyFont="1" applyBorder="1" applyAlignment="1">
      <alignment vertical="center"/>
    </xf>
    <xf numFmtId="0" fontId="42" fillId="0" borderId="66" xfId="43" applyFont="1" applyBorder="1" applyAlignment="1">
      <alignment vertical="center"/>
    </xf>
    <xf numFmtId="0" fontId="103" fillId="0" borderId="66" xfId="43" applyFont="1" applyBorder="1" applyAlignment="1">
      <alignment horizontal="right" vertical="center" shrinkToFit="1"/>
    </xf>
    <xf numFmtId="0" fontId="45" fillId="0" borderId="66" xfId="43" applyFont="1" applyBorder="1" applyAlignment="1">
      <alignment horizontal="center" vertical="center"/>
    </xf>
    <xf numFmtId="0" fontId="97" fillId="0" borderId="66" xfId="43" applyFont="1" applyBorder="1" applyAlignment="1">
      <alignment vertical="center" wrapText="1"/>
    </xf>
    <xf numFmtId="0" fontId="9" fillId="0" borderId="66" xfId="43" applyFont="1" applyBorder="1" applyAlignment="1">
      <alignment vertical="center" wrapText="1"/>
    </xf>
    <xf numFmtId="0" fontId="9" fillId="0" borderId="124" xfId="43" applyFont="1" applyBorder="1" applyAlignment="1">
      <alignment vertical="center" wrapText="1"/>
    </xf>
    <xf numFmtId="0" fontId="17" fillId="0" borderId="0" xfId="43" applyFont="1" applyBorder="1" applyAlignment="1">
      <alignment horizontal="center" vertical="center"/>
    </xf>
    <xf numFmtId="0" fontId="42" fillId="0" borderId="0" xfId="43" applyFont="1" applyBorder="1" applyAlignment="1">
      <alignment horizontal="center" vertical="center"/>
    </xf>
    <xf numFmtId="0" fontId="102" fillId="0" borderId="0" xfId="43" applyFont="1">
      <alignment vertical="center"/>
    </xf>
    <xf numFmtId="0" fontId="95" fillId="0" borderId="0" xfId="43" applyFont="1">
      <alignment vertical="center"/>
    </xf>
    <xf numFmtId="0" fontId="66" fillId="0" borderId="69" xfId="0" applyFont="1" applyBorder="1" applyAlignment="1">
      <alignment horizontal="right" vertical="center"/>
    </xf>
    <xf numFmtId="0" fontId="66" fillId="0" borderId="27" xfId="45" applyFont="1" applyBorder="1" applyAlignment="1">
      <alignment vertical="center" wrapText="1"/>
    </xf>
    <xf numFmtId="0" fontId="66" fillId="0" borderId="46" xfId="45" applyFont="1" applyBorder="1" applyAlignment="1">
      <alignment horizontal="center" vertical="center" wrapText="1"/>
    </xf>
    <xf numFmtId="190" fontId="66" fillId="0" borderId="27" xfId="45" applyNumberFormat="1" applyFont="1" applyBorder="1" applyAlignment="1">
      <alignment horizontal="right" vertical="center" indent="1"/>
    </xf>
    <xf numFmtId="0" fontId="110" fillId="0" borderId="0" xfId="43" applyFont="1" applyBorder="1" applyAlignment="1">
      <alignment horizontal="right" vertical="center"/>
    </xf>
    <xf numFmtId="0" fontId="111" fillId="0" borderId="0" xfId="56" applyFont="1" applyBorder="1" applyAlignment="1">
      <alignment vertical="center"/>
    </xf>
    <xf numFmtId="0" fontId="112" fillId="0" borderId="0" xfId="48" applyFont="1">
      <alignment vertical="center"/>
    </xf>
    <xf numFmtId="0" fontId="72" fillId="0" borderId="0" xfId="56" applyFont="1">
      <alignment vertical="center"/>
    </xf>
    <xf numFmtId="0" fontId="63" fillId="29" borderId="0" xfId="54" applyFont="1" applyFill="1" applyAlignment="1">
      <alignment horizontal="left" vertical="center"/>
    </xf>
    <xf numFmtId="0" fontId="12" fillId="0" borderId="0" xfId="46" applyFont="1">
      <alignment vertical="center"/>
    </xf>
    <xf numFmtId="0" fontId="13" fillId="0" borderId="0" xfId="46" applyFont="1">
      <alignment vertical="center"/>
    </xf>
    <xf numFmtId="0" fontId="13" fillId="0" borderId="15" xfId="46" applyFont="1" applyBorder="1" applyAlignment="1">
      <alignment horizontal="center" vertical="center"/>
    </xf>
    <xf numFmtId="0" fontId="13" fillId="0" borderId="30" xfId="46" applyFont="1" applyBorder="1" applyAlignment="1">
      <alignment horizontal="center" vertical="center"/>
    </xf>
    <xf numFmtId="0" fontId="13" fillId="0" borderId="38" xfId="46" applyFont="1" applyBorder="1">
      <alignment vertical="center"/>
    </xf>
    <xf numFmtId="0" fontId="13" fillId="27" borderId="15" xfId="46" applyFont="1" applyFill="1" applyBorder="1" applyProtection="1">
      <alignment vertical="center"/>
      <protection locked="0"/>
    </xf>
    <xf numFmtId="0" fontId="13" fillId="26" borderId="29" xfId="0" applyFont="1" applyFill="1" applyBorder="1" applyAlignment="1" applyProtection="1">
      <alignment vertical="center" shrinkToFit="1"/>
      <protection locked="0"/>
    </xf>
    <xf numFmtId="0" fontId="13" fillId="0" borderId="29" xfId="46" applyFont="1" applyBorder="1" applyAlignment="1">
      <alignment horizontal="center" vertical="center" wrapText="1"/>
    </xf>
    <xf numFmtId="177" fontId="13" fillId="27" borderId="51" xfId="46" applyNumberFormat="1" applyFont="1" applyFill="1" applyBorder="1">
      <alignment vertical="center"/>
    </xf>
    <xf numFmtId="0" fontId="13" fillId="0" borderId="15" xfId="46" applyFont="1" applyBorder="1" applyAlignment="1">
      <alignment horizontal="center" vertical="center" wrapText="1"/>
    </xf>
    <xf numFmtId="0" fontId="13" fillId="0" borderId="124" xfId="46" applyFont="1" applyBorder="1" applyAlignment="1">
      <alignment horizontal="center" vertical="center" wrapText="1"/>
    </xf>
    <xf numFmtId="0" fontId="13" fillId="27" borderId="124" xfId="46" applyFont="1" applyFill="1" applyBorder="1" applyAlignment="1" applyProtection="1">
      <alignment horizontal="center" vertical="center" shrinkToFit="1"/>
      <protection locked="0"/>
    </xf>
    <xf numFmtId="0" fontId="13" fillId="25" borderId="15" xfId="46" applyFont="1" applyFill="1" applyBorder="1">
      <alignment vertical="center"/>
    </xf>
    <xf numFmtId="0" fontId="13" fillId="26" borderId="124" xfId="46" applyFont="1" applyFill="1" applyBorder="1" applyProtection="1">
      <alignment vertical="center"/>
      <protection locked="0"/>
    </xf>
    <xf numFmtId="0" fontId="13" fillId="26" borderId="124" xfId="46" applyFont="1" applyFill="1" applyBorder="1">
      <alignment vertical="center"/>
    </xf>
    <xf numFmtId="0" fontId="13" fillId="0" borderId="98" xfId="46" applyFont="1" applyBorder="1" applyAlignment="1">
      <alignment horizontal="justify" vertical="center" wrapText="1"/>
    </xf>
    <xf numFmtId="0" fontId="13" fillId="0" borderId="79" xfId="46" applyFont="1" applyBorder="1" applyAlignment="1">
      <alignment horizontal="justify" vertical="center" wrapText="1"/>
    </xf>
    <xf numFmtId="0" fontId="13" fillId="0" borderId="79" xfId="46" applyFont="1" applyBorder="1" applyAlignment="1">
      <alignment horizontal="center" vertical="center" wrapText="1"/>
    </xf>
    <xf numFmtId="0" fontId="13" fillId="0" borderId="79" xfId="46" applyFont="1" applyBorder="1">
      <alignment vertical="center"/>
    </xf>
    <xf numFmtId="185" fontId="13" fillId="0" borderId="99" xfId="46" applyNumberFormat="1" applyFont="1" applyBorder="1" applyAlignment="1">
      <alignment vertical="center" wrapText="1"/>
    </xf>
    <xf numFmtId="0" fontId="13" fillId="0" borderId="40" xfId="46" applyFont="1" applyBorder="1" applyAlignment="1">
      <alignment horizontal="right" vertical="center" wrapText="1"/>
    </xf>
    <xf numFmtId="0" fontId="13" fillId="0" borderId="0" xfId="46" applyFont="1" applyAlignment="1">
      <alignment horizontal="justify" vertical="center" wrapText="1"/>
    </xf>
    <xf numFmtId="0" fontId="13" fillId="0" borderId="0" xfId="46" applyFont="1" applyAlignment="1">
      <alignment horizontal="center" vertical="center" wrapText="1"/>
    </xf>
    <xf numFmtId="0" fontId="13" fillId="0" borderId="0" xfId="46" applyFont="1" applyAlignment="1">
      <alignment horizontal="right" vertical="center"/>
    </xf>
    <xf numFmtId="185" fontId="13" fillId="0" borderId="123" xfId="46" applyNumberFormat="1" applyFont="1" applyBorder="1" applyAlignment="1">
      <alignment vertical="center" wrapText="1"/>
    </xf>
    <xf numFmtId="0" fontId="15" fillId="0" borderId="0" xfId="46" applyFont="1" applyAlignment="1">
      <alignment horizontal="justify" vertical="center" wrapText="1"/>
    </xf>
    <xf numFmtId="0" fontId="13" fillId="0" borderId="40" xfId="46" applyFont="1" applyBorder="1" applyAlignment="1">
      <alignment horizontal="right" vertical="center"/>
    </xf>
    <xf numFmtId="0" fontId="15" fillId="0" borderId="0" xfId="46" applyFont="1">
      <alignment vertical="center"/>
    </xf>
    <xf numFmtId="0" fontId="13" fillId="0" borderId="123" xfId="46" applyFont="1" applyBorder="1">
      <alignment vertical="center"/>
    </xf>
    <xf numFmtId="0" fontId="13" fillId="0" borderId="0" xfId="46" applyFont="1" applyAlignment="1">
      <alignment vertical="center" wrapText="1"/>
    </xf>
    <xf numFmtId="185" fontId="13" fillId="0" borderId="0" xfId="46" applyNumberFormat="1" applyFont="1">
      <alignment vertical="center"/>
    </xf>
    <xf numFmtId="185" fontId="13" fillId="0" borderId="123" xfId="46" applyNumberFormat="1" applyFont="1" applyBorder="1">
      <alignment vertical="center"/>
    </xf>
    <xf numFmtId="185" fontId="13" fillId="0" borderId="0" xfId="46" applyNumberFormat="1" applyFont="1" applyProtection="1">
      <alignment vertical="center"/>
      <protection locked="0"/>
    </xf>
    <xf numFmtId="0" fontId="15" fillId="0" borderId="0" xfId="46" applyFont="1" applyAlignment="1">
      <alignment vertical="center" wrapText="1"/>
    </xf>
    <xf numFmtId="0" fontId="13" fillId="0" borderId="0" xfId="46" applyFont="1" applyAlignment="1">
      <alignment horizontal="center" vertical="center"/>
    </xf>
    <xf numFmtId="9" fontId="13" fillId="0" borderId="0" xfId="46" applyNumberFormat="1" applyFont="1" applyAlignment="1">
      <alignment horizontal="left" vertical="center"/>
    </xf>
    <xf numFmtId="9" fontId="13" fillId="0" borderId="0" xfId="46" applyNumberFormat="1" applyFont="1" applyAlignment="1">
      <alignment horizontal="center" vertical="center"/>
    </xf>
    <xf numFmtId="187" fontId="13" fillId="0" borderId="0" xfId="46" applyNumberFormat="1" applyFont="1">
      <alignment vertical="center"/>
    </xf>
    <xf numFmtId="0" fontId="13" fillId="0" borderId="77" xfId="46" applyFont="1" applyBorder="1">
      <alignment vertical="center"/>
    </xf>
    <xf numFmtId="0" fontId="13" fillId="0" borderId="66" xfId="46" applyFont="1" applyBorder="1">
      <alignment vertical="center"/>
    </xf>
    <xf numFmtId="0" fontId="13" fillId="0" borderId="66" xfId="46" applyFont="1" applyBorder="1" applyAlignment="1">
      <alignment horizontal="right" vertical="center"/>
    </xf>
    <xf numFmtId="185" fontId="13" fillId="0" borderId="66" xfId="46" applyNumberFormat="1" applyFont="1" applyBorder="1">
      <alignment vertical="center"/>
    </xf>
    <xf numFmtId="0" fontId="15" fillId="0" borderId="66" xfId="46" applyFont="1" applyBorder="1">
      <alignment vertical="center"/>
    </xf>
    <xf numFmtId="187" fontId="13" fillId="0" borderId="66" xfId="46" applyNumberFormat="1" applyFont="1" applyBorder="1">
      <alignment vertical="center"/>
    </xf>
    <xf numFmtId="0" fontId="13" fillId="0" borderId="124" xfId="46" applyFont="1" applyBorder="1">
      <alignment vertical="center"/>
    </xf>
    <xf numFmtId="0" fontId="13" fillId="26" borderId="15" xfId="46" applyFont="1" applyFill="1" applyBorder="1" applyProtection="1">
      <alignment vertical="center"/>
      <protection locked="0"/>
    </xf>
    <xf numFmtId="0" fontId="13" fillId="26" borderId="124" xfId="46" applyFont="1" applyFill="1" applyBorder="1" applyAlignment="1" applyProtection="1">
      <alignment horizontal="center" vertical="center" wrapText="1"/>
      <protection locked="0"/>
    </xf>
    <xf numFmtId="185" fontId="13" fillId="0" borderId="0" xfId="46" applyNumberFormat="1" applyFont="1" applyAlignment="1" applyProtection="1">
      <alignment horizontal="right" vertical="center"/>
      <protection locked="0"/>
    </xf>
    <xf numFmtId="0" fontId="15" fillId="26" borderId="62" xfId="0" applyFont="1" applyFill="1" applyBorder="1" applyAlignment="1" applyProtection="1">
      <alignment horizontal="center" vertical="center"/>
      <protection locked="0"/>
    </xf>
    <xf numFmtId="0" fontId="15" fillId="26" borderId="60" xfId="0" applyFont="1" applyFill="1" applyBorder="1" applyAlignment="1" applyProtection="1">
      <alignment horizontal="center" vertical="center"/>
      <protection locked="0"/>
    </xf>
    <xf numFmtId="0" fontId="15" fillId="26" borderId="61" xfId="0" applyFont="1" applyFill="1" applyBorder="1" applyAlignment="1" applyProtection="1">
      <alignment horizontal="center" vertical="center"/>
      <protection locked="0"/>
    </xf>
    <xf numFmtId="0" fontId="15" fillId="26" borderId="63" xfId="0" applyFont="1" applyFill="1" applyBorder="1" applyAlignment="1" applyProtection="1">
      <alignment horizontal="center" vertical="center"/>
      <protection locked="0"/>
    </xf>
    <xf numFmtId="0" fontId="15" fillId="26" borderId="64" xfId="0" applyFont="1" applyFill="1" applyBorder="1" applyAlignment="1" applyProtection="1">
      <alignment horizontal="center" vertical="center"/>
      <protection locked="0"/>
    </xf>
    <xf numFmtId="0" fontId="15" fillId="0" borderId="58" xfId="0" applyFont="1" applyFill="1" applyBorder="1" applyAlignment="1" applyProtection="1">
      <alignment horizontal="center" vertical="center"/>
      <protection locked="0"/>
    </xf>
    <xf numFmtId="0" fontId="118" fillId="0" borderId="0" xfId="60" applyFont="1">
      <alignment vertical="center"/>
    </xf>
    <xf numFmtId="0" fontId="119" fillId="0" borderId="0" xfId="60" applyFont="1">
      <alignment vertical="center"/>
    </xf>
    <xf numFmtId="0" fontId="5" fillId="0" borderId="0" xfId="60">
      <alignment vertical="center"/>
    </xf>
    <xf numFmtId="0" fontId="118" fillId="0" borderId="0" xfId="60" applyFont="1" applyAlignment="1">
      <alignment horizontal="center" vertical="center"/>
    </xf>
    <xf numFmtId="0" fontId="119" fillId="0" borderId="23" xfId="60" applyFont="1" applyBorder="1" applyAlignment="1">
      <alignment horizontal="left" vertical="center"/>
    </xf>
    <xf numFmtId="0" fontId="119" fillId="0" borderId="17" xfId="60" applyFont="1" applyBorder="1" applyAlignment="1">
      <alignment horizontal="left" vertical="center"/>
    </xf>
    <xf numFmtId="0" fontId="119" fillId="0" borderId="27" xfId="60" applyFont="1" applyBorder="1" applyAlignment="1">
      <alignment horizontal="left" vertical="center"/>
    </xf>
    <xf numFmtId="0" fontId="119" fillId="0" borderId="67" xfId="60" applyFont="1" applyBorder="1">
      <alignment vertical="center"/>
    </xf>
    <xf numFmtId="0" fontId="119" fillId="0" borderId="68" xfId="60" applyFont="1" applyBorder="1">
      <alignment vertical="center"/>
    </xf>
    <xf numFmtId="0" fontId="119" fillId="0" borderId="27" xfId="60" applyFont="1" applyBorder="1" applyAlignment="1">
      <alignment horizontal="distributed" vertical="center" wrapText="1" justifyLastLine="1"/>
    </xf>
    <xf numFmtId="0" fontId="119" fillId="0" borderId="22" xfId="60" applyFont="1" applyBorder="1">
      <alignment vertical="center"/>
    </xf>
    <xf numFmtId="0" fontId="119" fillId="0" borderId="69" xfId="60" applyFont="1" applyBorder="1">
      <alignment vertical="center"/>
    </xf>
    <xf numFmtId="0" fontId="119" fillId="0" borderId="14" xfId="60" applyFont="1" applyBorder="1">
      <alignment vertical="center"/>
    </xf>
    <xf numFmtId="0" fontId="119" fillId="0" borderId="70" xfId="60" applyFont="1" applyBorder="1">
      <alignment vertical="center"/>
    </xf>
    <xf numFmtId="0" fontId="119" fillId="0" borderId="19" xfId="60" applyFont="1" applyBorder="1">
      <alignment vertical="center"/>
    </xf>
    <xf numFmtId="0" fontId="119" fillId="0" borderId="27" xfId="60" applyFont="1" applyBorder="1" applyAlignment="1">
      <alignment horizontal="center" vertical="center"/>
    </xf>
    <xf numFmtId="0" fontId="119" fillId="0" borderId="23" xfId="60" applyFont="1" applyBorder="1">
      <alignment vertical="center"/>
    </xf>
    <xf numFmtId="0" fontId="119" fillId="0" borderId="0" xfId="60" applyFont="1" applyAlignment="1">
      <alignment horizontal="left" vertical="center"/>
    </xf>
    <xf numFmtId="0" fontId="89" fillId="0" borderId="0" xfId="0" applyFont="1" applyFill="1"/>
    <xf numFmtId="0" fontId="125" fillId="0" borderId="0" xfId="55" applyFont="1">
      <alignment vertical="center"/>
    </xf>
    <xf numFmtId="0" fontId="126" fillId="0" borderId="0" xfId="55" applyFont="1">
      <alignment vertical="center"/>
    </xf>
    <xf numFmtId="0" fontId="129" fillId="0" borderId="0" xfId="60" applyFont="1" applyAlignment="1">
      <alignment horizontal="center" vertical="center"/>
    </xf>
    <xf numFmtId="0" fontId="130" fillId="0" borderId="0" xfId="60" applyFont="1">
      <alignment vertical="center"/>
    </xf>
    <xf numFmtId="177" fontId="126" fillId="0" borderId="254" xfId="55" applyNumberFormat="1" applyFont="1" applyBorder="1">
      <alignment vertical="center"/>
    </xf>
    <xf numFmtId="177" fontId="126" fillId="0" borderId="255" xfId="55" applyNumberFormat="1" applyFont="1" applyBorder="1">
      <alignment vertical="center"/>
    </xf>
    <xf numFmtId="192" fontId="126" fillId="0" borderId="0" xfId="55" applyNumberFormat="1" applyFont="1">
      <alignment vertical="center"/>
    </xf>
    <xf numFmtId="0" fontId="126" fillId="0" borderId="253" xfId="55" applyFont="1" applyBorder="1">
      <alignment vertical="center"/>
    </xf>
    <xf numFmtId="178" fontId="126" fillId="0" borderId="259" xfId="55" applyNumberFormat="1" applyFont="1" applyBorder="1">
      <alignment vertical="center"/>
    </xf>
    <xf numFmtId="178" fontId="126" fillId="0" borderId="263" xfId="55" applyNumberFormat="1" applyFont="1" applyBorder="1">
      <alignment vertical="center"/>
    </xf>
    <xf numFmtId="0" fontId="126" fillId="0" borderId="252" xfId="55" applyFont="1" applyBorder="1" applyAlignment="1">
      <alignment vertical="center" shrinkToFit="1"/>
    </xf>
    <xf numFmtId="0" fontId="126" fillId="0" borderId="0" xfId="55" applyFont="1" applyAlignment="1">
      <alignment vertical="center" shrinkToFit="1"/>
    </xf>
    <xf numFmtId="0" fontId="126" fillId="0" borderId="0" xfId="55" applyFont="1" applyAlignment="1">
      <alignment horizontal="center" vertical="center"/>
    </xf>
    <xf numFmtId="179" fontId="126" fillId="0" borderId="266" xfId="55" applyNumberFormat="1" applyFont="1" applyBorder="1">
      <alignment vertical="center"/>
    </xf>
    <xf numFmtId="179" fontId="126" fillId="0" borderId="267" xfId="55" applyNumberFormat="1" applyFont="1" applyBorder="1">
      <alignment vertical="center"/>
    </xf>
    <xf numFmtId="179" fontId="126" fillId="0" borderId="263" xfId="55" applyNumberFormat="1" applyFont="1" applyBorder="1">
      <alignment vertical="center"/>
    </xf>
    <xf numFmtId="179" fontId="126" fillId="0" borderId="268" xfId="55" applyNumberFormat="1" applyFont="1" applyBorder="1">
      <alignment vertical="center"/>
    </xf>
    <xf numFmtId="0" fontId="133" fillId="0" borderId="0" xfId="55" applyFont="1" applyAlignment="1">
      <alignment vertical="center" wrapText="1"/>
    </xf>
    <xf numFmtId="0" fontId="133" fillId="0" borderId="0" xfId="55" applyFont="1">
      <alignment vertical="center"/>
    </xf>
    <xf numFmtId="0" fontId="133" fillId="0" borderId="0" xfId="55" applyFont="1" applyAlignment="1">
      <alignment horizontal="right" vertical="center"/>
    </xf>
    <xf numFmtId="0" fontId="24" fillId="0" borderId="0" xfId="60" applyFont="1">
      <alignment vertical="center"/>
    </xf>
    <xf numFmtId="192" fontId="125" fillId="0" borderId="0" xfId="55" applyNumberFormat="1" applyFont="1">
      <alignment vertical="center"/>
    </xf>
    <xf numFmtId="0" fontId="134" fillId="0" borderId="0" xfId="55" applyFont="1" applyAlignment="1">
      <alignment vertical="center" wrapText="1"/>
    </xf>
    <xf numFmtId="0" fontId="134" fillId="0" borderId="0" xfId="55" applyFont="1">
      <alignment vertical="center"/>
    </xf>
    <xf numFmtId="0" fontId="134" fillId="0" borderId="0" xfId="55" applyFont="1" applyAlignment="1">
      <alignment horizontal="right" vertical="center"/>
    </xf>
    <xf numFmtId="0" fontId="0" fillId="0" borderId="0" xfId="62" applyFont="1">
      <alignment vertical="center"/>
    </xf>
    <xf numFmtId="0" fontId="119" fillId="0" borderId="0" xfId="62" applyFont="1">
      <alignment vertical="center"/>
    </xf>
    <xf numFmtId="0" fontId="0" fillId="0" borderId="0" xfId="62" applyFont="1" applyAlignment="1">
      <alignment vertical="center" wrapText="1"/>
    </xf>
    <xf numFmtId="0" fontId="0" fillId="0" borderId="0" xfId="62" applyFont="1" applyAlignment="1">
      <alignment vertical="top" wrapText="1"/>
    </xf>
    <xf numFmtId="0" fontId="119" fillId="0" borderId="0" xfId="62" applyFont="1" applyAlignment="1">
      <alignment vertical="top"/>
    </xf>
    <xf numFmtId="0" fontId="119" fillId="30" borderId="27" xfId="62" applyFont="1" applyFill="1" applyBorder="1" applyAlignment="1">
      <alignment horizontal="center" vertical="center"/>
    </xf>
    <xf numFmtId="0" fontId="119" fillId="30" borderId="17" xfId="62" applyFont="1" applyFill="1" applyBorder="1" applyAlignment="1">
      <alignment horizontal="center" vertical="center"/>
    </xf>
    <xf numFmtId="0" fontId="135" fillId="0" borderId="0" xfId="62" applyFont="1">
      <alignment vertical="center"/>
    </xf>
    <xf numFmtId="0" fontId="119" fillId="0" borderId="0" xfId="63" applyFont="1">
      <alignment vertical="center"/>
    </xf>
    <xf numFmtId="0" fontId="135" fillId="0" borderId="0" xfId="63" applyFont="1">
      <alignment vertical="center"/>
    </xf>
    <xf numFmtId="0" fontId="119" fillId="0" borderId="0" xfId="63" applyFont="1" applyAlignment="1">
      <alignment horizontal="right" vertical="center"/>
    </xf>
    <xf numFmtId="0" fontId="119" fillId="0" borderId="0" xfId="63" applyFont="1" applyAlignment="1">
      <alignment horizontal="center" vertical="center"/>
    </xf>
    <xf numFmtId="0" fontId="119" fillId="30" borderId="17" xfId="63" applyFont="1" applyFill="1" applyBorder="1" applyAlignment="1">
      <alignment horizontal="center" vertical="center"/>
    </xf>
    <xf numFmtId="0" fontId="119" fillId="30" borderId="27" xfId="63" applyFont="1" applyFill="1" applyBorder="1" applyAlignment="1">
      <alignment horizontal="center" vertical="center"/>
    </xf>
    <xf numFmtId="0" fontId="135" fillId="0" borderId="0" xfId="63" applyFont="1" applyAlignment="1">
      <alignment horizontal="center" vertical="center"/>
    </xf>
    <xf numFmtId="0" fontId="135" fillId="0" borderId="0" xfId="63" applyFont="1" applyAlignment="1">
      <alignment vertical="center" wrapText="1"/>
    </xf>
    <xf numFmtId="0" fontId="119" fillId="0" borderId="0" xfId="63" applyFont="1" applyAlignment="1">
      <alignment horizontal="left" vertical="center" wrapText="1"/>
    </xf>
    <xf numFmtId="0" fontId="119" fillId="0" borderId="0" xfId="63" applyFont="1" applyAlignment="1">
      <alignment vertical="center" wrapText="1"/>
    </xf>
    <xf numFmtId="0" fontId="119" fillId="0" borderId="0" xfId="63" applyFont="1" applyAlignment="1">
      <alignment horizontal="left" vertical="center"/>
    </xf>
    <xf numFmtId="0" fontId="119" fillId="0" borderId="0" xfId="63" applyFont="1" applyAlignment="1">
      <alignment horizontal="left" vertical="top" wrapText="1"/>
    </xf>
    <xf numFmtId="0" fontId="119" fillId="0" borderId="0" xfId="63" applyFont="1" applyAlignment="1">
      <alignment vertical="top" wrapText="1"/>
    </xf>
    <xf numFmtId="0" fontId="136" fillId="0" borderId="0" xfId="55" applyFont="1">
      <alignment vertical="center"/>
    </xf>
    <xf numFmtId="0" fontId="136" fillId="0" borderId="0" xfId="55" applyFont="1" applyAlignment="1">
      <alignment horizontal="distributed" vertical="center"/>
    </xf>
    <xf numFmtId="0" fontId="136" fillId="0" borderId="0" xfId="55" applyFont="1" applyAlignment="1">
      <alignment horizontal="center" vertical="center"/>
    </xf>
    <xf numFmtId="0" fontId="136" fillId="0" borderId="0" xfId="55" applyFont="1" applyAlignment="1">
      <alignment horizontal="left" vertical="center" indent="1" shrinkToFit="1"/>
    </xf>
    <xf numFmtId="0" fontId="119" fillId="0" borderId="23" xfId="55" applyFont="1" applyBorder="1" applyAlignment="1">
      <alignment horizontal="distributed" vertical="center" indent="2"/>
    </xf>
    <xf numFmtId="0" fontId="119" fillId="0" borderId="46" xfId="55" applyFont="1" applyBorder="1" applyAlignment="1">
      <alignment horizontal="distributed" vertical="center" indent="2"/>
    </xf>
    <xf numFmtId="0" fontId="119" fillId="0" borderId="65" xfId="55" applyFont="1" applyBorder="1" applyAlignment="1">
      <alignment vertical="center" wrapText="1"/>
    </xf>
    <xf numFmtId="0" fontId="119" fillId="0" borderId="24" xfId="55" applyFont="1" applyBorder="1" applyAlignment="1">
      <alignment horizontal="distributed" vertical="center" indent="2"/>
    </xf>
    <xf numFmtId="0" fontId="119" fillId="0" borderId="19" xfId="55" applyFont="1" applyBorder="1" applyAlignment="1">
      <alignment horizontal="distributed" vertical="center" indent="2"/>
    </xf>
    <xf numFmtId="0" fontId="119" fillId="0" borderId="24" xfId="55" applyFont="1" applyBorder="1" applyAlignment="1">
      <alignment horizontal="center" vertical="center"/>
    </xf>
    <xf numFmtId="0" fontId="119" fillId="0" borderId="70" xfId="55" applyFont="1" applyBorder="1" applyAlignment="1">
      <alignment vertical="center" wrapText="1"/>
    </xf>
    <xf numFmtId="0" fontId="121" fillId="0" borderId="23" xfId="55" applyFont="1" applyBorder="1" applyAlignment="1">
      <alignment vertical="center" wrapText="1"/>
    </xf>
    <xf numFmtId="0" fontId="119" fillId="0" borderId="0" xfId="56" applyFont="1">
      <alignment vertical="center"/>
    </xf>
    <xf numFmtId="0" fontId="118" fillId="0" borderId="0" xfId="56" applyFont="1">
      <alignment vertical="center"/>
    </xf>
    <xf numFmtId="0" fontId="119" fillId="0" borderId="0" xfId="56" applyFont="1" applyAlignment="1">
      <alignment horizontal="right" vertical="center"/>
    </xf>
    <xf numFmtId="0" fontId="118" fillId="0" borderId="0" xfId="56" applyFont="1" applyAlignment="1">
      <alignment horizontal="center" vertical="center"/>
    </xf>
    <xf numFmtId="0" fontId="119" fillId="0" borderId="27" xfId="56" applyFont="1" applyBorder="1" applyAlignment="1">
      <alignment horizontal="left" vertical="center"/>
    </xf>
    <xf numFmtId="0" fontId="119" fillId="0" borderId="70" xfId="56" applyFont="1" applyBorder="1" applyAlignment="1">
      <alignment horizontal="center" vertical="center"/>
    </xf>
    <xf numFmtId="0" fontId="119" fillId="0" borderId="23" xfId="56" applyFont="1" applyBorder="1" applyAlignment="1">
      <alignment horizontal="left" vertical="center" wrapText="1"/>
    </xf>
    <xf numFmtId="0" fontId="119" fillId="0" borderId="100" xfId="56" applyFont="1" applyBorder="1">
      <alignment vertical="center"/>
    </xf>
    <xf numFmtId="0" fontId="119" fillId="0" borderId="101" xfId="56" applyFont="1" applyBorder="1">
      <alignment vertical="center"/>
    </xf>
    <xf numFmtId="0" fontId="138" fillId="0" borderId="67" xfId="56" applyFont="1" applyBorder="1">
      <alignment vertical="center"/>
    </xf>
    <xf numFmtId="0" fontId="138" fillId="0" borderId="27" xfId="56" applyFont="1" applyBorder="1">
      <alignment vertical="center"/>
    </xf>
    <xf numFmtId="0" fontId="119" fillId="0" borderId="27" xfId="56" applyFont="1" applyBorder="1" applyAlignment="1">
      <alignment horizontal="center" vertical="center"/>
    </xf>
    <xf numFmtId="0" fontId="119" fillId="0" borderId="68" xfId="56" applyFont="1" applyBorder="1">
      <alignment vertical="center"/>
    </xf>
    <xf numFmtId="0" fontId="136" fillId="0" borderId="0" xfId="56" applyFont="1">
      <alignment vertical="center"/>
    </xf>
    <xf numFmtId="0" fontId="139" fillId="0" borderId="0" xfId="56" applyFont="1">
      <alignment vertical="center"/>
    </xf>
    <xf numFmtId="0" fontId="139" fillId="0" borderId="0" xfId="56" applyFont="1" applyAlignment="1">
      <alignment horizontal="right" vertical="center"/>
    </xf>
    <xf numFmtId="0" fontId="119" fillId="0" borderId="23" xfId="56" applyFont="1" applyBorder="1">
      <alignment vertical="center"/>
    </xf>
    <xf numFmtId="0" fontId="139" fillId="0" borderId="17" xfId="56" applyFont="1" applyBorder="1">
      <alignment vertical="center"/>
    </xf>
    <xf numFmtId="0" fontId="139" fillId="0" borderId="70" xfId="56" applyFont="1" applyBorder="1" applyAlignment="1">
      <alignment horizontal="center" vertical="center"/>
    </xf>
    <xf numFmtId="0" fontId="139" fillId="0" borderId="23" xfId="56" applyFont="1" applyBorder="1" applyAlignment="1">
      <alignment vertical="center" wrapText="1"/>
    </xf>
    <xf numFmtId="0" fontId="119" fillId="0" borderId="23" xfId="56" applyFont="1" applyBorder="1" applyAlignment="1">
      <alignment vertical="center" wrapText="1"/>
    </xf>
    <xf numFmtId="0" fontId="135" fillId="0" borderId="0" xfId="56" applyFont="1">
      <alignment vertical="center"/>
    </xf>
    <xf numFmtId="0" fontId="140" fillId="0" borderId="0" xfId="56" applyFont="1">
      <alignment vertical="center"/>
    </xf>
    <xf numFmtId="0" fontId="141" fillId="0" borderId="0" xfId="60" applyFont="1">
      <alignment vertical="center"/>
    </xf>
    <xf numFmtId="0" fontId="141" fillId="0" borderId="0" xfId="60" applyFont="1" applyAlignment="1">
      <alignment vertical="center" textRotation="255" wrapText="1"/>
    </xf>
    <xf numFmtId="0" fontId="141" fillId="0" borderId="46" xfId="60" applyFont="1" applyBorder="1">
      <alignment vertical="center"/>
    </xf>
    <xf numFmtId="0" fontId="136" fillId="0" borderId="27" xfId="60" applyFont="1" applyBorder="1" applyAlignment="1">
      <alignment horizontal="center" vertical="center" wrapText="1"/>
    </xf>
    <xf numFmtId="0" fontId="141" fillId="0" borderId="0" xfId="60" applyFont="1" applyAlignment="1">
      <alignment horizontal="center" vertical="center"/>
    </xf>
    <xf numFmtId="0" fontId="141" fillId="0" borderId="0" xfId="60" applyFont="1" applyAlignment="1">
      <alignment horizontal="left" vertical="center" wrapText="1"/>
    </xf>
    <xf numFmtId="0" fontId="141" fillId="0" borderId="271" xfId="60" applyFont="1" applyBorder="1">
      <alignment vertical="center"/>
    </xf>
    <xf numFmtId="0" fontId="141" fillId="0" borderId="22" xfId="60" applyFont="1" applyBorder="1" applyAlignment="1">
      <alignment horizontal="center" vertical="center"/>
    </xf>
    <xf numFmtId="0" fontId="141" fillId="0" borderId="190" xfId="60" applyFont="1" applyBorder="1">
      <alignment vertical="center"/>
    </xf>
    <xf numFmtId="0" fontId="141" fillId="0" borderId="23" xfId="60" applyFont="1" applyBorder="1" applyAlignment="1">
      <alignment horizontal="center" vertical="center"/>
    </xf>
    <xf numFmtId="0" fontId="141" fillId="0" borderId="185" xfId="60" applyFont="1" applyBorder="1">
      <alignment vertical="center"/>
    </xf>
    <xf numFmtId="0" fontId="22" fillId="0" borderId="0" xfId="60" applyFont="1">
      <alignment vertical="center"/>
    </xf>
    <xf numFmtId="0" fontId="62" fillId="0" borderId="0" xfId="56" applyFont="1">
      <alignment vertical="center"/>
    </xf>
    <xf numFmtId="0" fontId="142" fillId="0" borderId="0" xfId="56" applyFont="1" applyAlignment="1">
      <alignment horizontal="right" vertical="center"/>
    </xf>
    <xf numFmtId="0" fontId="142" fillId="0" borderId="0" xfId="56" applyFont="1">
      <alignment vertical="center"/>
    </xf>
    <xf numFmtId="0" fontId="144" fillId="0" borderId="0" xfId="56" applyFont="1">
      <alignment vertical="center"/>
    </xf>
    <xf numFmtId="0" fontId="23" fillId="0" borderId="0" xfId="56" applyFont="1" applyAlignment="1">
      <alignment horizontal="center" vertical="center"/>
    </xf>
    <xf numFmtId="0" fontId="145" fillId="0" borderId="23" xfId="56" applyFont="1" applyBorder="1" applyAlignment="1">
      <alignment horizontal="center" vertical="center"/>
    </xf>
    <xf numFmtId="0" fontId="145" fillId="0" borderId="0" xfId="56" applyFont="1" applyAlignment="1">
      <alignment horizontal="center" vertical="center"/>
    </xf>
    <xf numFmtId="0" fontId="145" fillId="0" borderId="0" xfId="56" applyFont="1" applyAlignment="1">
      <alignment horizontal="left" vertical="center"/>
    </xf>
    <xf numFmtId="0" fontId="142" fillId="0" borderId="0" xfId="56" applyFont="1" applyAlignment="1">
      <alignment horizontal="left" vertical="center" wrapText="1"/>
    </xf>
    <xf numFmtId="0" fontId="142" fillId="0" borderId="0" xfId="56" applyFont="1" applyAlignment="1">
      <alignment horizontal="center" vertical="center"/>
    </xf>
    <xf numFmtId="0" fontId="145" fillId="0" borderId="0" xfId="56" applyFont="1">
      <alignment vertical="center"/>
    </xf>
    <xf numFmtId="0" fontId="145" fillId="30" borderId="17" xfId="56" applyFont="1" applyFill="1" applyBorder="1" applyAlignment="1">
      <alignment horizontal="centerContinuous" vertical="center"/>
    </xf>
    <xf numFmtId="0" fontId="145" fillId="30" borderId="27" xfId="56" applyFont="1" applyFill="1" applyBorder="1" applyAlignment="1">
      <alignment horizontal="center" vertical="center"/>
    </xf>
    <xf numFmtId="0" fontId="49" fillId="0" borderId="0" xfId="56" applyFont="1" applyAlignment="1">
      <alignment horizontal="left" vertical="center"/>
    </xf>
    <xf numFmtId="0" fontId="89" fillId="28" borderId="274" xfId="0" applyFont="1" applyFill="1" applyBorder="1" applyAlignment="1">
      <alignment horizontal="center" vertical="center"/>
    </xf>
    <xf numFmtId="0" fontId="89" fillId="28" borderId="275" xfId="0" applyFont="1" applyFill="1" applyBorder="1" applyAlignment="1">
      <alignment shrinkToFit="1"/>
    </xf>
    <xf numFmtId="0" fontId="147" fillId="0" borderId="0" xfId="0" applyFont="1" applyFill="1"/>
    <xf numFmtId="0" fontId="147" fillId="0" borderId="115" xfId="0" applyFont="1" applyFill="1" applyBorder="1" applyAlignment="1">
      <alignment horizontal="center" vertical="center"/>
    </xf>
    <xf numFmtId="0" fontId="147" fillId="0" borderId="11" xfId="0" applyFont="1" applyFill="1" applyBorder="1" applyAlignment="1">
      <alignment shrinkToFit="1"/>
    </xf>
    <xf numFmtId="0" fontId="147" fillId="0" borderId="115" xfId="0" applyFont="1" applyFill="1" applyBorder="1" applyAlignment="1">
      <alignment horizontal="center" vertical="center" textRotation="255"/>
    </xf>
    <xf numFmtId="0" fontId="147" fillId="0" borderId="12" xfId="0" applyFont="1" applyFill="1" applyBorder="1" applyAlignment="1">
      <alignment horizontal="center" vertical="center"/>
    </xf>
    <xf numFmtId="0" fontId="147" fillId="0" borderId="13" xfId="0" applyFont="1" applyFill="1" applyBorder="1" applyAlignment="1">
      <alignment horizontal="center" vertical="center"/>
    </xf>
    <xf numFmtId="0" fontId="147" fillId="0" borderId="10" xfId="0" applyFont="1" applyFill="1" applyBorder="1" applyAlignment="1">
      <alignment horizontal="center" vertical="center"/>
    </xf>
    <xf numFmtId="0" fontId="119" fillId="0" borderId="23" xfId="56" applyFont="1" applyBorder="1" applyAlignment="1">
      <alignment horizontal="left" vertical="center"/>
    </xf>
    <xf numFmtId="0" fontId="119" fillId="0" borderId="17" xfId="56" applyFont="1" applyBorder="1">
      <alignment vertical="center"/>
    </xf>
    <xf numFmtId="0" fontId="139" fillId="0" borderId="67" xfId="56" applyFont="1" applyBorder="1">
      <alignment vertical="center"/>
    </xf>
    <xf numFmtId="0" fontId="119" fillId="0" borderId="27" xfId="56" applyFont="1" applyBorder="1" applyAlignment="1">
      <alignment horizontal="center" vertical="center" wrapText="1"/>
    </xf>
    <xf numFmtId="0" fontId="136" fillId="0" borderId="27" xfId="56" applyFont="1" applyBorder="1" applyAlignment="1">
      <alignment horizontal="center" vertical="center" wrapText="1"/>
    </xf>
    <xf numFmtId="0" fontId="119" fillId="0" borderId="67" xfId="56" applyFont="1" applyBorder="1" applyAlignment="1">
      <alignment vertical="center" wrapText="1"/>
    </xf>
    <xf numFmtId="0" fontId="119" fillId="0" borderId="0" xfId="56" applyFont="1" applyAlignment="1">
      <alignment vertical="center" wrapText="1"/>
    </xf>
    <xf numFmtId="0" fontId="119" fillId="0" borderId="0" xfId="56" applyFont="1" applyAlignment="1">
      <alignment horizontal="center" vertical="center"/>
    </xf>
    <xf numFmtId="0" fontId="119" fillId="0" borderId="0" xfId="56" applyFont="1" applyAlignment="1">
      <alignment horizontal="center" vertical="center" wrapText="1"/>
    </xf>
    <xf numFmtId="0" fontId="119" fillId="0" borderId="0" xfId="56" applyFont="1" applyAlignment="1">
      <alignment horizontal="center" wrapText="1"/>
    </xf>
    <xf numFmtId="0" fontId="119" fillId="0" borderId="24" xfId="56" applyFont="1" applyBorder="1" applyAlignment="1">
      <alignment vertical="center" wrapText="1"/>
    </xf>
    <xf numFmtId="0" fontId="119" fillId="0" borderId="70" xfId="56" applyFont="1" applyBorder="1" applyAlignment="1">
      <alignment vertical="center" wrapText="1"/>
    </xf>
    <xf numFmtId="0" fontId="119" fillId="0" borderId="70" xfId="56" applyFont="1" applyBorder="1">
      <alignment vertical="center"/>
    </xf>
    <xf numFmtId="0" fontId="119" fillId="0" borderId="19" xfId="56" applyFont="1" applyBorder="1">
      <alignment vertical="center"/>
    </xf>
    <xf numFmtId="0" fontId="119" fillId="0" borderId="22" xfId="56" applyFont="1" applyBorder="1" applyAlignment="1">
      <alignment vertical="center" wrapText="1"/>
    </xf>
    <xf numFmtId="0" fontId="119" fillId="0" borderId="69" xfId="56" applyFont="1" applyBorder="1" applyAlignment="1">
      <alignment vertical="center" wrapText="1"/>
    </xf>
    <xf numFmtId="0" fontId="119" fillId="0" borderId="69" xfId="56" applyFont="1" applyBorder="1" applyAlignment="1">
      <alignment horizontal="center" vertical="center"/>
    </xf>
    <xf numFmtId="0" fontId="119" fillId="0" borderId="69" xfId="56" applyFont="1" applyBorder="1">
      <alignment vertical="center"/>
    </xf>
    <xf numFmtId="0" fontId="119" fillId="0" borderId="14" xfId="56" applyFont="1" applyBorder="1">
      <alignment vertical="center"/>
    </xf>
    <xf numFmtId="0" fontId="138" fillId="0" borderId="0" xfId="56" applyFont="1">
      <alignment vertical="center"/>
    </xf>
    <xf numFmtId="0" fontId="62" fillId="0" borderId="67" xfId="56" applyFont="1" applyBorder="1">
      <alignment vertical="center"/>
    </xf>
    <xf numFmtId="0" fontId="23" fillId="0" borderId="0" xfId="60" applyFont="1" applyAlignment="1">
      <alignment horizontal="center" vertical="center"/>
    </xf>
    <xf numFmtId="0" fontId="141" fillId="0" borderId="0" xfId="55" applyFont="1">
      <alignment vertical="center"/>
    </xf>
    <xf numFmtId="177" fontId="141" fillId="0" borderId="254" xfId="55" applyNumberFormat="1" applyFont="1" applyBorder="1">
      <alignment vertical="center"/>
    </xf>
    <xf numFmtId="177" fontId="141" fillId="0" borderId="255" xfId="55" applyNumberFormat="1" applyFont="1" applyBorder="1">
      <alignment vertical="center"/>
    </xf>
    <xf numFmtId="192" fontId="95" fillId="0" borderId="0" xfId="55" applyNumberFormat="1" applyFont="1">
      <alignment vertical="center"/>
    </xf>
    <xf numFmtId="0" fontId="141" fillId="0" borderId="279" xfId="55" applyFont="1" applyBorder="1">
      <alignment vertical="center"/>
    </xf>
    <xf numFmtId="178" fontId="141" fillId="0" borderId="259" xfId="55" applyNumberFormat="1" applyFont="1" applyBorder="1">
      <alignment vertical="center"/>
    </xf>
    <xf numFmtId="178" fontId="141" fillId="0" borderId="263" xfId="55" applyNumberFormat="1" applyFont="1" applyBorder="1">
      <alignment vertical="center"/>
    </xf>
    <xf numFmtId="0" fontId="141" fillId="0" borderId="0" xfId="55" applyFont="1" applyAlignment="1">
      <alignment vertical="center" shrinkToFit="1"/>
    </xf>
    <xf numFmtId="0" fontId="141" fillId="0" borderId="0" xfId="55" applyFont="1" applyAlignment="1">
      <alignment horizontal="center" vertical="center"/>
    </xf>
    <xf numFmtId="179" fontId="141" fillId="0" borderId="266" xfId="55" applyNumberFormat="1" applyFont="1" applyBorder="1">
      <alignment vertical="center"/>
    </xf>
    <xf numFmtId="179" fontId="141" fillId="0" borderId="267" xfId="55" applyNumberFormat="1" applyFont="1" applyBorder="1">
      <alignment vertical="center"/>
    </xf>
    <xf numFmtId="179" fontId="141" fillId="0" borderId="295" xfId="55" applyNumberFormat="1" applyFont="1" applyBorder="1">
      <alignment vertical="center"/>
    </xf>
    <xf numFmtId="179" fontId="141" fillId="0" borderId="296" xfId="55" applyNumberFormat="1" applyFont="1" applyBorder="1">
      <alignment vertical="center"/>
    </xf>
    <xf numFmtId="177" fontId="141" fillId="0" borderId="0" xfId="55" applyNumberFormat="1" applyFont="1" applyAlignment="1" applyProtection="1">
      <alignment horizontal="right" vertical="center"/>
      <protection locked="0"/>
    </xf>
    <xf numFmtId="179" fontId="141" fillId="0" borderId="0" xfId="55" applyNumberFormat="1" applyFont="1">
      <alignment vertical="center"/>
    </xf>
    <xf numFmtId="179" fontId="141" fillId="0" borderId="0" xfId="55" applyNumberFormat="1" applyFont="1" applyAlignment="1">
      <alignment horizontal="center" vertical="center"/>
    </xf>
    <xf numFmtId="0" fontId="141" fillId="0" borderId="44" xfId="55" applyFont="1" applyBorder="1" applyAlignment="1">
      <alignment horizontal="center" vertical="center" shrinkToFit="1"/>
    </xf>
    <xf numFmtId="0" fontId="141" fillId="0" borderId="27" xfId="55" applyFont="1" applyBorder="1" applyAlignment="1" applyProtection="1">
      <alignment horizontal="center" vertical="center"/>
      <protection locked="0"/>
    </xf>
    <xf numFmtId="0" fontId="141" fillId="0" borderId="16" xfId="55" applyFont="1" applyBorder="1" applyAlignment="1">
      <alignment horizontal="center" vertical="center" shrinkToFit="1"/>
    </xf>
    <xf numFmtId="0" fontId="141" fillId="0" borderId="17" xfId="55" applyFont="1" applyBorder="1" applyAlignment="1" applyProtection="1">
      <alignment horizontal="center" vertical="center"/>
      <protection locked="0"/>
    </xf>
    <xf numFmtId="0" fontId="45" fillId="0" borderId="0" xfId="55" applyFont="1">
      <alignment vertical="center"/>
    </xf>
    <xf numFmtId="0" fontId="45" fillId="0" borderId="0" xfId="55" applyFont="1" applyAlignment="1">
      <alignment vertical="center" wrapText="1"/>
    </xf>
    <xf numFmtId="0" fontId="45" fillId="0" borderId="0" xfId="55" applyFont="1" applyAlignment="1">
      <alignment horizontal="right" vertical="center"/>
    </xf>
    <xf numFmtId="0" fontId="145" fillId="0" borderId="0" xfId="41" applyFont="1" applyAlignment="1">
      <alignment horizontal="left" vertical="center"/>
    </xf>
    <xf numFmtId="0" fontId="145" fillId="0" borderId="0" xfId="41" applyFont="1" applyAlignment="1">
      <alignment horizontal="right" vertical="center"/>
    </xf>
    <xf numFmtId="0" fontId="145" fillId="0" borderId="0" xfId="41" applyFont="1"/>
    <xf numFmtId="0" fontId="5" fillId="0" borderId="0" xfId="41"/>
    <xf numFmtId="0" fontId="145" fillId="0" borderId="70" xfId="41" applyFont="1" applyBorder="1" applyAlignment="1">
      <alignment horizontal="center" vertical="center"/>
    </xf>
    <xf numFmtId="0" fontId="145" fillId="0" borderId="70" xfId="41" applyFont="1" applyBorder="1" applyAlignment="1">
      <alignment horizontal="left" vertical="center"/>
    </xf>
    <xf numFmtId="0" fontId="151" fillId="0" borderId="70" xfId="41" applyFont="1" applyBorder="1" applyAlignment="1">
      <alignment vertical="center"/>
    </xf>
    <xf numFmtId="0" fontId="151" fillId="0" borderId="19" xfId="41" applyFont="1" applyBorder="1" applyAlignment="1">
      <alignment vertical="center"/>
    </xf>
    <xf numFmtId="0" fontId="145" fillId="0" borderId="0" xfId="41" applyFont="1" applyAlignment="1">
      <alignment vertical="center"/>
    </xf>
    <xf numFmtId="0" fontId="145" fillId="0" borderId="69" xfId="41" applyFont="1" applyBorder="1" applyAlignment="1">
      <alignment vertical="center"/>
    </xf>
    <xf numFmtId="0" fontId="145" fillId="0" borderId="0" xfId="41" applyFont="1" applyAlignment="1">
      <alignment horizontal="center" vertical="center"/>
    </xf>
    <xf numFmtId="0" fontId="151" fillId="0" borderId="0" xfId="41" applyFont="1" applyAlignment="1">
      <alignment vertical="center"/>
    </xf>
    <xf numFmtId="0" fontId="151" fillId="0" borderId="68" xfId="41" applyFont="1" applyBorder="1" applyAlignment="1">
      <alignment vertical="center"/>
    </xf>
    <xf numFmtId="0" fontId="145" fillId="0" borderId="70" xfId="41" applyFont="1" applyBorder="1" applyAlignment="1">
      <alignment vertical="center"/>
    </xf>
    <xf numFmtId="0" fontId="145" fillId="0" borderId="69" xfId="41" applyFont="1" applyBorder="1" applyAlignment="1">
      <alignment horizontal="left" vertical="center"/>
    </xf>
    <xf numFmtId="0" fontId="151" fillId="0" borderId="69" xfId="41" applyFont="1" applyBorder="1" applyAlignment="1">
      <alignment vertical="center"/>
    </xf>
    <xf numFmtId="0" fontId="151" fillId="0" borderId="14" xfId="41" applyFont="1" applyBorder="1" applyAlignment="1">
      <alignment vertical="center"/>
    </xf>
    <xf numFmtId="0" fontId="145" fillId="0" borderId="24" xfId="41" applyFont="1" applyBorder="1" applyAlignment="1">
      <alignment horizontal="left" vertical="center"/>
    </xf>
    <xf numFmtId="0" fontId="145" fillId="0" borderId="67" xfId="41" applyFont="1" applyBorder="1" applyAlignment="1">
      <alignment horizontal="left" vertical="center"/>
    </xf>
    <xf numFmtId="0" fontId="145" fillId="0" borderId="67" xfId="41" applyFont="1" applyBorder="1" applyAlignment="1">
      <alignment vertical="center" wrapText="1"/>
    </xf>
    <xf numFmtId="0" fontId="152" fillId="0" borderId="0" xfId="41" applyFont="1" applyAlignment="1">
      <alignment wrapText="1"/>
    </xf>
    <xf numFmtId="0" fontId="145" fillId="0" borderId="70" xfId="41" applyFont="1" applyBorder="1" applyAlignment="1">
      <alignment horizontal="center" vertical="center" wrapText="1"/>
    </xf>
    <xf numFmtId="0" fontId="152" fillId="0" borderId="0" xfId="41" applyFont="1" applyAlignment="1">
      <alignment horizontal="left" wrapText="1"/>
    </xf>
    <xf numFmtId="0" fontId="145" fillId="0" borderId="14" xfId="41" applyFont="1" applyBorder="1" applyAlignment="1">
      <alignment vertical="center"/>
    </xf>
    <xf numFmtId="0" fontId="145" fillId="0" borderId="26" xfId="41" applyFont="1" applyBorder="1" applyAlignment="1">
      <alignment vertical="center"/>
    </xf>
    <xf numFmtId="0" fontId="151" fillId="0" borderId="67" xfId="41" applyFont="1" applyBorder="1" applyAlignment="1">
      <alignment vertical="center"/>
    </xf>
    <xf numFmtId="0" fontId="145" fillId="0" borderId="67" xfId="41" applyFont="1" applyBorder="1" applyAlignment="1">
      <alignment vertical="center"/>
    </xf>
    <xf numFmtId="0" fontId="151" fillId="0" borderId="68" xfId="41" applyFont="1" applyBorder="1" applyAlignment="1">
      <alignment horizontal="center" vertical="center"/>
    </xf>
    <xf numFmtId="0" fontId="5" fillId="0" borderId="69" xfId="41" applyBorder="1"/>
    <xf numFmtId="0" fontId="145" fillId="0" borderId="69" xfId="41" applyFont="1" applyBorder="1" applyAlignment="1">
      <alignment horizontal="center" vertical="center" wrapText="1"/>
    </xf>
    <xf numFmtId="0" fontId="145" fillId="0" borderId="68" xfId="41" applyFont="1" applyBorder="1" applyAlignment="1">
      <alignment vertical="center"/>
    </xf>
    <xf numFmtId="0" fontId="145" fillId="0" borderId="22" xfId="41" applyFont="1" applyBorder="1" applyAlignment="1">
      <alignment horizontal="left" vertical="center"/>
    </xf>
    <xf numFmtId="0" fontId="145" fillId="0" borderId="14" xfId="41" applyFont="1" applyBorder="1" applyAlignment="1">
      <alignment horizontal="left" vertical="center"/>
    </xf>
    <xf numFmtId="0" fontId="145" fillId="0" borderId="19" xfId="41" applyFont="1" applyBorder="1" applyAlignment="1">
      <alignment horizontal="left" vertical="center"/>
    </xf>
    <xf numFmtId="0" fontId="145" fillId="0" borderId="71" xfId="41" applyFont="1" applyBorder="1" applyAlignment="1">
      <alignment vertical="center" wrapText="1"/>
    </xf>
    <xf numFmtId="0" fontId="151" fillId="0" borderId="71" xfId="41" applyFont="1" applyBorder="1" applyAlignment="1">
      <alignment vertical="center"/>
    </xf>
    <xf numFmtId="0" fontId="145" fillId="0" borderId="71" xfId="41" applyFont="1" applyBorder="1" applyAlignment="1">
      <alignment vertical="center"/>
    </xf>
    <xf numFmtId="0" fontId="151" fillId="0" borderId="46" xfId="41" applyFont="1" applyBorder="1" applyAlignment="1">
      <alignment vertical="center"/>
    </xf>
    <xf numFmtId="0" fontId="145" fillId="0" borderId="0" xfId="41" applyFont="1" applyAlignment="1">
      <alignment horizontal="center" vertical="center" wrapText="1"/>
    </xf>
    <xf numFmtId="193" fontId="145" fillId="0" borderId="65" xfId="41" applyNumberFormat="1" applyFont="1" applyBorder="1" applyAlignment="1">
      <alignment horizontal="center" vertical="center"/>
    </xf>
    <xf numFmtId="193" fontId="145" fillId="0" borderId="46" xfId="41" applyNumberFormat="1" applyFont="1" applyBorder="1" applyAlignment="1">
      <alignment horizontal="center" vertical="center"/>
    </xf>
    <xf numFmtId="193" fontId="145" fillId="0" borderId="68" xfId="41" applyNumberFormat="1" applyFont="1" applyBorder="1" applyAlignment="1">
      <alignment vertical="center"/>
    </xf>
    <xf numFmtId="0" fontId="145" fillId="0" borderId="22" xfId="41" applyFont="1" applyBorder="1" applyAlignment="1">
      <alignment vertical="center" wrapText="1"/>
    </xf>
    <xf numFmtId="193" fontId="145" fillId="0" borderId="69" xfId="41" applyNumberFormat="1" applyFont="1" applyBorder="1" applyAlignment="1">
      <alignment horizontal="center" vertical="center"/>
    </xf>
    <xf numFmtId="193" fontId="145" fillId="0" borderId="14" xfId="41" applyNumberFormat="1" applyFont="1" applyBorder="1" applyAlignment="1">
      <alignment vertical="center"/>
    </xf>
    <xf numFmtId="187" fontId="145" fillId="0" borderId="0" xfId="41" applyNumberFormat="1" applyFont="1" applyAlignment="1">
      <alignment vertical="center"/>
    </xf>
    <xf numFmtId="0" fontId="153" fillId="0" borderId="0" xfId="41" applyFont="1" applyAlignment="1">
      <alignment vertical="top"/>
    </xf>
    <xf numFmtId="0" fontId="153" fillId="0" borderId="0" xfId="41" applyFont="1" applyAlignment="1">
      <alignment vertical="top" wrapText="1"/>
    </xf>
    <xf numFmtId="0" fontId="153" fillId="0" borderId="0" xfId="41" applyFont="1" applyAlignment="1">
      <alignment horizontal="left" vertical="top"/>
    </xf>
    <xf numFmtId="0" fontId="145" fillId="0" borderId="0" xfId="41" applyFont="1" applyAlignment="1">
      <alignment horizontal="left" vertical="top"/>
    </xf>
    <xf numFmtId="0" fontId="145" fillId="0" borderId="0" xfId="41" applyFont="1" applyAlignment="1">
      <alignment horizontal="left"/>
    </xf>
    <xf numFmtId="0" fontId="153" fillId="0" borderId="0" xfId="41" applyFont="1" applyAlignment="1">
      <alignment vertical="center"/>
    </xf>
    <xf numFmtId="0" fontId="145" fillId="0" borderId="0" xfId="41" applyFont="1" applyAlignment="1">
      <alignment horizontal="center"/>
    </xf>
    <xf numFmtId="0" fontId="22" fillId="0" borderId="0" xfId="65" applyFont="1">
      <alignment vertical="center"/>
    </xf>
    <xf numFmtId="0" fontId="154" fillId="0" borderId="0" xfId="65" applyFont="1">
      <alignment vertical="center"/>
    </xf>
    <xf numFmtId="0" fontId="145" fillId="0" borderId="0" xfId="65" applyFont="1">
      <alignment vertical="center"/>
    </xf>
    <xf numFmtId="0" fontId="5" fillId="0" borderId="0" xfId="65">
      <alignment vertical="center"/>
    </xf>
    <xf numFmtId="0" fontId="145" fillId="0" borderId="65" xfId="65" applyFont="1" applyBorder="1" applyAlignment="1">
      <alignment horizontal="center" vertical="center"/>
    </xf>
    <xf numFmtId="0" fontId="145" fillId="0" borderId="75" xfId="65" applyFont="1" applyBorder="1" applyAlignment="1">
      <alignment horizontal="center" vertical="center"/>
    </xf>
    <xf numFmtId="0" fontId="153" fillId="0" borderId="65" xfId="65" applyFont="1" applyBorder="1">
      <alignment vertical="center"/>
    </xf>
    <xf numFmtId="0" fontId="153" fillId="0" borderId="75" xfId="65" applyFont="1" applyBorder="1">
      <alignment vertical="center"/>
    </xf>
    <xf numFmtId="0" fontId="153" fillId="0" borderId="70" xfId="65" applyFont="1" applyBorder="1" applyAlignment="1">
      <alignment horizontal="left" vertical="center"/>
    </xf>
    <xf numFmtId="0" fontId="153" fillId="0" borderId="70" xfId="65" applyFont="1" applyBorder="1">
      <alignment vertical="center"/>
    </xf>
    <xf numFmtId="0" fontId="153" fillId="0" borderId="148" xfId="65" applyFont="1" applyBorder="1" applyAlignment="1">
      <alignment horizontal="left" vertical="center"/>
    </xf>
    <xf numFmtId="0" fontId="153" fillId="0" borderId="94" xfId="65" applyFont="1" applyBorder="1">
      <alignment vertical="center"/>
    </xf>
    <xf numFmtId="0" fontId="153" fillId="0" borderId="125" xfId="65" applyFont="1" applyBorder="1">
      <alignment vertical="center"/>
    </xf>
    <xf numFmtId="0" fontId="154" fillId="0" borderId="0" xfId="65" applyFont="1" applyAlignment="1">
      <alignment vertical="center" wrapText="1"/>
    </xf>
    <xf numFmtId="0" fontId="156" fillId="0" borderId="0" xfId="65" applyFont="1" applyAlignment="1">
      <alignment vertical="center" wrapText="1"/>
    </xf>
    <xf numFmtId="0" fontId="142" fillId="0" borderId="0" xfId="65" applyFont="1">
      <alignment vertical="center"/>
    </xf>
    <xf numFmtId="0" fontId="157" fillId="0" borderId="0" xfId="65" applyFont="1">
      <alignment vertical="center"/>
    </xf>
    <xf numFmtId="0" fontId="158" fillId="0" borderId="0" xfId="65" applyFont="1">
      <alignment vertical="center"/>
    </xf>
    <xf numFmtId="0" fontId="145" fillId="0" borderId="0" xfId="65" applyFont="1" applyAlignment="1">
      <alignment horizontal="center" vertical="center"/>
    </xf>
    <xf numFmtId="0" fontId="159" fillId="0" borderId="0" xfId="65" applyFont="1">
      <alignment vertical="center"/>
    </xf>
    <xf numFmtId="0" fontId="145" fillId="0" borderId="0" xfId="65" applyFont="1" applyAlignment="1">
      <alignment horizontal="left" vertical="center"/>
    </xf>
    <xf numFmtId="0" fontId="5" fillId="0" borderId="0" xfId="65" applyAlignment="1">
      <alignment horizontal="center" vertical="center"/>
    </xf>
    <xf numFmtId="0" fontId="5" fillId="0" borderId="0" xfId="65" applyAlignment="1">
      <alignment horizontal="left" vertical="center"/>
    </xf>
    <xf numFmtId="0" fontId="44" fillId="0" borderId="0" xfId="65" applyFont="1">
      <alignment vertical="center"/>
    </xf>
    <xf numFmtId="0" fontId="160" fillId="0" borderId="0" xfId="65" applyFont="1">
      <alignment vertical="center"/>
    </xf>
    <xf numFmtId="0" fontId="161" fillId="0" borderId="0" xfId="56" applyFont="1" applyAlignment="1">
      <alignment horizontal="left" vertical="center"/>
    </xf>
    <xf numFmtId="0" fontId="161" fillId="0" borderId="0" xfId="56" applyFont="1" applyAlignment="1">
      <alignment horizontal="center" vertical="center"/>
    </xf>
    <xf numFmtId="0" fontId="162" fillId="0" borderId="0" xfId="56" applyFont="1" applyAlignment="1">
      <alignment horizontal="left" vertical="center"/>
    </xf>
    <xf numFmtId="0" fontId="142" fillId="0" borderId="0" xfId="56" applyFont="1" applyAlignment="1">
      <alignment horizontal="left" vertical="center"/>
    </xf>
    <xf numFmtId="0" fontId="142" fillId="0" borderId="70" xfId="56" applyFont="1" applyBorder="1" applyAlignment="1">
      <alignment horizontal="center" vertical="center"/>
    </xf>
    <xf numFmtId="0" fontId="163" fillId="0" borderId="70" xfId="56" applyFont="1" applyBorder="1" applyAlignment="1">
      <alignment horizontal="left" vertical="center"/>
    </xf>
    <xf numFmtId="0" fontId="162" fillId="0" borderId="0" xfId="56" applyFont="1">
      <alignment vertical="center"/>
    </xf>
    <xf numFmtId="0" fontId="142" fillId="0" borderId="69" xfId="56" applyFont="1" applyBorder="1" applyAlignment="1">
      <alignment horizontal="left" vertical="center"/>
    </xf>
    <xf numFmtId="0" fontId="142" fillId="0" borderId="24" xfId="56" applyFont="1" applyBorder="1" applyAlignment="1">
      <alignment horizontal="left" vertical="center"/>
    </xf>
    <xf numFmtId="0" fontId="142" fillId="0" borderId="70" xfId="56" applyFont="1" applyBorder="1" applyAlignment="1">
      <alignment horizontal="left" vertical="center"/>
    </xf>
    <xf numFmtId="0" fontId="142" fillId="0" borderId="19" xfId="56" applyFont="1" applyBorder="1" applyAlignment="1">
      <alignment horizontal="left" vertical="center"/>
    </xf>
    <xf numFmtId="0" fontId="142" fillId="0" borderId="67" xfId="56" applyFont="1" applyBorder="1" applyAlignment="1">
      <alignment horizontal="left" vertical="center"/>
    </xf>
    <xf numFmtId="0" fontId="142" fillId="0" borderId="68" xfId="56" applyFont="1" applyBorder="1">
      <alignment vertical="center"/>
    </xf>
    <xf numFmtId="0" fontId="164" fillId="0" borderId="0" xfId="56" applyFont="1" applyAlignment="1">
      <alignment horizontal="left" vertical="center"/>
    </xf>
    <xf numFmtId="0" fontId="142" fillId="0" borderId="0" xfId="56" applyFont="1" applyAlignment="1">
      <alignment horizontal="centerContinuous" vertical="center" shrinkToFit="1"/>
    </xf>
    <xf numFmtId="0" fontId="142" fillId="0" borderId="0" xfId="56" applyFont="1" applyAlignment="1">
      <alignment horizontal="centerContinuous" vertical="center"/>
    </xf>
    <xf numFmtId="0" fontId="163" fillId="0" borderId="0" xfId="56" applyFont="1">
      <alignment vertical="center"/>
    </xf>
    <xf numFmtId="0" fontId="165" fillId="0" borderId="0" xfId="56" applyFont="1">
      <alignment vertical="center"/>
    </xf>
    <xf numFmtId="0" fontId="142" fillId="0" borderId="68" xfId="56" applyFont="1" applyBorder="1" applyAlignment="1">
      <alignment horizontal="left" vertical="center"/>
    </xf>
    <xf numFmtId="0" fontId="166" fillId="0" borderId="0" xfId="56" applyFont="1" applyAlignment="1">
      <alignment horizontal="left" vertical="center"/>
    </xf>
    <xf numFmtId="0" fontId="142" fillId="0" borderId="240" xfId="56" applyFont="1" applyBorder="1" applyAlignment="1">
      <alignment horizontal="left" vertical="center"/>
    </xf>
    <xf numFmtId="0" fontId="142" fillId="0" borderId="240" xfId="56" applyFont="1" applyBorder="1">
      <alignment vertical="center"/>
    </xf>
    <xf numFmtId="0" fontId="142" fillId="0" borderId="304" xfId="56" applyFont="1" applyBorder="1">
      <alignment vertical="center"/>
    </xf>
    <xf numFmtId="0" fontId="142" fillId="0" borderId="15" xfId="56" applyFont="1" applyBorder="1" applyAlignment="1">
      <alignment horizontal="center" vertical="center"/>
    </xf>
    <xf numFmtId="0" fontId="142" fillId="0" borderId="38" xfId="56" applyFont="1" applyBorder="1" applyAlignment="1">
      <alignment horizontal="center" vertical="center"/>
    </xf>
    <xf numFmtId="0" fontId="163" fillId="0" borderId="0" xfId="56" applyFont="1" applyAlignment="1">
      <alignment horizontal="left" vertical="center"/>
    </xf>
    <xf numFmtId="0" fontId="142" fillId="0" borderId="68" xfId="56" applyFont="1" applyBorder="1" applyAlignment="1">
      <alignment horizontal="center" vertical="center"/>
    </xf>
    <xf numFmtId="0" fontId="164" fillId="0" borderId="0" xfId="56" applyFont="1" applyAlignment="1">
      <alignment horizontal="centerContinuous" vertical="center" shrinkToFit="1"/>
    </xf>
    <xf numFmtId="0" fontId="164" fillId="0" borderId="0" xfId="56" applyFont="1" applyAlignment="1">
      <alignment horizontal="centerContinuous" vertical="center"/>
    </xf>
    <xf numFmtId="0" fontId="167" fillId="0" borderId="0" xfId="56" applyFont="1">
      <alignment vertical="center"/>
    </xf>
    <xf numFmtId="0" fontId="168" fillId="0" borderId="0" xfId="56" applyFont="1" applyAlignment="1">
      <alignment horizontal="left" vertical="center"/>
    </xf>
    <xf numFmtId="0" fontId="142" fillId="0" borderId="0" xfId="56" applyFont="1" applyAlignment="1">
      <alignment vertical="center" shrinkToFit="1"/>
    </xf>
    <xf numFmtId="0" fontId="142" fillId="0" borderId="79" xfId="56" applyFont="1" applyBorder="1" applyAlignment="1">
      <alignment horizontal="center" vertical="center"/>
    </xf>
    <xf numFmtId="0" fontId="142" fillId="0" borderId="124" xfId="56" applyFont="1" applyBorder="1" applyAlignment="1">
      <alignment horizontal="center" vertical="center"/>
    </xf>
    <xf numFmtId="0" fontId="142" fillId="0" borderId="0" xfId="56" applyFont="1" applyAlignment="1">
      <alignment horizontal="left" vertical="center" shrinkToFit="1"/>
    </xf>
    <xf numFmtId="0" fontId="142" fillId="0" borderId="79" xfId="56" applyFont="1" applyBorder="1" applyAlignment="1">
      <alignment horizontal="left" vertical="center"/>
    </xf>
    <xf numFmtId="0" fontId="142" fillId="0" borderId="66" xfId="56" applyFont="1" applyBorder="1" applyAlignment="1">
      <alignment horizontal="left" vertical="center"/>
    </xf>
    <xf numFmtId="0" fontId="142" fillId="0" borderId="22" xfId="56" applyFont="1" applyBorder="1" applyAlignment="1">
      <alignment horizontal="left" vertical="center"/>
    </xf>
    <xf numFmtId="0" fontId="142" fillId="0" borderId="14" xfId="56" applyFont="1" applyBorder="1" applyAlignment="1">
      <alignment horizontal="left" vertical="center"/>
    </xf>
    <xf numFmtId="0" fontId="139" fillId="0" borderId="17" xfId="56" applyFont="1" applyBorder="1" applyAlignment="1">
      <alignment horizontal="left" vertical="center"/>
    </xf>
    <xf numFmtId="0" fontId="139" fillId="0" borderId="65" xfId="56" applyFont="1" applyBorder="1" applyAlignment="1">
      <alignment horizontal="center" vertical="center"/>
    </xf>
    <xf numFmtId="0" fontId="171" fillId="0" borderId="230" xfId="56" applyFont="1" applyBorder="1" applyAlignment="1">
      <alignment vertical="center" wrapText="1"/>
    </xf>
    <xf numFmtId="0" fontId="86" fillId="0" borderId="274" xfId="0" applyFont="1" applyFill="1" applyBorder="1" applyAlignment="1">
      <alignment horizontal="center" vertical="center"/>
    </xf>
    <xf numFmtId="0" fontId="86" fillId="0" borderId="308" xfId="0" applyFont="1" applyFill="1" applyBorder="1" applyAlignment="1">
      <alignment horizontal="center" vertical="center" textRotation="255"/>
    </xf>
    <xf numFmtId="0" fontId="86" fillId="0" borderId="308" xfId="0" applyFont="1" applyFill="1" applyBorder="1" applyAlignment="1">
      <alignment horizontal="center" vertical="center"/>
    </xf>
    <xf numFmtId="0" fontId="86" fillId="0" borderId="309" xfId="0" applyFont="1" applyFill="1" applyBorder="1"/>
    <xf numFmtId="0" fontId="89" fillId="28" borderId="308" xfId="0" applyFont="1" applyFill="1" applyBorder="1"/>
    <xf numFmtId="0" fontId="89" fillId="28" borderId="308" xfId="0" applyFont="1" applyFill="1" applyBorder="1" applyAlignment="1">
      <alignment horizontal="center" vertical="center" textRotation="255"/>
    </xf>
    <xf numFmtId="0" fontId="89" fillId="28" borderId="308" xfId="0" applyFont="1" applyFill="1" applyBorder="1" applyAlignment="1">
      <alignment horizontal="center" vertical="center"/>
    </xf>
    <xf numFmtId="0" fontId="139" fillId="0" borderId="17" xfId="67" applyFont="1" applyBorder="1">
      <alignment vertical="center"/>
    </xf>
    <xf numFmtId="0" fontId="139" fillId="0" borderId="27" xfId="56" applyFont="1" applyBorder="1" applyAlignment="1">
      <alignment horizontal="center" vertical="center"/>
    </xf>
    <xf numFmtId="0" fontId="67" fillId="0" borderId="0" xfId="67" applyFont="1" applyProtection="1">
      <alignment vertical="center"/>
      <protection locked="0"/>
    </xf>
    <xf numFmtId="0" fontId="67" fillId="0" borderId="0" xfId="67" applyFont="1" applyAlignment="1" applyProtection="1">
      <alignment horizontal="center" vertical="center"/>
      <protection locked="0"/>
    </xf>
    <xf numFmtId="0" fontId="67" fillId="31" borderId="23" xfId="67" applyFont="1" applyFill="1" applyBorder="1" applyAlignment="1" applyProtection="1">
      <alignment horizontal="center" vertical="center"/>
      <protection locked="0"/>
    </xf>
    <xf numFmtId="0" fontId="67" fillId="0" borderId="82" xfId="67" applyFont="1" applyBorder="1" applyAlignment="1" applyProtection="1">
      <alignment horizontal="right" vertical="center"/>
      <protection locked="0"/>
    </xf>
    <xf numFmtId="0" fontId="67" fillId="30" borderId="186" xfId="67" applyFont="1" applyFill="1" applyBorder="1" applyAlignment="1" applyProtection="1">
      <alignment horizontal="center" vertical="center"/>
      <protection locked="0"/>
    </xf>
    <xf numFmtId="0" fontId="67" fillId="0" borderId="14" xfId="67" applyFont="1" applyBorder="1" applyAlignment="1" applyProtection="1">
      <alignment horizontal="right" vertical="center"/>
      <protection locked="0"/>
    </xf>
    <xf numFmtId="0" fontId="64" fillId="0" borderId="0" xfId="67" applyFont="1" applyAlignment="1" applyProtection="1">
      <alignment horizontal="left" vertical="top"/>
      <protection locked="0"/>
    </xf>
    <xf numFmtId="0" fontId="77" fillId="0" borderId="70" xfId="67" applyFont="1" applyBorder="1" applyAlignment="1" applyProtection="1">
      <alignment horizontal="center" vertical="top"/>
      <protection locked="0"/>
    </xf>
    <xf numFmtId="0" fontId="77" fillId="0" borderId="70" xfId="67" applyFont="1" applyBorder="1" applyAlignment="1" applyProtection="1">
      <alignment horizontal="right" vertical="top"/>
      <protection locked="0"/>
    </xf>
    <xf numFmtId="0" fontId="81" fillId="0" borderId="22" xfId="67" applyFont="1" applyBorder="1" applyAlignment="1" applyProtection="1">
      <alignment horizontal="left" vertical="center"/>
      <protection locked="0"/>
    </xf>
    <xf numFmtId="0" fontId="81" fillId="0" borderId="69" xfId="67" applyFont="1" applyBorder="1" applyAlignment="1" applyProtection="1">
      <alignment horizontal="left" vertical="center"/>
      <protection locked="0"/>
    </xf>
    <xf numFmtId="0" fontId="81" fillId="0" borderId="14" xfId="67" applyFont="1" applyBorder="1" applyAlignment="1" applyProtection="1">
      <alignment horizontal="left" vertical="center"/>
      <protection locked="0"/>
    </xf>
    <xf numFmtId="0" fontId="64" fillId="0" borderId="0" xfId="67" applyFont="1" applyAlignment="1" applyProtection="1">
      <alignment horizontal="left" vertical="center"/>
      <protection locked="0"/>
    </xf>
    <xf numFmtId="0" fontId="64" fillId="0" borderId="70" xfId="67" applyFont="1" applyBorder="1" applyAlignment="1" applyProtection="1">
      <alignment horizontal="right" vertical="top"/>
      <protection locked="0"/>
    </xf>
    <xf numFmtId="0" fontId="81" fillId="0" borderId="46" xfId="67" applyFont="1" applyBorder="1" applyAlignment="1" applyProtection="1">
      <alignment horizontal="left" vertical="center"/>
      <protection locked="0"/>
    </xf>
    <xf numFmtId="0" fontId="77" fillId="0" borderId="0" xfId="67" applyFont="1" applyAlignment="1" applyProtection="1">
      <alignment horizontal="right" vertical="top"/>
      <protection locked="0"/>
    </xf>
    <xf numFmtId="0" fontId="80" fillId="0" borderId="84" xfId="67" applyFont="1" applyBorder="1" applyProtection="1">
      <alignment vertical="center"/>
      <protection locked="0"/>
    </xf>
    <xf numFmtId="0" fontId="67" fillId="31" borderId="65" xfId="67" applyFont="1" applyFill="1" applyBorder="1" applyAlignment="1" applyProtection="1">
      <alignment horizontal="center" vertical="center"/>
      <protection locked="0"/>
    </xf>
    <xf numFmtId="0" fontId="67" fillId="31" borderId="46" xfId="67" applyFont="1" applyFill="1" applyBorder="1" applyAlignment="1" applyProtection="1">
      <alignment horizontal="center" vertical="center"/>
      <protection locked="0"/>
    </xf>
    <xf numFmtId="0" fontId="67" fillId="29" borderId="0" xfId="67" applyFont="1" applyFill="1" applyAlignment="1" applyProtection="1">
      <alignment horizontal="center" vertical="center"/>
      <protection locked="0"/>
    </xf>
    <xf numFmtId="0" fontId="80" fillId="31" borderId="234" xfId="67" applyFont="1" applyFill="1" applyBorder="1" applyProtection="1">
      <alignment vertical="center"/>
      <protection locked="0"/>
    </xf>
    <xf numFmtId="0" fontId="80" fillId="31" borderId="128" xfId="67" applyFont="1" applyFill="1" applyBorder="1" applyProtection="1">
      <alignment vertical="center"/>
      <protection locked="0"/>
    </xf>
    <xf numFmtId="0" fontId="67" fillId="0" borderId="233" xfId="67" applyFont="1" applyBorder="1" applyAlignment="1" applyProtection="1">
      <alignment horizontal="center" vertical="center"/>
      <protection locked="0"/>
    </xf>
    <xf numFmtId="0" fontId="67" fillId="29" borderId="233" xfId="67" applyFont="1" applyFill="1" applyBorder="1" applyAlignment="1" applyProtection="1">
      <alignment horizontal="center" vertical="center"/>
      <protection locked="0"/>
    </xf>
    <xf numFmtId="0" fontId="67" fillId="0" borderId="128" xfId="67" applyFont="1" applyBorder="1" applyAlignment="1" applyProtection="1">
      <alignment horizontal="center" vertical="center"/>
      <protection locked="0"/>
    </xf>
    <xf numFmtId="0" fontId="80" fillId="31" borderId="232" xfId="67" applyFont="1" applyFill="1" applyBorder="1" applyProtection="1">
      <alignment vertical="center"/>
      <protection locked="0"/>
    </xf>
    <xf numFmtId="0" fontId="80" fillId="31" borderId="11" xfId="67" applyFont="1" applyFill="1" applyBorder="1" applyProtection="1">
      <alignment vertical="center"/>
      <protection locked="0"/>
    </xf>
    <xf numFmtId="0" fontId="67" fillId="0" borderId="232" xfId="67" applyFont="1" applyBorder="1" applyAlignment="1" applyProtection="1">
      <alignment horizontal="center" vertical="center"/>
      <protection locked="0"/>
    </xf>
    <xf numFmtId="0" fontId="67" fillId="0" borderId="231" xfId="67" applyFont="1" applyBorder="1" applyAlignment="1" applyProtection="1">
      <alignment horizontal="center" vertical="center"/>
      <protection locked="0"/>
    </xf>
    <xf numFmtId="0" fontId="67" fillId="0" borderId="11" xfId="67" applyFont="1" applyBorder="1" applyProtection="1">
      <alignment vertical="center"/>
      <protection locked="0"/>
    </xf>
    <xf numFmtId="0" fontId="67" fillId="31" borderId="310" xfId="67" applyFont="1" applyFill="1" applyBorder="1" applyAlignment="1" applyProtection="1">
      <alignment horizontal="center" vertical="center" wrapText="1"/>
      <protection locked="0"/>
    </xf>
    <xf numFmtId="0" fontId="67" fillId="31" borderId="311" xfId="67" applyFont="1" applyFill="1" applyBorder="1" applyAlignment="1" applyProtection="1">
      <alignment horizontal="center" vertical="center" wrapText="1"/>
      <protection locked="0"/>
    </xf>
    <xf numFmtId="0" fontId="67" fillId="31" borderId="312" xfId="67" applyFont="1" applyFill="1" applyBorder="1" applyAlignment="1" applyProtection="1">
      <alignment horizontal="center" vertical="center" wrapText="1"/>
      <protection locked="0"/>
    </xf>
    <xf numFmtId="0" fontId="79" fillId="0" borderId="11" xfId="67" applyFont="1" applyBorder="1" applyAlignment="1" applyProtection="1">
      <alignment horizontal="center" vertical="center" wrapText="1"/>
      <protection locked="0"/>
    </xf>
    <xf numFmtId="0" fontId="79" fillId="0" borderId="0" xfId="67" applyFont="1" applyAlignment="1" applyProtection="1">
      <alignment horizontal="center" vertical="center" wrapText="1"/>
      <protection locked="0"/>
    </xf>
    <xf numFmtId="0" fontId="78" fillId="0" borderId="70" xfId="67" applyFont="1" applyBorder="1" applyAlignment="1" applyProtection="1">
      <alignment horizontal="center" wrapText="1"/>
      <protection locked="0"/>
    </xf>
    <xf numFmtId="0" fontId="78" fillId="0" borderId="0" xfId="67" applyFont="1" applyAlignment="1" applyProtection="1">
      <alignment horizontal="center" wrapText="1"/>
      <protection locked="0"/>
    </xf>
    <xf numFmtId="0" fontId="79" fillId="0" borderId="78" xfId="67" applyFont="1" applyBorder="1" applyAlignment="1" applyProtection="1">
      <alignment horizontal="center" vertical="center" wrapText="1"/>
      <protection locked="0"/>
    </xf>
    <xf numFmtId="0" fontId="67" fillId="29" borderId="231" xfId="67" applyFont="1" applyFill="1" applyBorder="1" applyAlignment="1" applyProtection="1">
      <alignment horizontal="center" vertical="center"/>
      <protection locked="0"/>
    </xf>
    <xf numFmtId="0" fontId="78" fillId="0" borderId="313" xfId="67" applyFont="1" applyBorder="1" applyAlignment="1" applyProtection="1">
      <alignment horizontal="center" wrapText="1"/>
      <protection locked="0"/>
    </xf>
    <xf numFmtId="0" fontId="67" fillId="0" borderId="315" xfId="67" applyFont="1" applyBorder="1" applyAlignment="1" applyProtection="1">
      <alignment horizontal="center" vertical="center"/>
      <protection locked="0"/>
    </xf>
    <xf numFmtId="194" fontId="67" fillId="0" borderId="316" xfId="67" applyNumberFormat="1" applyFont="1" applyBorder="1" applyAlignment="1" applyProtection="1">
      <alignment horizontal="center" vertical="center"/>
      <protection locked="0"/>
    </xf>
    <xf numFmtId="0" fontId="67" fillId="0" borderId="316" xfId="67" applyFont="1" applyBorder="1" applyAlignment="1" applyProtection="1">
      <alignment horizontal="center" vertical="center"/>
      <protection locked="0"/>
    </xf>
    <xf numFmtId="0" fontId="67" fillId="0" borderId="69" xfId="67" applyFont="1" applyBorder="1" applyAlignment="1" applyProtection="1">
      <alignment horizontal="center" vertical="center"/>
      <protection locked="0"/>
    </xf>
    <xf numFmtId="0" fontId="79" fillId="0" borderId="14" xfId="67" applyFont="1" applyBorder="1" applyAlignment="1" applyProtection="1">
      <alignment horizontal="center" vertical="center" wrapText="1"/>
      <protection locked="0"/>
    </xf>
    <xf numFmtId="0" fontId="65" fillId="29" borderId="0" xfId="67" applyFont="1" applyFill="1">
      <alignment vertical="center"/>
    </xf>
    <xf numFmtId="0" fontId="65" fillId="29" borderId="69" xfId="67" applyFont="1" applyFill="1" applyBorder="1">
      <alignment vertical="center"/>
    </xf>
    <xf numFmtId="0" fontId="65" fillId="29" borderId="67" xfId="67" applyFont="1" applyFill="1" applyBorder="1">
      <alignment vertical="center"/>
    </xf>
    <xf numFmtId="0" fontId="65" fillId="29" borderId="68" xfId="67" applyFont="1" applyFill="1" applyBorder="1">
      <alignment vertical="center"/>
    </xf>
    <xf numFmtId="0" fontId="179" fillId="29" borderId="0" xfId="67" applyFont="1" applyFill="1" applyAlignment="1">
      <alignment vertical="center" wrapText="1"/>
    </xf>
    <xf numFmtId="0" fontId="179" fillId="29" borderId="68" xfId="67" applyFont="1" applyFill="1" applyBorder="1" applyAlignment="1">
      <alignment vertical="center" wrapText="1"/>
    </xf>
    <xf numFmtId="0" fontId="176" fillId="29" borderId="0" xfId="67" applyFont="1" applyFill="1" applyAlignment="1">
      <alignment vertical="center" wrapText="1"/>
    </xf>
    <xf numFmtId="0" fontId="65" fillId="29" borderId="0" xfId="67" applyFont="1" applyFill="1" applyAlignment="1">
      <alignment horizontal="left" vertical="center"/>
    </xf>
    <xf numFmtId="0" fontId="176" fillId="29" borderId="0" xfId="67" applyFont="1" applyFill="1">
      <alignment vertical="center"/>
    </xf>
    <xf numFmtId="0" fontId="65" fillId="29" borderId="22" xfId="67" applyFont="1" applyFill="1" applyBorder="1">
      <alignment vertical="center"/>
    </xf>
    <xf numFmtId="0" fontId="65" fillId="29" borderId="14" xfId="67" applyFont="1" applyFill="1" applyBorder="1">
      <alignment vertical="center"/>
    </xf>
    <xf numFmtId="0" fontId="177" fillId="29" borderId="67" xfId="67" applyFont="1" applyFill="1" applyBorder="1" applyAlignment="1">
      <alignment horizontal="center" vertical="center"/>
    </xf>
    <xf numFmtId="0" fontId="177" fillId="29" borderId="0" xfId="67" applyFont="1" applyFill="1" applyAlignment="1">
      <alignment horizontal="center" vertical="center"/>
    </xf>
    <xf numFmtId="0" fontId="177" fillId="29" borderId="68" xfId="67" applyFont="1" applyFill="1" applyBorder="1" applyAlignment="1">
      <alignment horizontal="center" vertical="center"/>
    </xf>
    <xf numFmtId="0" fontId="65" fillId="29" borderId="226" xfId="67" applyFont="1" applyFill="1" applyBorder="1">
      <alignment vertical="center"/>
    </xf>
    <xf numFmtId="0" fontId="65" fillId="29" borderId="317" xfId="67" applyFont="1" applyFill="1" applyBorder="1">
      <alignment vertical="center"/>
    </xf>
    <xf numFmtId="0" fontId="65" fillId="29" borderId="318" xfId="67" applyFont="1" applyFill="1" applyBorder="1">
      <alignment vertical="center"/>
    </xf>
    <xf numFmtId="0" fontId="65" fillId="29" borderId="226" xfId="67" applyFont="1" applyFill="1" applyBorder="1" applyAlignment="1">
      <alignment horizontal="left" vertical="center"/>
    </xf>
    <xf numFmtId="0" fontId="65" fillId="29" borderId="319" xfId="67" applyFont="1" applyFill="1" applyBorder="1">
      <alignment vertical="center"/>
    </xf>
    <xf numFmtId="0" fontId="65" fillId="29" borderId="304" xfId="67" applyFont="1" applyFill="1" applyBorder="1">
      <alignment vertical="center"/>
    </xf>
    <xf numFmtId="0" fontId="65" fillId="29" borderId="320" xfId="67" applyFont="1" applyFill="1" applyBorder="1">
      <alignment vertical="center"/>
    </xf>
    <xf numFmtId="0" fontId="176" fillId="29" borderId="319" xfId="67" applyFont="1" applyFill="1" applyBorder="1">
      <alignment vertical="center"/>
    </xf>
    <xf numFmtId="0" fontId="65" fillId="29" borderId="225" xfId="67" applyFont="1" applyFill="1" applyBorder="1">
      <alignment vertical="center"/>
    </xf>
    <xf numFmtId="0" fontId="65" fillId="29" borderId="245" xfId="67" applyFont="1" applyFill="1" applyBorder="1">
      <alignment vertical="center"/>
    </xf>
    <xf numFmtId="0" fontId="65" fillId="29" borderId="321" xfId="67" applyFont="1" applyFill="1" applyBorder="1">
      <alignment vertical="center"/>
    </xf>
    <xf numFmtId="0" fontId="65" fillId="29" borderId="245" xfId="67" applyFont="1" applyFill="1" applyBorder="1" applyAlignment="1">
      <alignment vertical="top" shrinkToFit="1"/>
    </xf>
    <xf numFmtId="0" fontId="65" fillId="29" borderId="321" xfId="67" applyFont="1" applyFill="1" applyBorder="1" applyAlignment="1">
      <alignment vertical="top" shrinkToFit="1"/>
    </xf>
    <xf numFmtId="0" fontId="176" fillId="29" borderId="234" xfId="67" applyFont="1" applyFill="1" applyBorder="1">
      <alignment vertical="center"/>
    </xf>
    <xf numFmtId="0" fontId="176" fillId="29" borderId="239" xfId="67" applyFont="1" applyFill="1" applyBorder="1">
      <alignment vertical="center"/>
    </xf>
    <xf numFmtId="0" fontId="176" fillId="29" borderId="226" xfId="67" applyFont="1" applyFill="1" applyBorder="1">
      <alignment vertical="center"/>
    </xf>
    <xf numFmtId="0" fontId="178" fillId="29" borderId="0" xfId="67" applyFont="1" applyFill="1">
      <alignment vertical="center"/>
    </xf>
    <xf numFmtId="0" fontId="65" fillId="0" borderId="0" xfId="67" applyFont="1">
      <alignment vertical="center"/>
    </xf>
    <xf numFmtId="0" fontId="65" fillId="29" borderId="24" xfId="67" applyFont="1" applyFill="1" applyBorder="1">
      <alignment vertical="center"/>
    </xf>
    <xf numFmtId="0" fontId="65" fillId="29" borderId="70" xfId="67" applyFont="1" applyFill="1" applyBorder="1">
      <alignment vertical="center"/>
    </xf>
    <xf numFmtId="0" fontId="65" fillId="29" borderId="19" xfId="67" applyFont="1" applyFill="1" applyBorder="1">
      <alignment vertical="center"/>
    </xf>
    <xf numFmtId="0" fontId="178" fillId="29" borderId="226" xfId="67" applyFont="1" applyFill="1" applyBorder="1">
      <alignment vertical="center"/>
    </xf>
    <xf numFmtId="0" fontId="176" fillId="29" borderId="304" xfId="67" applyFont="1" applyFill="1" applyBorder="1">
      <alignment vertical="center"/>
    </xf>
    <xf numFmtId="0" fontId="178" fillId="29" borderId="319" xfId="67" applyFont="1" applyFill="1" applyBorder="1">
      <alignment vertical="center"/>
    </xf>
    <xf numFmtId="0" fontId="180" fillId="29" borderId="319" xfId="67" applyFont="1" applyFill="1" applyBorder="1">
      <alignment vertical="center"/>
    </xf>
    <xf numFmtId="0" fontId="65" fillId="29" borderId="304" xfId="67" applyFont="1" applyFill="1" applyBorder="1" applyAlignment="1">
      <alignment vertical="top" shrinkToFit="1"/>
    </xf>
    <xf numFmtId="0" fontId="65" fillId="29" borderId="320" xfId="67" applyFont="1" applyFill="1" applyBorder="1" applyAlignment="1">
      <alignment vertical="top" shrinkToFit="1"/>
    </xf>
    <xf numFmtId="0" fontId="176" fillId="29" borderId="0" xfId="67" applyFont="1" applyFill="1" applyAlignment="1">
      <alignment horizontal="right" vertical="center"/>
    </xf>
    <xf numFmtId="0" fontId="181" fillId="0" borderId="0" xfId="67" applyFont="1">
      <alignment vertical="center"/>
    </xf>
    <xf numFmtId="0" fontId="181" fillId="0" borderId="0" xfId="67" applyFont="1" applyAlignment="1">
      <alignment horizontal="center" vertical="center"/>
    </xf>
    <xf numFmtId="0" fontId="183" fillId="0" borderId="67" xfId="67" applyFont="1" applyBorder="1">
      <alignment vertical="center"/>
    </xf>
    <xf numFmtId="0" fontId="181" fillId="0" borderId="70" xfId="67" applyFont="1" applyBorder="1">
      <alignment vertical="center"/>
    </xf>
    <xf numFmtId="0" fontId="181" fillId="0" borderId="19" xfId="67" applyFont="1" applyBorder="1">
      <alignment vertical="center"/>
    </xf>
    <xf numFmtId="0" fontId="184" fillId="0" borderId="0" xfId="67" applyFont="1">
      <alignment vertical="center"/>
    </xf>
    <xf numFmtId="0" fontId="183" fillId="0" borderId="24" xfId="67" applyFont="1" applyBorder="1">
      <alignment vertical="center"/>
    </xf>
    <xf numFmtId="0" fontId="86" fillId="0" borderId="133" xfId="0" applyFont="1" applyFill="1" applyBorder="1" applyAlignment="1">
      <alignment horizontal="center" vertical="center"/>
    </xf>
    <xf numFmtId="0" fontId="86" fillId="0" borderId="322" xfId="0" applyFont="1" applyFill="1" applyBorder="1" applyAlignment="1">
      <alignment horizontal="center" vertical="center"/>
    </xf>
    <xf numFmtId="0" fontId="89" fillId="28" borderId="322" xfId="0" applyFont="1" applyFill="1" applyBorder="1" applyAlignment="1">
      <alignment horizontal="center" vertical="center"/>
    </xf>
    <xf numFmtId="0" fontId="89" fillId="28" borderId="323" xfId="0" applyFont="1" applyFill="1" applyBorder="1" applyAlignment="1">
      <alignment horizontal="center" vertical="center"/>
    </xf>
    <xf numFmtId="0" fontId="89" fillId="28" borderId="309" xfId="0" applyFont="1" applyFill="1" applyBorder="1" applyAlignment="1">
      <alignment horizontal="center"/>
    </xf>
    <xf numFmtId="0" fontId="186" fillId="0" borderId="0" xfId="0" applyFont="1"/>
    <xf numFmtId="0" fontId="116" fillId="0" borderId="0" xfId="46" applyFont="1" applyAlignment="1">
      <alignment vertical="center" wrapText="1"/>
    </xf>
    <xf numFmtId="186" fontId="13" fillId="35" borderId="15" xfId="0" applyNumberFormat="1" applyFont="1" applyFill="1" applyBorder="1" applyAlignment="1">
      <alignment vertical="center" wrapText="1"/>
    </xf>
    <xf numFmtId="0" fontId="119" fillId="0" borderId="23" xfId="55" applyFont="1" applyBorder="1" applyAlignment="1">
      <alignment horizontal="center" vertical="center"/>
    </xf>
    <xf numFmtId="0" fontId="136" fillId="0" borderId="0" xfId="55" applyFont="1" applyAlignment="1">
      <alignment horizontal="distributed" vertical="center" indent="9"/>
    </xf>
    <xf numFmtId="0" fontId="95" fillId="0" borderId="0" xfId="55" applyFont="1" applyAlignment="1">
      <alignment horizontal="left" vertical="top" wrapText="1"/>
    </xf>
    <xf numFmtId="0" fontId="42" fillId="0" borderId="0" xfId="55" applyFont="1" applyAlignment="1">
      <alignment horizontal="center" vertical="center"/>
    </xf>
    <xf numFmtId="0" fontId="23" fillId="0" borderId="0" xfId="68">
      <alignment vertical="center"/>
    </xf>
    <xf numFmtId="49" fontId="23" fillId="0" borderId="0" xfId="68" applyNumberFormat="1">
      <alignment vertical="center"/>
    </xf>
    <xf numFmtId="0" fontId="9" fillId="0" borderId="0" xfId="68" applyFont="1">
      <alignment vertical="center"/>
    </xf>
    <xf numFmtId="0" fontId="97" fillId="0" borderId="0" xfId="68" applyFont="1" applyAlignment="1">
      <alignment horizontal="center" vertical="center"/>
    </xf>
    <xf numFmtId="0" fontId="95" fillId="0" borderId="0" xfId="68" applyFont="1">
      <alignment vertical="center"/>
    </xf>
    <xf numFmtId="0" fontId="49" fillId="0" borderId="0" xfId="68" applyFont="1" applyAlignment="1">
      <alignment horizontal="center" vertical="center"/>
    </xf>
    <xf numFmtId="0" fontId="45" fillId="0" borderId="149" xfId="68" applyFont="1" applyBorder="1">
      <alignment vertical="center"/>
    </xf>
    <xf numFmtId="0" fontId="45" fillId="0" borderId="150" xfId="68" applyFont="1" applyBorder="1">
      <alignment vertical="center"/>
    </xf>
    <xf numFmtId="0" fontId="45" fillId="0" borderId="70" xfId="68" applyFont="1" applyBorder="1">
      <alignment vertical="center"/>
    </xf>
    <xf numFmtId="0" fontId="50" fillId="0" borderId="70" xfId="68" applyFont="1" applyBorder="1">
      <alignment vertical="center"/>
    </xf>
    <xf numFmtId="0" fontId="23" fillId="0" borderId="70" xfId="68" applyBorder="1">
      <alignment vertical="center"/>
    </xf>
    <xf numFmtId="0" fontId="23" fillId="0" borderId="148" xfId="68" applyBorder="1">
      <alignment vertical="center"/>
    </xf>
    <xf numFmtId="0" fontId="17" fillId="0" borderId="0" xfId="68" applyFont="1" applyAlignment="1">
      <alignment horizontal="center" vertical="center"/>
    </xf>
    <xf numFmtId="0" fontId="42" fillId="0" borderId="0" xfId="68" applyFont="1" applyAlignment="1">
      <alignment horizontal="center" vertical="center"/>
    </xf>
    <xf numFmtId="0" fontId="102" fillId="0" borderId="0" xfId="68" applyFont="1">
      <alignment vertical="center"/>
    </xf>
    <xf numFmtId="0" fontId="9" fillId="0" borderId="24" xfId="55" applyFont="1" applyBorder="1" applyAlignment="1">
      <alignment horizontal="center" vertical="center" wrapText="1"/>
    </xf>
    <xf numFmtId="0" fontId="9" fillId="0" borderId="70" xfId="55" applyFont="1" applyBorder="1" applyAlignment="1">
      <alignment horizontal="center" vertical="center" wrapText="1"/>
    </xf>
    <xf numFmtId="0" fontId="9" fillId="0" borderId="19" xfId="55" applyFont="1" applyBorder="1" applyAlignment="1">
      <alignment horizontal="center" vertical="center" wrapText="1"/>
    </xf>
    <xf numFmtId="0" fontId="9" fillId="0" borderId="247" xfId="55" applyFont="1" applyBorder="1" applyAlignment="1">
      <alignment horizontal="center" vertical="center" wrapText="1"/>
    </xf>
    <xf numFmtId="0" fontId="9" fillId="0" borderId="248" xfId="55" applyFont="1" applyBorder="1" applyAlignment="1">
      <alignment horizontal="center" vertical="center" wrapText="1"/>
    </xf>
    <xf numFmtId="0" fontId="9" fillId="0" borderId="249" xfId="55" applyFont="1" applyBorder="1" applyAlignment="1">
      <alignment horizontal="center" vertical="center" wrapText="1"/>
    </xf>
    <xf numFmtId="0" fontId="9" fillId="0" borderId="250" xfId="55" applyFont="1" applyBorder="1" applyAlignment="1">
      <alignment horizontal="center" vertical="center" wrapText="1"/>
    </xf>
    <xf numFmtId="0" fontId="9" fillId="0" borderId="100" xfId="55" applyFont="1" applyBorder="1" applyAlignment="1">
      <alignment horizontal="center" vertical="center" wrapText="1"/>
    </xf>
    <xf numFmtId="0" fontId="9" fillId="0" borderId="101" xfId="55" applyFont="1" applyBorder="1" applyAlignment="1">
      <alignment horizontal="center" vertical="center" wrapText="1"/>
    </xf>
    <xf numFmtId="0" fontId="9" fillId="0" borderId="22" xfId="55" applyFont="1" applyBorder="1" applyAlignment="1">
      <alignment horizontal="center" vertical="center" wrapText="1"/>
    </xf>
    <xf numFmtId="0" fontId="9" fillId="0" borderId="69" xfId="55" applyFont="1" applyBorder="1" applyAlignment="1">
      <alignment horizontal="center" vertical="center" wrapText="1"/>
    </xf>
    <xf numFmtId="0" fontId="9" fillId="0" borderId="14" xfId="55" applyFont="1" applyBorder="1" applyAlignment="1">
      <alignment horizontal="center" vertical="center" wrapText="1"/>
    </xf>
    <xf numFmtId="0" fontId="9" fillId="0" borderId="67" xfId="55" applyFont="1" applyBorder="1" applyAlignment="1">
      <alignment horizontal="center" vertical="center" wrapText="1"/>
    </xf>
    <xf numFmtId="0" fontId="9" fillId="0" borderId="0" xfId="55" applyFont="1" applyAlignment="1">
      <alignment horizontal="center" vertical="center" wrapText="1"/>
    </xf>
    <xf numFmtId="0" fontId="9" fillId="0" borderId="68" xfId="55" applyFont="1" applyBorder="1" applyAlignment="1">
      <alignment horizontal="center" vertical="center" wrapText="1"/>
    </xf>
    <xf numFmtId="0" fontId="9" fillId="0" borderId="0" xfId="55" applyFont="1" applyAlignment="1">
      <alignment horizontal="center" vertical="distributed" textRotation="255" indent="2" shrinkToFit="1"/>
    </xf>
    <xf numFmtId="0" fontId="65" fillId="0" borderId="0" xfId="55" applyFont="1" applyAlignment="1">
      <alignment horizontal="distributed" vertical="center" shrinkToFit="1"/>
    </xf>
    <xf numFmtId="0" fontId="9" fillId="0" borderId="0" xfId="55" applyFont="1" applyAlignment="1">
      <alignment horizontal="center" vertical="center"/>
    </xf>
    <xf numFmtId="0" fontId="104" fillId="0" borderId="0" xfId="55" applyFont="1" applyAlignment="1">
      <alignment horizontal="right" vertical="center"/>
    </xf>
    <xf numFmtId="0" fontId="9" fillId="0" borderId="248" xfId="55" applyFont="1" applyBorder="1">
      <alignment vertical="center"/>
    </xf>
    <xf numFmtId="0" fontId="9" fillId="0" borderId="69" xfId="55" applyFont="1" applyBorder="1">
      <alignment vertical="center"/>
    </xf>
    <xf numFmtId="49" fontId="23" fillId="0" borderId="0" xfId="68" applyNumberFormat="1" applyAlignment="1">
      <alignment vertical="center" shrinkToFit="1"/>
    </xf>
    <xf numFmtId="0" fontId="9" fillId="0" borderId="0" xfId="68" applyFont="1" applyAlignment="1">
      <alignment vertical="center" shrinkToFit="1"/>
    </xf>
    <xf numFmtId="0" fontId="62" fillId="29" borderId="0" xfId="68" applyFont="1" applyFill="1">
      <alignment vertical="center"/>
    </xf>
    <xf numFmtId="0" fontId="62" fillId="29" borderId="0" xfId="54" applyFont="1" applyFill="1">
      <alignment vertical="center"/>
    </xf>
    <xf numFmtId="0" fontId="115" fillId="29" borderId="0" xfId="54" applyFont="1" applyFill="1">
      <alignment vertical="center"/>
    </xf>
    <xf numFmtId="0" fontId="192" fillId="29" borderId="0" xfId="54" applyFont="1" applyFill="1">
      <alignment vertical="center"/>
    </xf>
    <xf numFmtId="0" fontId="193" fillId="29" borderId="79" xfId="54" applyFont="1" applyFill="1" applyBorder="1" applyAlignment="1">
      <alignment horizontal="left" vertical="center"/>
    </xf>
    <xf numFmtId="0" fontId="193" fillId="29" borderId="79" xfId="54" applyFont="1" applyFill="1" applyBorder="1" applyAlignment="1">
      <alignment horizontal="left" vertical="center" wrapText="1" shrinkToFit="1"/>
    </xf>
    <xf numFmtId="0" fontId="193" fillId="29" borderId="0" xfId="54" applyFont="1" applyFill="1">
      <alignment vertical="center"/>
    </xf>
    <xf numFmtId="0" fontId="63" fillId="29" borderId="0" xfId="68" applyFont="1" applyFill="1">
      <alignment vertical="center"/>
    </xf>
    <xf numFmtId="0" fontId="192" fillId="29" borderId="0" xfId="68" applyFont="1" applyFill="1">
      <alignment vertical="center"/>
    </xf>
    <xf numFmtId="0" fontId="63" fillId="29" borderId="0" xfId="68" applyFont="1" applyFill="1" applyAlignment="1">
      <alignment vertical="top"/>
    </xf>
    <xf numFmtId="0" fontId="63" fillId="29" borderId="0" xfId="68" applyFont="1" applyFill="1" applyAlignment="1">
      <alignment horizontal="left" vertical="center"/>
    </xf>
    <xf numFmtId="0" fontId="63" fillId="29" borderId="0" xfId="54" applyFont="1" applyFill="1" applyAlignment="1">
      <alignment horizontal="left" vertical="top"/>
    </xf>
    <xf numFmtId="0" fontId="62" fillId="29" borderId="0" xfId="68" applyFont="1" applyFill="1" applyAlignment="1">
      <alignment vertical="top"/>
    </xf>
    <xf numFmtId="0" fontId="5" fillId="29" borderId="0" xfId="68" applyFont="1" applyFill="1">
      <alignment vertical="center"/>
    </xf>
    <xf numFmtId="0" fontId="5" fillId="0" borderId="0" xfId="68" applyFont="1">
      <alignment vertical="center"/>
    </xf>
    <xf numFmtId="0" fontId="86" fillId="0" borderId="0" xfId="0" applyFont="1" applyFill="1" applyBorder="1"/>
    <xf numFmtId="0" fontId="87" fillId="0" borderId="0" xfId="57" applyFont="1" applyFill="1" applyBorder="1" applyAlignment="1">
      <alignment vertical="center" textRotation="255" wrapText="1"/>
    </xf>
    <xf numFmtId="0" fontId="86" fillId="0" borderId="0" xfId="0" applyFont="1" applyFill="1" applyBorder="1" applyAlignment="1">
      <alignment horizontal="center" vertical="center"/>
    </xf>
    <xf numFmtId="0" fontId="141" fillId="0" borderId="0" xfId="56" applyFont="1">
      <alignment vertical="center"/>
    </xf>
    <xf numFmtId="0" fontId="17" fillId="0" borderId="0" xfId="0" applyFont="1" applyAlignment="1">
      <alignment vertical="center"/>
    </xf>
    <xf numFmtId="0" fontId="195" fillId="0" borderId="0" xfId="0" applyFont="1" applyFill="1"/>
    <xf numFmtId="0" fontId="196" fillId="0" borderId="0" xfId="0" applyFont="1" applyFill="1"/>
    <xf numFmtId="0" fontId="147" fillId="0" borderId="11" xfId="0" applyFont="1" applyFill="1" applyBorder="1"/>
    <xf numFmtId="0" fontId="147" fillId="0" borderId="78" xfId="0" applyFont="1" applyFill="1" applyBorder="1"/>
    <xf numFmtId="0" fontId="147" fillId="0" borderId="12" xfId="0" applyFont="1" applyFill="1" applyBorder="1"/>
    <xf numFmtId="0" fontId="147" fillId="0" borderId="308" xfId="0" applyFont="1" applyFill="1" applyBorder="1"/>
    <xf numFmtId="0" fontId="89" fillId="28" borderId="138" xfId="0" applyFont="1" applyFill="1" applyBorder="1" applyAlignment="1">
      <alignment horizontal="center"/>
    </xf>
    <xf numFmtId="0" fontId="89" fillId="0" borderId="0" xfId="0" applyFont="1" applyFill="1" applyBorder="1" applyAlignment="1">
      <alignment horizontal="center"/>
    </xf>
    <xf numFmtId="0" fontId="87" fillId="36" borderId="91" xfId="0" applyFont="1" applyFill="1" applyBorder="1" applyAlignment="1">
      <alignment horizontal="center" textRotation="255"/>
    </xf>
    <xf numFmtId="0" fontId="197" fillId="36" borderId="92" xfId="57" applyFont="1" applyFill="1" applyBorder="1" applyAlignment="1">
      <alignment horizontal="center" vertical="center" textRotation="255" wrapText="1"/>
    </xf>
    <xf numFmtId="0" fontId="87" fillId="36" borderId="93" xfId="0" applyFont="1" applyFill="1" applyBorder="1" applyAlignment="1">
      <alignment horizontal="center" vertical="center"/>
    </xf>
    <xf numFmtId="0" fontId="86" fillId="0" borderId="114" xfId="0" applyFont="1" applyFill="1" applyBorder="1" applyAlignment="1">
      <alignment horizontal="center" vertical="center" textRotation="255"/>
    </xf>
    <xf numFmtId="0" fontId="86" fillId="0" borderId="134" xfId="0" applyFont="1" applyFill="1" applyBorder="1"/>
    <xf numFmtId="0" fontId="86" fillId="36" borderId="91" xfId="0" applyFont="1" applyFill="1" applyBorder="1" applyAlignment="1">
      <alignment horizontal="center" textRotation="255"/>
    </xf>
    <xf numFmtId="0" fontId="194" fillId="36" borderId="92" xfId="57" applyFont="1" applyFill="1" applyBorder="1" applyAlignment="1">
      <alignment horizontal="center" vertical="center" textRotation="255" wrapText="1"/>
    </xf>
    <xf numFmtId="0" fontId="199" fillId="36" borderId="92" xfId="0" applyFont="1" applyFill="1" applyBorder="1" applyAlignment="1">
      <alignment horizontal="center" vertical="center" textRotation="255" wrapText="1"/>
    </xf>
    <xf numFmtId="0" fontId="197" fillId="36" borderId="92" xfId="57" quotePrefix="1" applyFont="1" applyFill="1" applyBorder="1" applyAlignment="1">
      <alignment horizontal="center" vertical="center" textRotation="255" wrapText="1"/>
    </xf>
    <xf numFmtId="0" fontId="199" fillId="36" borderId="126" xfId="0" applyFont="1" applyFill="1" applyBorder="1" applyAlignment="1">
      <alignment horizontal="center" vertical="center" textRotation="255" wrapText="1"/>
    </xf>
    <xf numFmtId="0" fontId="200" fillId="36" borderId="92" xfId="57" applyFont="1" applyFill="1" applyBorder="1" applyAlignment="1">
      <alignment horizontal="center" vertical="center" textRotation="255" wrapText="1"/>
    </xf>
    <xf numFmtId="0" fontId="197" fillId="36" borderId="126" xfId="57" applyFont="1" applyFill="1" applyBorder="1" applyAlignment="1">
      <alignment horizontal="center" vertical="center" textRotation="255" wrapText="1"/>
    </xf>
    <xf numFmtId="0" fontId="197" fillId="36" borderId="126" xfId="57" quotePrefix="1" applyFont="1" applyFill="1" applyBorder="1" applyAlignment="1">
      <alignment horizontal="center" vertical="center" textRotation="255" wrapText="1"/>
    </xf>
    <xf numFmtId="0" fontId="201" fillId="36" borderId="126" xfId="57" applyFont="1" applyFill="1" applyBorder="1" applyAlignment="1">
      <alignment horizontal="center" vertical="center" textRotation="255" wrapText="1"/>
    </xf>
    <xf numFmtId="0" fontId="199" fillId="36" borderId="93" xfId="0" applyFont="1" applyFill="1" applyBorder="1" applyAlignment="1">
      <alignment horizontal="center" vertical="center" textRotation="255" wrapText="1"/>
    </xf>
    <xf numFmtId="0" fontId="197" fillId="36" borderId="92" xfId="57" applyFont="1" applyFill="1" applyBorder="1" applyAlignment="1">
      <alignment vertical="center" textRotation="255" wrapText="1"/>
    </xf>
    <xf numFmtId="0" fontId="199" fillId="36" borderId="93" xfId="0" applyFont="1" applyFill="1" applyBorder="1" applyAlignment="1">
      <alignment textRotation="255"/>
    </xf>
    <xf numFmtId="0" fontId="23" fillId="29" borderId="79" xfId="54" applyFont="1" applyFill="1" applyBorder="1" applyAlignment="1">
      <alignment vertical="center" shrinkToFit="1"/>
    </xf>
    <xf numFmtId="0" fontId="23" fillId="29" borderId="99" xfId="54" applyFont="1" applyFill="1" applyBorder="1" applyAlignment="1">
      <alignment vertical="center" shrinkToFit="1"/>
    </xf>
    <xf numFmtId="0" fontId="59" fillId="0" borderId="0" xfId="45" applyFont="1" applyAlignment="1">
      <alignment horizontal="center" vertical="center"/>
    </xf>
    <xf numFmtId="0" fontId="70" fillId="0" borderId="332" xfId="56" applyFont="1" applyBorder="1" applyAlignment="1">
      <alignment horizontal="center" vertical="center" wrapText="1"/>
    </xf>
    <xf numFmtId="0" fontId="49" fillId="0" borderId="0" xfId="45" applyFont="1" applyAlignment="1">
      <alignment horizontal="center" vertical="center"/>
    </xf>
    <xf numFmtId="0" fontId="0" fillId="0" borderId="15" xfId="45" applyFont="1" applyBorder="1" applyAlignment="1">
      <alignment horizontal="center" vertical="center"/>
    </xf>
    <xf numFmtId="0" fontId="145" fillId="0" borderId="23" xfId="41" applyFont="1" applyBorder="1" applyAlignment="1">
      <alignment horizontal="left" vertical="center"/>
    </xf>
    <xf numFmtId="0" fontId="145" fillId="0" borderId="65" xfId="41" applyFont="1" applyBorder="1" applyAlignment="1">
      <alignment horizontal="left" vertical="center"/>
    </xf>
    <xf numFmtId="0" fontId="145" fillId="0" borderId="65" xfId="41" applyFont="1" applyBorder="1" applyAlignment="1">
      <alignment horizontal="center" vertical="center"/>
    </xf>
    <xf numFmtId="0" fontId="66" fillId="0" borderId="0" xfId="56" applyFont="1" applyAlignment="1">
      <alignment horizontal="center" vertical="center"/>
    </xf>
    <xf numFmtId="0" fontId="139" fillId="33" borderId="0" xfId="56" applyFont="1" applyFill="1">
      <alignment vertical="center"/>
    </xf>
    <xf numFmtId="0" fontId="139" fillId="0" borderId="70" xfId="56" applyFont="1" applyBorder="1" applyAlignment="1">
      <alignment horizontal="right" vertical="center"/>
    </xf>
    <xf numFmtId="0" fontId="207" fillId="0" borderId="229" xfId="56" applyFont="1" applyBorder="1" applyAlignment="1">
      <alignment vertical="center" wrapText="1"/>
    </xf>
    <xf numFmtId="0" fontId="207" fillId="0" borderId="306" xfId="56" applyFont="1" applyBorder="1" applyAlignment="1">
      <alignment vertical="center" wrapText="1"/>
    </xf>
    <xf numFmtId="0" fontId="139" fillId="0" borderId="333" xfId="56" applyFont="1" applyBorder="1" applyAlignment="1">
      <alignment horizontal="center" vertical="center"/>
    </xf>
    <xf numFmtId="0" fontId="171" fillId="0" borderId="334" xfId="56" applyFont="1" applyBorder="1" applyAlignment="1">
      <alignment vertical="center" wrapText="1"/>
    </xf>
    <xf numFmtId="0" fontId="171" fillId="0" borderId="26" xfId="56" applyFont="1" applyBorder="1" applyAlignment="1">
      <alignment vertical="center" wrapText="1"/>
    </xf>
    <xf numFmtId="0" fontId="171" fillId="0" borderId="21" xfId="56" applyFont="1" applyBorder="1" applyAlignment="1">
      <alignment horizontal="center" vertical="center" wrapText="1"/>
    </xf>
    <xf numFmtId="0" fontId="139" fillId="33" borderId="46" xfId="56" applyFont="1" applyFill="1" applyBorder="1" applyAlignment="1">
      <alignment vertical="center" wrapText="1"/>
    </xf>
    <xf numFmtId="0" fontId="139" fillId="35" borderId="0" xfId="56" applyFont="1" applyFill="1">
      <alignment vertical="center"/>
    </xf>
    <xf numFmtId="0" fontId="208" fillId="0" borderId="117" xfId="56" applyFont="1" applyBorder="1" applyAlignment="1">
      <alignment vertical="center"/>
    </xf>
    <xf numFmtId="0" fontId="145" fillId="33" borderId="147" xfId="65" applyFont="1" applyFill="1" applyBorder="1" applyAlignment="1">
      <alignment horizontal="center" vertical="center"/>
    </xf>
    <xf numFmtId="0" fontId="145" fillId="33" borderId="65" xfId="65" applyFont="1" applyFill="1" applyBorder="1" applyAlignment="1">
      <alignment horizontal="center" vertical="center"/>
    </xf>
    <xf numFmtId="0" fontId="154" fillId="33" borderId="43" xfId="65" applyFont="1" applyFill="1" applyBorder="1" applyAlignment="1">
      <alignment horizontal="center" vertical="center" wrapText="1"/>
    </xf>
    <xf numFmtId="0" fontId="154" fillId="33" borderId="65" xfId="65" applyFont="1" applyFill="1" applyBorder="1" applyAlignment="1">
      <alignment horizontal="center" vertical="center" wrapText="1"/>
    </xf>
    <xf numFmtId="0" fontId="154" fillId="33" borderId="94" xfId="65" applyFont="1" applyFill="1" applyBorder="1" applyAlignment="1">
      <alignment horizontal="center" vertical="center" wrapText="1"/>
    </xf>
    <xf numFmtId="0" fontId="145" fillId="0" borderId="65" xfId="41" applyFont="1" applyBorder="1" applyAlignment="1">
      <alignment vertical="center"/>
    </xf>
    <xf numFmtId="0" fontId="151" fillId="0" borderId="65" xfId="41" applyFont="1" applyBorder="1" applyAlignment="1">
      <alignment vertical="center"/>
    </xf>
    <xf numFmtId="0" fontId="151" fillId="33" borderId="17" xfId="41" applyFont="1" applyFill="1" applyBorder="1" applyAlignment="1">
      <alignment vertical="center"/>
    </xf>
    <xf numFmtId="0" fontId="145" fillId="0" borderId="46" xfId="41" applyFont="1" applyBorder="1" applyAlignment="1">
      <alignment vertical="center"/>
    </xf>
    <xf numFmtId="0" fontId="5" fillId="0" borderId="65" xfId="41" applyBorder="1"/>
    <xf numFmtId="0" fontId="151" fillId="33" borderId="27" xfId="41" applyFont="1" applyFill="1" applyBorder="1" applyAlignment="1">
      <alignment vertical="center"/>
    </xf>
    <xf numFmtId="0" fontId="151" fillId="33" borderId="46" xfId="41" applyFont="1" applyFill="1" applyBorder="1" applyAlignment="1">
      <alignment vertical="center"/>
    </xf>
    <xf numFmtId="0" fontId="151" fillId="33" borderId="23" xfId="41" applyFont="1" applyFill="1" applyBorder="1" applyAlignment="1">
      <alignment vertical="center"/>
    </xf>
    <xf numFmtId="0" fontId="145" fillId="0" borderId="27" xfId="41" applyFont="1" applyBorder="1" applyAlignment="1">
      <alignment vertical="center"/>
    </xf>
    <xf numFmtId="0" fontId="71" fillId="0" borderId="0" xfId="56" applyFont="1" applyBorder="1" applyAlignment="1">
      <alignment horizontal="left" vertical="center" wrapText="1"/>
    </xf>
    <xf numFmtId="0" fontId="70" fillId="0" borderId="0" xfId="56" applyFont="1" applyBorder="1" applyAlignment="1">
      <alignment horizontal="right" vertical="center"/>
    </xf>
    <xf numFmtId="0" fontId="70" fillId="0" borderId="0" xfId="56" applyFont="1" applyBorder="1" applyAlignment="1">
      <alignment horizontal="center" vertical="center" wrapText="1"/>
    </xf>
    <xf numFmtId="0" fontId="22" fillId="33" borderId="27" xfId="43" applyFont="1" applyFill="1" applyBorder="1" applyAlignment="1" applyProtection="1">
      <alignment vertical="center"/>
      <protection locked="0"/>
    </xf>
    <xf numFmtId="0" fontId="119" fillId="33" borderId="27" xfId="56" applyFont="1" applyFill="1" applyBorder="1" applyAlignment="1">
      <alignment vertical="center" wrapText="1"/>
    </xf>
    <xf numFmtId="0" fontId="119" fillId="33" borderId="27" xfId="56" applyFont="1" applyFill="1" applyBorder="1">
      <alignment vertical="center"/>
    </xf>
    <xf numFmtId="0" fontId="119" fillId="33" borderId="27" xfId="56" applyFont="1" applyFill="1" applyBorder="1" applyAlignment="1">
      <alignment horizontal="right" vertical="center"/>
    </xf>
    <xf numFmtId="0" fontId="119" fillId="33" borderId="23" xfId="56" applyFont="1" applyFill="1" applyBorder="1" applyAlignment="1">
      <alignment horizontal="right" vertical="center"/>
    </xf>
    <xf numFmtId="0" fontId="119" fillId="0" borderId="17" xfId="56" applyFont="1" applyFill="1" applyBorder="1" applyAlignment="1">
      <alignment horizontal="right" vertical="center"/>
    </xf>
    <xf numFmtId="0" fontId="119" fillId="0" borderId="50" xfId="56" applyFont="1" applyFill="1" applyBorder="1" applyAlignment="1">
      <alignment horizontal="right" vertical="center"/>
    </xf>
    <xf numFmtId="58" fontId="49" fillId="33" borderId="332" xfId="45" applyNumberFormat="1" applyFont="1" applyFill="1" applyBorder="1" applyAlignment="1">
      <alignment horizontal="center" vertical="center"/>
    </xf>
    <xf numFmtId="0" fontId="70" fillId="33" borderId="27" xfId="56" applyFont="1" applyFill="1" applyBorder="1" applyAlignment="1">
      <alignment horizontal="center" vertical="center"/>
    </xf>
    <xf numFmtId="0" fontId="70" fillId="33" borderId="23" xfId="56" applyFont="1" applyFill="1" applyBorder="1" applyAlignment="1">
      <alignment horizontal="center" vertical="center"/>
    </xf>
    <xf numFmtId="0" fontId="70" fillId="33" borderId="46" xfId="56" applyFont="1" applyFill="1" applyBorder="1" applyAlignment="1">
      <alignment horizontal="center" vertical="center"/>
    </xf>
    <xf numFmtId="0" fontId="70" fillId="33" borderId="46" xfId="56" applyFont="1" applyFill="1" applyBorder="1" applyAlignment="1">
      <alignment vertical="center"/>
    </xf>
    <xf numFmtId="0" fontId="70" fillId="33" borderId="46" xfId="56" applyFont="1" applyFill="1" applyBorder="1">
      <alignment vertical="center"/>
    </xf>
    <xf numFmtId="0" fontId="49" fillId="33" borderId="46" xfId="45" applyFont="1" applyFill="1" applyBorder="1" applyAlignment="1">
      <alignment horizontal="center" vertical="center"/>
    </xf>
    <xf numFmtId="0" fontId="49" fillId="33" borderId="46" xfId="45" applyFont="1" applyFill="1" applyBorder="1" applyAlignment="1">
      <alignment vertical="center"/>
    </xf>
    <xf numFmtId="0" fontId="49" fillId="33" borderId="46" xfId="45" applyFont="1" applyFill="1" applyBorder="1">
      <alignment vertical="center"/>
    </xf>
    <xf numFmtId="58" fontId="70" fillId="33" borderId="48" xfId="56" applyNumberFormat="1" applyFont="1" applyFill="1" applyBorder="1" applyAlignment="1">
      <alignment horizontal="center" vertical="center"/>
    </xf>
    <xf numFmtId="0" fontId="70" fillId="33" borderId="48" xfId="56" applyFont="1" applyFill="1" applyBorder="1" applyAlignment="1">
      <alignment horizontal="center" vertical="center"/>
    </xf>
    <xf numFmtId="58" fontId="70" fillId="33" borderId="59" xfId="56" applyNumberFormat="1" applyFont="1" applyFill="1" applyBorder="1" applyAlignment="1">
      <alignment horizontal="center" vertical="center"/>
    </xf>
    <xf numFmtId="0" fontId="213" fillId="0" borderId="0" xfId="56" applyFont="1" applyBorder="1" applyAlignment="1">
      <alignment horizontal="left" vertical="center"/>
    </xf>
    <xf numFmtId="0" fontId="70" fillId="33" borderId="27" xfId="56" applyFont="1" applyFill="1" applyBorder="1" applyAlignment="1">
      <alignment horizontal="center" vertical="center"/>
    </xf>
    <xf numFmtId="0" fontId="70" fillId="33" borderId="23" xfId="56" applyFont="1" applyFill="1" applyBorder="1" applyAlignment="1">
      <alignment horizontal="center" vertical="center"/>
    </xf>
    <xf numFmtId="0" fontId="70" fillId="33" borderId="46" xfId="56" applyFont="1" applyFill="1" applyBorder="1" applyAlignment="1">
      <alignment horizontal="center" vertical="center"/>
    </xf>
    <xf numFmtId="0" fontId="71" fillId="0" borderId="69" xfId="41" applyFont="1" applyBorder="1" applyAlignment="1">
      <alignment horizontal="center" vertical="center"/>
    </xf>
    <xf numFmtId="0" fontId="67" fillId="33" borderId="23" xfId="67" applyFont="1" applyFill="1" applyBorder="1" applyAlignment="1" applyProtection="1">
      <alignment horizontal="center" vertical="center"/>
      <protection locked="0"/>
    </xf>
    <xf numFmtId="0" fontId="67" fillId="33" borderId="27" xfId="67" applyFont="1" applyFill="1" applyBorder="1" applyAlignment="1" applyProtection="1">
      <alignment horizontal="center" vertical="center"/>
      <protection locked="0"/>
    </xf>
    <xf numFmtId="0" fontId="67" fillId="33" borderId="71" xfId="67" applyFont="1" applyFill="1" applyBorder="1" applyAlignment="1" applyProtection="1">
      <alignment horizontal="center" vertical="center"/>
      <protection locked="0"/>
    </xf>
    <xf numFmtId="0" fontId="67" fillId="33" borderId="227" xfId="67" applyFont="1" applyFill="1" applyBorder="1" applyAlignment="1" applyProtection="1">
      <alignment horizontal="center" vertical="center"/>
      <protection locked="0"/>
    </xf>
    <xf numFmtId="0" fontId="67" fillId="33" borderId="17" xfId="67" applyFont="1" applyFill="1" applyBorder="1" applyAlignment="1" applyProtection="1">
      <alignment horizontal="center" vertical="center"/>
      <protection locked="0"/>
    </xf>
    <xf numFmtId="0" fontId="66" fillId="33" borderId="0" xfId="41" applyFont="1" applyFill="1" applyBorder="1" applyAlignment="1">
      <alignment vertical="center"/>
    </xf>
    <xf numFmtId="0" fontId="66" fillId="0" borderId="0" xfId="41" applyFont="1" applyFill="1" applyAlignment="1">
      <alignment vertical="center"/>
    </xf>
    <xf numFmtId="0" fontId="86" fillId="0" borderId="0" xfId="41" applyFont="1" applyFill="1" applyAlignment="1">
      <alignment vertical="center"/>
    </xf>
    <xf numFmtId="0" fontId="71" fillId="0" borderId="22" xfId="41" applyFont="1" applyBorder="1" applyAlignment="1">
      <alignment vertical="center"/>
    </xf>
    <xf numFmtId="0" fontId="71" fillId="0" borderId="69" xfId="41" applyFont="1" applyBorder="1" applyAlignment="1">
      <alignment vertical="center"/>
    </xf>
    <xf numFmtId="0" fontId="71" fillId="0" borderId="14" xfId="41" applyFont="1" applyBorder="1" applyAlignment="1">
      <alignment vertical="center"/>
    </xf>
    <xf numFmtId="198" fontId="66" fillId="0" borderId="0" xfId="41" applyNumberFormat="1" applyFont="1" applyAlignment="1">
      <alignment vertical="center"/>
    </xf>
    <xf numFmtId="0" fontId="71" fillId="0" borderId="69" xfId="41" applyNumberFormat="1" applyFont="1" applyFill="1" applyBorder="1" applyAlignment="1">
      <alignment horizontal="center" vertical="center"/>
    </xf>
    <xf numFmtId="0" fontId="71" fillId="0" borderId="69" xfId="41" applyFont="1" applyFill="1" applyBorder="1" applyAlignment="1">
      <alignment horizontal="center" vertical="center"/>
    </xf>
    <xf numFmtId="178" fontId="11" fillId="33" borderId="27" xfId="0" applyNumberFormat="1" applyFont="1" applyFill="1" applyBorder="1" applyAlignment="1">
      <alignment horizontal="right" vertical="center" indent="1"/>
    </xf>
    <xf numFmtId="0" fontId="119" fillId="33" borderId="27" xfId="60" applyFont="1" applyFill="1" applyBorder="1" applyAlignment="1">
      <alignment horizontal="center" vertical="center"/>
    </xf>
    <xf numFmtId="0" fontId="141" fillId="33" borderId="228" xfId="60" applyFont="1" applyFill="1" applyBorder="1">
      <alignment vertical="center"/>
    </xf>
    <xf numFmtId="0" fontId="141" fillId="33" borderId="273" xfId="60" applyFont="1" applyFill="1" applyBorder="1">
      <alignment vertical="center"/>
    </xf>
    <xf numFmtId="0" fontId="141" fillId="33" borderId="272" xfId="60" applyFont="1" applyFill="1" applyBorder="1">
      <alignment vertical="center"/>
    </xf>
    <xf numFmtId="0" fontId="141" fillId="33" borderId="23" xfId="60" applyFont="1" applyFill="1" applyBorder="1">
      <alignment vertical="center"/>
    </xf>
    <xf numFmtId="0" fontId="0" fillId="0" borderId="0" xfId="60" applyFont="1">
      <alignment vertical="center"/>
    </xf>
    <xf numFmtId="0" fontId="141" fillId="0" borderId="23" xfId="60" applyFont="1" applyFill="1" applyBorder="1">
      <alignment vertical="center"/>
    </xf>
    <xf numFmtId="0" fontId="136" fillId="0" borderId="0" xfId="55" applyFont="1" applyBorder="1">
      <alignment vertical="center"/>
    </xf>
    <xf numFmtId="0" fontId="119" fillId="0" borderId="65" xfId="60" applyFont="1" applyFill="1" applyBorder="1" applyAlignment="1">
      <alignment vertical="center"/>
    </xf>
    <xf numFmtId="0" fontId="119" fillId="0" borderId="46" xfId="60" applyFont="1" applyFill="1" applyBorder="1" applyAlignment="1">
      <alignment vertical="center"/>
    </xf>
    <xf numFmtId="0" fontId="121" fillId="0" borderId="65" xfId="60" applyFont="1" applyFill="1" applyBorder="1" applyAlignment="1">
      <alignment horizontal="right" vertical="center" wrapText="1"/>
    </xf>
    <xf numFmtId="0" fontId="221" fillId="0" borderId="46" xfId="60" applyFont="1" applyBorder="1" applyAlignment="1">
      <alignment horizontal="left" vertical="center"/>
    </xf>
    <xf numFmtId="2" fontId="5" fillId="0" borderId="0" xfId="60" applyNumberFormat="1">
      <alignment vertical="center"/>
    </xf>
    <xf numFmtId="0" fontId="119" fillId="0" borderId="324" xfId="60" applyFont="1" applyBorder="1">
      <alignment vertical="center"/>
    </xf>
    <xf numFmtId="191" fontId="119" fillId="33" borderId="27" xfId="60" applyNumberFormat="1" applyFont="1" applyFill="1" applyBorder="1" applyAlignment="1">
      <alignment horizontal="center" vertical="center"/>
    </xf>
    <xf numFmtId="0" fontId="222" fillId="0" borderId="65" xfId="60" applyFont="1" applyFill="1" applyBorder="1" applyAlignment="1">
      <alignment horizontal="right" vertical="center" wrapText="1"/>
    </xf>
    <xf numFmtId="0" fontId="120" fillId="0" borderId="325" xfId="60" applyFont="1" applyFill="1" applyBorder="1" applyAlignment="1">
      <alignment vertical="center" wrapText="1"/>
    </xf>
    <xf numFmtId="0" fontId="13" fillId="26" borderId="29" xfId="0" applyFont="1" applyFill="1" applyBorder="1" applyAlignment="1" applyProtection="1">
      <alignment horizontal="center" vertical="center" shrinkToFit="1"/>
      <protection locked="0"/>
    </xf>
    <xf numFmtId="0" fontId="9" fillId="0" borderId="333" xfId="45" applyFont="1" applyBorder="1" applyAlignment="1">
      <alignment horizontal="center" vertical="center"/>
    </xf>
    <xf numFmtId="0" fontId="223" fillId="0" borderId="333" xfId="45" applyFont="1" applyBorder="1" applyAlignment="1">
      <alignment horizontal="center" vertical="center"/>
    </xf>
    <xf numFmtId="186" fontId="139" fillId="0" borderId="27" xfId="56" applyNumberFormat="1" applyFont="1" applyBorder="1" applyAlignment="1">
      <alignment horizontal="right" vertical="center"/>
    </xf>
    <xf numFmtId="0" fontId="224" fillId="0" borderId="0" xfId="45" applyFont="1">
      <alignment vertical="center"/>
    </xf>
    <xf numFmtId="0" fontId="225" fillId="0" borderId="0" xfId="45" applyFont="1">
      <alignment vertical="center"/>
    </xf>
    <xf numFmtId="0" fontId="225" fillId="0" borderId="0" xfId="45" applyFont="1" applyAlignment="1">
      <alignment horizontal="right" vertical="center"/>
    </xf>
    <xf numFmtId="0" fontId="226" fillId="0" borderId="0" xfId="45" applyFont="1">
      <alignment vertical="center"/>
    </xf>
    <xf numFmtId="0" fontId="227" fillId="0" borderId="0" xfId="45" applyFont="1" applyAlignment="1">
      <alignment horizontal="right" vertical="center"/>
    </xf>
    <xf numFmtId="0" fontId="225" fillId="0" borderId="23" xfId="45" applyFont="1" applyBorder="1" applyAlignment="1">
      <alignment horizontal="left" vertical="center"/>
    </xf>
    <xf numFmtId="0" fontId="225" fillId="0" borderId="17" xfId="45" applyFont="1" applyBorder="1" applyAlignment="1">
      <alignment horizontal="left" vertical="center" indent="1"/>
    </xf>
    <xf numFmtId="0" fontId="225" fillId="0" borderId="27" xfId="45" applyFont="1" applyBorder="1" applyAlignment="1">
      <alignment horizontal="left" vertical="center" indent="1"/>
    </xf>
    <xf numFmtId="0" fontId="225" fillId="0" borderId="0" xfId="45" applyFont="1" applyBorder="1" applyAlignment="1">
      <alignment horizontal="left" vertical="center" indent="1"/>
    </xf>
    <xf numFmtId="0" fontId="225" fillId="0" borderId="0" xfId="45" applyFont="1" applyBorder="1">
      <alignment vertical="center"/>
    </xf>
    <xf numFmtId="0" fontId="225" fillId="0" borderId="24" xfId="45" applyFont="1" applyBorder="1">
      <alignment vertical="center"/>
    </xf>
    <xf numFmtId="0" fontId="225" fillId="0" borderId="70" xfId="45" applyFont="1" applyBorder="1">
      <alignment vertical="center"/>
    </xf>
    <xf numFmtId="0" fontId="225" fillId="0" borderId="67" xfId="45" applyFont="1" applyBorder="1">
      <alignment vertical="center"/>
    </xf>
    <xf numFmtId="0" fontId="225" fillId="0" borderId="27" xfId="45" applyFont="1" applyBorder="1" applyAlignment="1">
      <alignment horizontal="center" vertical="center"/>
    </xf>
    <xf numFmtId="0" fontId="225" fillId="0" borderId="27" xfId="45" applyFont="1" applyBorder="1" applyAlignment="1">
      <alignment vertical="center" wrapText="1"/>
    </xf>
    <xf numFmtId="190" fontId="225" fillId="33" borderId="27" xfId="45" applyNumberFormat="1" applyFont="1" applyFill="1" applyBorder="1" applyAlignment="1">
      <alignment horizontal="right" vertical="center"/>
    </xf>
    <xf numFmtId="0" fontId="225" fillId="0" borderId="0" xfId="45" applyFont="1" applyAlignment="1">
      <alignment vertical="center" wrapText="1"/>
    </xf>
    <xf numFmtId="9" fontId="221" fillId="0" borderId="15" xfId="45" applyNumberFormat="1" applyFont="1" applyBorder="1" applyAlignment="1">
      <alignment horizontal="center" vertical="center" wrapText="1"/>
    </xf>
    <xf numFmtId="0" fontId="225" fillId="0" borderId="22" xfId="45" applyFont="1" applyBorder="1">
      <alignment vertical="center"/>
    </xf>
    <xf numFmtId="0" fontId="225" fillId="0" borderId="69" xfId="45" applyFont="1" applyBorder="1">
      <alignment vertical="center"/>
    </xf>
    <xf numFmtId="0" fontId="225" fillId="0" borderId="19" xfId="45" applyFont="1" applyBorder="1">
      <alignment vertical="center"/>
    </xf>
    <xf numFmtId="0" fontId="225" fillId="0" borderId="68" xfId="45" applyFont="1" applyBorder="1">
      <alignment vertical="center"/>
    </xf>
    <xf numFmtId="0" fontId="225" fillId="0" borderId="0" xfId="45" applyFont="1" applyBorder="1" applyAlignment="1">
      <alignment horizontal="right" vertical="center"/>
    </xf>
    <xf numFmtId="0" fontId="225" fillId="0" borderId="68" xfId="45" applyFont="1" applyBorder="1" applyAlignment="1">
      <alignment vertical="center" wrapText="1"/>
    </xf>
    <xf numFmtId="0" fontId="225" fillId="0" borderId="14" xfId="45" applyFont="1" applyBorder="1">
      <alignment vertical="center"/>
    </xf>
    <xf numFmtId="0" fontId="225" fillId="0" borderId="0" xfId="45" applyFont="1" applyBorder="1" applyAlignment="1">
      <alignment vertical="center" wrapText="1"/>
    </xf>
    <xf numFmtId="0" fontId="225" fillId="0" borderId="0" xfId="45" applyFont="1" applyAlignment="1">
      <alignment vertical="center"/>
    </xf>
    <xf numFmtId="0" fontId="227" fillId="0" borderId="0" xfId="45" applyFont="1" applyAlignment="1">
      <alignment vertical="center"/>
    </xf>
    <xf numFmtId="0" fontId="227" fillId="0" borderId="0" xfId="45" applyFont="1" applyAlignment="1">
      <alignment horizontal="left" vertical="center"/>
    </xf>
    <xf numFmtId="0" fontId="227" fillId="0" borderId="0" xfId="45" applyFont="1" applyFill="1" applyAlignment="1">
      <alignment vertical="center"/>
    </xf>
    <xf numFmtId="0" fontId="227" fillId="0" borderId="0" xfId="45" applyFont="1" applyFill="1" applyAlignment="1">
      <alignment horizontal="left" vertical="center"/>
    </xf>
    <xf numFmtId="9" fontId="225" fillId="0" borderId="15" xfId="69" applyFont="1" applyBorder="1" applyAlignment="1">
      <alignment horizontal="center" vertical="center" wrapText="1"/>
    </xf>
    <xf numFmtId="0" fontId="0" fillId="0" borderId="0" xfId="62" applyFont="1" applyAlignment="1">
      <alignment horizontal="center" vertical="center"/>
    </xf>
    <xf numFmtId="0" fontId="229" fillId="0" borderId="0" xfId="43" applyFont="1">
      <alignment vertical="center"/>
    </xf>
    <xf numFmtId="197" fontId="230" fillId="0" borderId="0" xfId="43" applyNumberFormat="1" applyFont="1" applyAlignment="1">
      <alignment horizontal="right" vertical="center"/>
    </xf>
    <xf numFmtId="188" fontId="229" fillId="0" borderId="34" xfId="43" applyNumberFormat="1" applyFont="1" applyBorder="1" applyAlignment="1">
      <alignment horizontal="center" vertical="center"/>
    </xf>
    <xf numFmtId="188" fontId="229" fillId="0" borderId="46" xfId="43" applyNumberFormat="1" applyFont="1" applyBorder="1" applyAlignment="1">
      <alignment horizontal="center" vertical="center"/>
    </xf>
    <xf numFmtId="0" fontId="229" fillId="0" borderId="44" xfId="43" applyFont="1" applyBorder="1">
      <alignment vertical="center"/>
    </xf>
    <xf numFmtId="0" fontId="229" fillId="0" borderId="54" xfId="43" applyFont="1" applyBorder="1">
      <alignment vertical="center"/>
    </xf>
    <xf numFmtId="0" fontId="234" fillId="0" borderId="0" xfId="45" applyFont="1">
      <alignment vertical="center"/>
    </xf>
    <xf numFmtId="197" fontId="235" fillId="0" borderId="0" xfId="45" applyNumberFormat="1" applyFont="1" applyAlignment="1">
      <alignment horizontal="right" vertical="center"/>
    </xf>
    <xf numFmtId="0" fontId="236" fillId="0" borderId="83" xfId="45" applyFont="1" applyBorder="1">
      <alignment vertical="center"/>
    </xf>
    <xf numFmtId="0" fontId="236" fillId="0" borderId="84" xfId="45" applyFont="1" applyBorder="1">
      <alignment vertical="center"/>
    </xf>
    <xf numFmtId="0" fontId="236" fillId="0" borderId="110" xfId="45" applyFont="1" applyBorder="1">
      <alignment vertical="center"/>
    </xf>
    <xf numFmtId="0" fontId="236" fillId="0" borderId="110" xfId="45" applyFont="1" applyBorder="1" applyAlignment="1">
      <alignment horizontal="right" vertical="center"/>
    </xf>
    <xf numFmtId="0" fontId="233" fillId="0" borderId="50" xfId="45" applyFont="1" applyBorder="1" applyAlignment="1">
      <alignment horizontal="center" vertical="center"/>
    </xf>
    <xf numFmtId="0" fontId="233" fillId="0" borderId="111" xfId="45" applyFont="1" applyBorder="1" applyAlignment="1">
      <alignment horizontal="center" vertical="center"/>
    </xf>
    <xf numFmtId="0" fontId="236" fillId="0" borderId="112" xfId="45" applyFont="1" applyBorder="1">
      <alignment vertical="center"/>
    </xf>
    <xf numFmtId="0" fontId="236" fillId="0" borderId="113" xfId="45" applyFont="1" applyFill="1" applyBorder="1" applyAlignment="1">
      <alignment horizontal="right" vertical="center"/>
    </xf>
    <xf numFmtId="0" fontId="238" fillId="0" borderId="0" xfId="45" applyFont="1" applyFill="1">
      <alignment vertical="center"/>
    </xf>
    <xf numFmtId="0" fontId="70" fillId="33" borderId="46" xfId="56" applyFont="1" applyFill="1" applyBorder="1" applyAlignment="1">
      <alignment horizontal="center" vertical="center"/>
    </xf>
    <xf numFmtId="0" fontId="229" fillId="0" borderId="0" xfId="52" applyFont="1" applyFill="1" applyBorder="1">
      <alignment vertical="center"/>
    </xf>
    <xf numFmtId="0" fontId="229" fillId="0" borderId="0" xfId="52" applyFont="1">
      <alignment vertical="center"/>
    </xf>
    <xf numFmtId="0" fontId="236" fillId="0" borderId="26" xfId="48" applyFont="1" applyFill="1" applyBorder="1" applyAlignment="1">
      <alignment horizontal="distributed" vertical="center"/>
    </xf>
    <xf numFmtId="0" fontId="236" fillId="0" borderId="103" xfId="52" applyFont="1" applyBorder="1" applyAlignment="1">
      <alignment horizontal="center" vertical="center" wrapText="1"/>
    </xf>
    <xf numFmtId="0" fontId="236" fillId="0" borderId="104" xfId="52" applyFont="1" applyBorder="1" applyAlignment="1">
      <alignment horizontal="center" vertical="center" wrapText="1"/>
    </xf>
    <xf numFmtId="0" fontId="238" fillId="0" borderId="105" xfId="52" applyFont="1" applyBorder="1" applyAlignment="1">
      <alignment horizontal="center" vertical="center" wrapText="1"/>
    </xf>
    <xf numFmtId="0" fontId="238" fillId="0" borderId="106" xfId="52" applyFont="1" applyBorder="1" applyAlignment="1">
      <alignment horizontal="center" vertical="center" wrapText="1"/>
    </xf>
    <xf numFmtId="0" fontId="238" fillId="0" borderId="65" xfId="52" applyFont="1" applyBorder="1" applyAlignment="1">
      <alignment horizontal="center" vertical="center" wrapText="1"/>
    </xf>
    <xf numFmtId="0" fontId="237" fillId="33" borderId="54" xfId="52" applyFont="1" applyFill="1" applyBorder="1" applyAlignment="1">
      <alignment horizontal="center" vertical="center" shrinkToFit="1"/>
    </xf>
    <xf numFmtId="0" fontId="237" fillId="33" borderId="107" xfId="52" applyFont="1" applyFill="1" applyBorder="1" applyAlignment="1">
      <alignment horizontal="center" vertical="center" shrinkToFit="1"/>
    </xf>
    <xf numFmtId="0" fontId="237" fillId="33" borderId="108" xfId="52" applyFont="1" applyFill="1" applyBorder="1" applyAlignment="1">
      <alignment horizontal="center" vertical="center" shrinkToFit="1"/>
    </xf>
    <xf numFmtId="0" fontId="237" fillId="33" borderId="94" xfId="52" applyFont="1" applyFill="1" applyBorder="1" applyAlignment="1">
      <alignment horizontal="center" vertical="center" shrinkToFit="1"/>
    </xf>
    <xf numFmtId="0" fontId="237" fillId="33" borderId="56" xfId="52" applyFont="1" applyFill="1" applyBorder="1" applyAlignment="1">
      <alignment horizontal="center" vertical="center" shrinkToFit="1"/>
    </xf>
    <xf numFmtId="0" fontId="236" fillId="0" borderId="21" xfId="52" applyFont="1" applyBorder="1" applyAlignment="1">
      <alignment horizontal="center" vertical="center" wrapText="1"/>
    </xf>
    <xf numFmtId="0" fontId="236" fillId="0" borderId="27" xfId="52" applyFont="1" applyBorder="1" applyAlignment="1">
      <alignment horizontal="center" vertical="center" wrapText="1"/>
    </xf>
    <xf numFmtId="0" fontId="236" fillId="0" borderId="55" xfId="52" applyFont="1" applyBorder="1" applyAlignment="1">
      <alignment horizontal="center" vertical="center" wrapText="1"/>
    </xf>
    <xf numFmtId="0" fontId="233" fillId="0" borderId="0" xfId="44" applyFont="1" applyAlignment="1">
      <alignment horizontal="right" vertical="center"/>
    </xf>
    <xf numFmtId="0" fontId="243" fillId="0" borderId="54" xfId="52" applyFont="1" applyBorder="1" applyAlignment="1">
      <alignment horizontal="center" vertical="center" shrinkToFit="1"/>
    </xf>
    <xf numFmtId="0" fontId="243" fillId="0" borderId="107" xfId="52" applyFont="1" applyBorder="1" applyAlignment="1">
      <alignment horizontal="center" vertical="center" shrinkToFit="1"/>
    </xf>
    <xf numFmtId="0" fontId="243" fillId="0" borderId="108" xfId="52" applyFont="1" applyBorder="1" applyAlignment="1">
      <alignment horizontal="center" vertical="center" shrinkToFit="1"/>
    </xf>
    <xf numFmtId="0" fontId="243" fillId="0" borderId="94" xfId="52" applyFont="1" applyBorder="1" applyAlignment="1">
      <alignment horizontal="center" vertical="center" shrinkToFit="1"/>
    </xf>
    <xf numFmtId="0" fontId="243" fillId="0" borderId="109" xfId="52" applyFont="1" applyBorder="1" applyAlignment="1">
      <alignment horizontal="center" vertical="center" shrinkToFit="1"/>
    </xf>
    <xf numFmtId="0" fontId="236" fillId="0" borderId="21" xfId="52" applyFont="1" applyFill="1" applyBorder="1" applyAlignment="1">
      <alignment horizontal="center" vertical="center" wrapText="1"/>
    </xf>
    <xf numFmtId="0" fontId="236" fillId="0" borderId="27" xfId="52" applyFont="1" applyFill="1" applyBorder="1" applyAlignment="1">
      <alignment horizontal="center" vertical="center" wrapText="1"/>
    </xf>
    <xf numFmtId="0" fontId="229" fillId="0" borderId="95" xfId="43" applyFont="1" applyBorder="1">
      <alignment vertical="center"/>
    </xf>
    <xf numFmtId="0" fontId="232" fillId="33" borderId="96" xfId="43" applyFont="1" applyFill="1" applyBorder="1" applyAlignment="1">
      <alignment horizontal="center" vertical="center"/>
    </xf>
    <xf numFmtId="0" fontId="232" fillId="33" borderId="97" xfId="43" applyFont="1" applyFill="1" applyBorder="1" applyAlignment="1">
      <alignment horizontal="center" vertical="center"/>
    </xf>
    <xf numFmtId="0" fontId="232" fillId="33" borderId="27" xfId="43" applyFont="1" applyFill="1" applyBorder="1" applyAlignment="1">
      <alignment vertical="center"/>
    </xf>
    <xf numFmtId="0" fontId="232" fillId="33" borderId="45" xfId="43" applyFont="1" applyFill="1" applyBorder="1" applyAlignment="1">
      <alignment vertical="center"/>
    </xf>
    <xf numFmtId="0" fontId="229" fillId="33" borderId="27" xfId="43" applyFont="1" applyFill="1" applyBorder="1" applyAlignment="1">
      <alignment vertical="center"/>
    </xf>
    <xf numFmtId="0" fontId="229" fillId="33" borderId="45" xfId="43" applyFont="1" applyFill="1" applyBorder="1" applyAlignment="1">
      <alignment vertical="center"/>
    </xf>
    <xf numFmtId="0" fontId="229" fillId="33" borderId="55" xfId="43" applyFont="1" applyFill="1" applyBorder="1" applyAlignment="1">
      <alignment vertical="center"/>
    </xf>
    <xf numFmtId="0" fontId="229" fillId="33" borderId="56" xfId="43" applyFont="1" applyFill="1" applyBorder="1" applyAlignment="1">
      <alignment vertical="center"/>
    </xf>
    <xf numFmtId="0" fontId="244" fillId="0" borderId="0" xfId="44" applyFont="1">
      <alignment vertical="center"/>
    </xf>
    <xf numFmtId="0" fontId="237" fillId="0" borderId="0" xfId="44" applyFont="1">
      <alignment vertical="center"/>
    </xf>
    <xf numFmtId="0" fontId="244" fillId="0" borderId="0" xfId="44" applyFont="1" applyBorder="1" applyAlignment="1">
      <alignment horizontal="center" vertical="center"/>
    </xf>
    <xf numFmtId="0" fontId="237" fillId="0" borderId="23" xfId="44" applyFont="1" applyBorder="1" applyAlignment="1">
      <alignment horizontal="center" vertical="center"/>
    </xf>
    <xf numFmtId="0" fontId="237" fillId="0" borderId="17" xfId="44" applyFont="1" applyBorder="1" applyAlignment="1">
      <alignment horizontal="left" vertical="center" indent="1"/>
    </xf>
    <xf numFmtId="0" fontId="237" fillId="0" borderId="17" xfId="44" applyFont="1" applyBorder="1" applyAlignment="1">
      <alignment horizontal="left" vertical="center" wrapText="1" indent="1"/>
    </xf>
    <xf numFmtId="0" fontId="245" fillId="33" borderId="324" xfId="44" applyFont="1" applyFill="1" applyBorder="1" applyAlignment="1">
      <alignment horizontal="center" vertical="center" wrapText="1"/>
    </xf>
    <xf numFmtId="0" fontId="237" fillId="0" borderId="333" xfId="44" applyFont="1" applyBorder="1" applyAlignment="1">
      <alignment horizontal="center" vertical="center"/>
    </xf>
    <xf numFmtId="0" fontId="245" fillId="33" borderId="333" xfId="44" applyFont="1" applyFill="1" applyBorder="1" applyAlignment="1">
      <alignment horizontal="center" vertical="center" wrapText="1"/>
    </xf>
    <xf numFmtId="0" fontId="245" fillId="33" borderId="22" xfId="44" applyFont="1" applyFill="1" applyBorder="1" applyAlignment="1">
      <alignment horizontal="center" vertical="center"/>
    </xf>
    <xf numFmtId="0" fontId="245" fillId="33" borderId="69" xfId="44" applyFont="1" applyFill="1" applyBorder="1" applyAlignment="1">
      <alignment horizontal="center" vertical="center" wrapText="1"/>
    </xf>
    <xf numFmtId="0" fontId="11" fillId="0" borderId="333" xfId="0" applyFont="1" applyBorder="1" applyAlignment="1">
      <alignment horizontal="center" vertical="center"/>
    </xf>
    <xf numFmtId="0" fontId="244" fillId="0" borderId="0" xfId="45" applyFont="1">
      <alignment vertical="center"/>
    </xf>
    <xf numFmtId="0" fontId="237" fillId="0" borderId="0" xfId="45" applyFont="1">
      <alignment vertical="center"/>
    </xf>
    <xf numFmtId="0" fontId="244" fillId="0" borderId="0" xfId="45" applyFont="1" applyBorder="1" applyAlignment="1">
      <alignment horizontal="center" vertical="center"/>
    </xf>
    <xf numFmtId="0" fontId="237" fillId="0" borderId="23" xfId="45" applyFont="1" applyBorder="1" applyAlignment="1">
      <alignment horizontal="left" vertical="center"/>
    </xf>
    <xf numFmtId="56" fontId="237" fillId="0" borderId="331" xfId="45" applyNumberFormat="1" applyFont="1" applyBorder="1" applyAlignment="1">
      <alignment horizontal="left" vertical="center"/>
    </xf>
    <xf numFmtId="0" fontId="237" fillId="0" borderId="27" xfId="45" applyFont="1" applyBorder="1" applyAlignment="1">
      <alignment horizontal="left" vertical="center" indent="1"/>
    </xf>
    <xf numFmtId="0" fontId="237" fillId="0" borderId="69" xfId="45" applyFont="1" applyBorder="1" applyAlignment="1">
      <alignment horizontal="left" vertical="center" indent="1"/>
    </xf>
    <xf numFmtId="0" fontId="237" fillId="0" borderId="69" xfId="45" applyFont="1" applyBorder="1">
      <alignment vertical="center"/>
    </xf>
    <xf numFmtId="0" fontId="237" fillId="0" borderId="0" xfId="45" applyFont="1" applyBorder="1">
      <alignment vertical="center"/>
    </xf>
    <xf numFmtId="0" fontId="237" fillId="0" borderId="0" xfId="45" applyFont="1" applyAlignment="1">
      <alignment horizontal="left" vertical="center"/>
    </xf>
    <xf numFmtId="0" fontId="247" fillId="0" borderId="0" xfId="56" applyFont="1">
      <alignment vertical="center"/>
    </xf>
    <xf numFmtId="0" fontId="65" fillId="33" borderId="0" xfId="67" applyFont="1" applyFill="1">
      <alignment vertical="center"/>
    </xf>
    <xf numFmtId="0" fontId="65" fillId="33" borderId="245" xfId="67" applyFont="1" applyFill="1" applyBorder="1">
      <alignment vertical="center"/>
    </xf>
    <xf numFmtId="0" fontId="65" fillId="33" borderId="304" xfId="67" applyFont="1" applyFill="1" applyBorder="1" applyAlignment="1">
      <alignment vertical="top" shrinkToFit="1"/>
    </xf>
    <xf numFmtId="0" fontId="65" fillId="33" borderId="304" xfId="67" applyFont="1" applyFill="1" applyBorder="1">
      <alignment vertical="center"/>
    </xf>
    <xf numFmtId="0" fontId="171" fillId="39" borderId="62" xfId="56" applyFont="1" applyFill="1" applyBorder="1" applyAlignment="1">
      <alignment horizontal="center" vertical="center"/>
    </xf>
    <xf numFmtId="0" fontId="119" fillId="33" borderId="27" xfId="56" applyFont="1" applyFill="1" applyBorder="1" applyAlignment="1">
      <alignment horizontal="center" vertical="center"/>
    </xf>
    <xf numFmtId="0" fontId="119" fillId="33" borderId="27" xfId="56" applyFont="1" applyFill="1" applyBorder="1" applyAlignment="1">
      <alignment horizontal="center" vertical="center" wrapText="1"/>
    </xf>
    <xf numFmtId="0" fontId="232" fillId="0" borderId="0" xfId="52" applyFont="1" applyBorder="1" applyAlignment="1">
      <alignment horizontal="center" vertical="center"/>
    </xf>
    <xf numFmtId="0" fontId="236" fillId="0" borderId="71" xfId="48" applyFont="1" applyFill="1" applyBorder="1" applyAlignment="1">
      <alignment horizontal="center" vertical="center" shrinkToFit="1"/>
    </xf>
    <xf numFmtId="0" fontId="237" fillId="0" borderId="17" xfId="45" applyFont="1" applyBorder="1" applyAlignment="1">
      <alignment horizontal="left" vertical="center" wrapText="1"/>
    </xf>
    <xf numFmtId="202" fontId="251" fillId="0" borderId="27" xfId="0" applyNumberFormat="1" applyFont="1" applyFill="1" applyBorder="1" applyAlignment="1">
      <alignment horizontal="right" vertical="center" wrapText="1"/>
    </xf>
    <xf numFmtId="0" fontId="141" fillId="33" borderId="27" xfId="62" applyFont="1" applyFill="1" applyBorder="1" applyAlignment="1">
      <alignment horizontal="center" vertical="center"/>
    </xf>
    <xf numFmtId="0" fontId="252" fillId="33" borderId="27" xfId="62" applyFont="1" applyFill="1" applyBorder="1" applyAlignment="1">
      <alignment horizontal="center" vertical="center"/>
    </xf>
    <xf numFmtId="0" fontId="141" fillId="33" borderId="27" xfId="63" applyFont="1" applyFill="1" applyBorder="1" applyAlignment="1">
      <alignment horizontal="center" vertical="center"/>
    </xf>
    <xf numFmtId="0" fontId="252" fillId="33" borderId="27" xfId="63" applyFont="1" applyFill="1" applyBorder="1" applyAlignment="1">
      <alignment horizontal="center" vertical="center"/>
    </xf>
    <xf numFmtId="0" fontId="253" fillId="33" borderId="27" xfId="63" applyFont="1" applyFill="1" applyBorder="1" applyAlignment="1">
      <alignment horizontal="center" vertical="center"/>
    </xf>
    <xf numFmtId="201" fontId="141" fillId="33" borderId="27" xfId="56" applyNumberFormat="1" applyFont="1" applyFill="1" applyBorder="1" applyAlignment="1">
      <alignment horizontal="right" vertical="center" indent="1"/>
    </xf>
    <xf numFmtId="9" fontId="141" fillId="0" borderId="27" xfId="69" applyFont="1" applyBorder="1" applyAlignment="1">
      <alignment horizontal="center" vertical="center"/>
    </xf>
    <xf numFmtId="0" fontId="256" fillId="0" borderId="0" xfId="0" applyFont="1" applyAlignment="1">
      <alignment vertical="center"/>
    </xf>
    <xf numFmtId="0" fontId="256" fillId="0" borderId="0" xfId="0" applyFont="1"/>
    <xf numFmtId="0" fontId="257" fillId="0" borderId="0" xfId="0" applyFont="1" applyBorder="1" applyAlignment="1">
      <alignment horizontal="center" vertical="center"/>
    </xf>
    <xf numFmtId="0" fontId="256" fillId="0" borderId="23" xfId="0" applyFont="1" applyBorder="1" applyAlignment="1">
      <alignment horizontal="center" vertical="center"/>
    </xf>
    <xf numFmtId="0" fontId="256" fillId="0" borderId="17" xfId="0" applyFont="1" applyBorder="1" applyAlignment="1">
      <alignment horizontal="left" vertical="center" indent="1"/>
    </xf>
    <xf numFmtId="0" fontId="256" fillId="0" borderId="0" xfId="0" applyFont="1" applyBorder="1" applyAlignment="1">
      <alignment horizontal="right" vertical="center"/>
    </xf>
    <xf numFmtId="0" fontId="256" fillId="0" borderId="0" xfId="0" applyFont="1" applyBorder="1" applyAlignment="1">
      <alignment horizontal="left" vertical="center" indent="1"/>
    </xf>
    <xf numFmtId="0" fontId="256" fillId="0" borderId="0" xfId="0" applyFont="1" applyBorder="1"/>
    <xf numFmtId="0" fontId="256" fillId="0" borderId="337" xfId="0" applyFont="1" applyBorder="1" applyAlignment="1">
      <alignment horizontal="left" vertical="center" indent="1"/>
    </xf>
    <xf numFmtId="0" fontId="256" fillId="0" borderId="70" xfId="0" applyFont="1" applyBorder="1"/>
    <xf numFmtId="0" fontId="256" fillId="0" borderId="19" xfId="0" applyFont="1" applyBorder="1"/>
    <xf numFmtId="0" fontId="256" fillId="0" borderId="71" xfId="0" applyFont="1" applyBorder="1" applyAlignment="1">
      <alignment horizontal="left" vertical="center" indent="1"/>
    </xf>
    <xf numFmtId="0" fontId="256" fillId="0" borderId="0" xfId="0" applyFont="1" applyBorder="1" applyAlignment="1">
      <alignment horizontal="left" vertical="center"/>
    </xf>
    <xf numFmtId="0" fontId="256" fillId="0" borderId="68" xfId="0" applyFont="1" applyBorder="1"/>
    <xf numFmtId="0" fontId="256" fillId="0" borderId="26" xfId="0" applyFont="1" applyBorder="1" applyAlignment="1">
      <alignment horizontal="left" vertical="center" indent="1"/>
    </xf>
    <xf numFmtId="0" fontId="256" fillId="0" borderId="69" xfId="0" applyFont="1" applyBorder="1"/>
    <xf numFmtId="0" fontId="256" fillId="0" borderId="14" xfId="0" applyFont="1" applyBorder="1"/>
    <xf numFmtId="0" fontId="256" fillId="0" borderId="0" xfId="0" applyFont="1" applyAlignment="1">
      <alignment horizontal="left" vertical="center"/>
    </xf>
    <xf numFmtId="0" fontId="256" fillId="0" borderId="0" xfId="0" applyFont="1" applyAlignment="1">
      <alignment horizontal="right" vertical="center"/>
    </xf>
    <xf numFmtId="0" fontId="258" fillId="0" borderId="23" xfId="0" applyFont="1" applyBorder="1" applyAlignment="1">
      <alignment horizontal="center" vertical="center"/>
    </xf>
    <xf numFmtId="0" fontId="256" fillId="0" borderId="27" xfId="0" applyFont="1" applyBorder="1" applyAlignment="1">
      <alignment horizontal="left" vertical="center"/>
    </xf>
    <xf numFmtId="0" fontId="256" fillId="0" borderId="17" xfId="0" applyFont="1" applyBorder="1" applyAlignment="1">
      <alignment horizontal="center" vertical="center"/>
    </xf>
    <xf numFmtId="0" fontId="256" fillId="0" borderId="71" xfId="0" applyFont="1" applyBorder="1" applyAlignment="1">
      <alignment vertical="center"/>
    </xf>
    <xf numFmtId="0" fontId="256" fillId="0" borderId="27" xfId="0" applyFont="1" applyBorder="1" applyAlignment="1">
      <alignment horizontal="distributed" vertical="center" justifyLastLine="1"/>
    </xf>
    <xf numFmtId="0" fontId="258" fillId="0" borderId="67" xfId="0" applyFont="1" applyBorder="1" applyAlignment="1">
      <alignment horizontal="left" vertical="center"/>
    </xf>
    <xf numFmtId="0" fontId="256" fillId="0" borderId="71" xfId="0" applyFont="1" applyBorder="1"/>
    <xf numFmtId="0" fontId="256" fillId="0" borderId="27" xfId="0" applyFont="1" applyBorder="1" applyAlignment="1">
      <alignment horizontal="center" vertical="center"/>
    </xf>
    <xf numFmtId="0" fontId="256" fillId="33" borderId="27" xfId="0" applyFont="1" applyFill="1" applyBorder="1" applyAlignment="1">
      <alignment horizontal="center" vertical="center"/>
    </xf>
    <xf numFmtId="0" fontId="256" fillId="33" borderId="27" xfId="0" applyFont="1" applyFill="1" applyBorder="1"/>
    <xf numFmtId="0" fontId="256" fillId="0" borderId="26" xfId="0" applyFont="1" applyBorder="1"/>
    <xf numFmtId="0" fontId="257" fillId="33" borderId="0" xfId="0" applyFont="1" applyFill="1" applyBorder="1" applyAlignment="1">
      <alignment horizontal="right" vertical="center"/>
    </xf>
    <xf numFmtId="0" fontId="257" fillId="33" borderId="27" xfId="0" applyFont="1" applyFill="1" applyBorder="1" applyAlignment="1">
      <alignment horizontal="right" vertical="center" indent="1"/>
    </xf>
    <xf numFmtId="0" fontId="256" fillId="0" borderId="71" xfId="0" applyFont="1" applyBorder="1" applyAlignment="1">
      <alignment horizontal="center" vertical="center"/>
    </xf>
    <xf numFmtId="0" fontId="256" fillId="0" borderId="0" xfId="0" applyFont="1" applyBorder="1" applyAlignment="1">
      <alignment horizontal="center" vertical="center"/>
    </xf>
    <xf numFmtId="0" fontId="256" fillId="0" borderId="0" xfId="0" applyFont="1" applyBorder="1" applyAlignment="1">
      <alignment horizontal="right" vertical="center" indent="1"/>
    </xf>
    <xf numFmtId="0" fontId="256" fillId="0" borderId="333" xfId="0" applyFont="1" applyBorder="1" applyAlignment="1">
      <alignment horizontal="left" vertical="center" indent="1"/>
    </xf>
    <xf numFmtId="0" fontId="256" fillId="0" borderId="0" xfId="0" applyFont="1" applyAlignment="1">
      <alignment vertical="center" wrapText="1"/>
    </xf>
    <xf numFmtId="178" fontId="257" fillId="33" borderId="27" xfId="0" applyNumberFormat="1" applyFont="1" applyFill="1" applyBorder="1" applyAlignment="1">
      <alignment horizontal="right" vertical="center" indent="1"/>
    </xf>
    <xf numFmtId="200" fontId="257" fillId="33" borderId="27" xfId="0" applyNumberFormat="1" applyFont="1" applyFill="1" applyBorder="1" applyAlignment="1">
      <alignment horizontal="right" vertical="center"/>
    </xf>
    <xf numFmtId="0" fontId="261" fillId="0" borderId="0" xfId="0" applyFont="1"/>
    <xf numFmtId="0" fontId="267" fillId="0" borderId="0" xfId="43" applyFont="1">
      <alignment vertical="center"/>
    </xf>
    <xf numFmtId="0" fontId="145" fillId="0" borderId="0" xfId="43" applyFont="1">
      <alignment vertical="center"/>
    </xf>
    <xf numFmtId="0" fontId="154" fillId="0" borderId="0" xfId="43" applyFont="1">
      <alignment vertical="center"/>
    </xf>
    <xf numFmtId="194" fontId="145" fillId="0" borderId="0" xfId="43" applyNumberFormat="1" applyFont="1">
      <alignment vertical="center"/>
    </xf>
    <xf numFmtId="0" fontId="145" fillId="0" borderId="33" xfId="43" applyFont="1" applyBorder="1" applyAlignment="1">
      <alignment horizontal="center" vertical="center"/>
    </xf>
    <xf numFmtId="0" fontId="145" fillId="0" borderId="27" xfId="43" applyFont="1" applyBorder="1" applyAlignment="1">
      <alignment horizontal="center" vertical="center"/>
    </xf>
    <xf numFmtId="0" fontId="145" fillId="0" borderId="45" xfId="43" applyFont="1" applyBorder="1" applyAlignment="1">
      <alignment horizontal="center" vertical="center"/>
    </xf>
    <xf numFmtId="0" fontId="145" fillId="0" borderId="55" xfId="43" applyFont="1" applyBorder="1" applyAlignment="1">
      <alignment horizontal="center" vertical="center"/>
    </xf>
    <xf numFmtId="0" fontId="145" fillId="0" borderId="56" xfId="43" applyFont="1" applyBorder="1" applyAlignment="1">
      <alignment horizontal="center" vertical="center"/>
    </xf>
    <xf numFmtId="0" fontId="153" fillId="0" borderId="0" xfId="43" applyFont="1">
      <alignment vertical="center"/>
    </xf>
    <xf numFmtId="0" fontId="271" fillId="0" borderId="0" xfId="43" applyFont="1">
      <alignment vertical="center"/>
    </xf>
    <xf numFmtId="0" fontId="272" fillId="0" borderId="0" xfId="43" applyFont="1">
      <alignment vertical="center"/>
    </xf>
    <xf numFmtId="197" fontId="273" fillId="0" borderId="0" xfId="43" applyNumberFormat="1" applyFont="1" applyAlignment="1">
      <alignment horizontal="right" vertical="center"/>
    </xf>
    <xf numFmtId="0" fontId="274" fillId="0" borderId="0" xfId="43" applyFont="1">
      <alignment vertical="center"/>
    </xf>
    <xf numFmtId="0" fontId="272" fillId="0" borderId="98" xfId="43" applyFont="1" applyBorder="1">
      <alignment vertical="center"/>
    </xf>
    <xf numFmtId="188" fontId="272" fillId="0" borderId="34" xfId="43" applyNumberFormat="1" applyFont="1" applyBorder="1" applyAlignment="1">
      <alignment horizontal="center" vertical="center"/>
    </xf>
    <xf numFmtId="0" fontId="272" fillId="0" borderId="40" xfId="43" applyFont="1" applyBorder="1">
      <alignment vertical="center"/>
    </xf>
    <xf numFmtId="188" fontId="272" fillId="0" borderId="46" xfId="43" applyNumberFormat="1" applyFont="1" applyBorder="1" applyAlignment="1">
      <alignment horizontal="center" vertical="center"/>
    </xf>
    <xf numFmtId="0" fontId="272" fillId="0" borderId="35" xfId="43" applyFont="1" applyBorder="1">
      <alignment vertical="center"/>
    </xf>
    <xf numFmtId="10" fontId="276" fillId="0" borderId="24" xfId="43" applyNumberFormat="1" applyFont="1" applyBorder="1" applyAlignment="1">
      <alignment horizontal="center" vertical="center" wrapText="1"/>
    </xf>
    <xf numFmtId="0" fontId="272" fillId="0" borderId="39" xfId="43" applyFont="1" applyBorder="1">
      <alignment vertical="center"/>
    </xf>
    <xf numFmtId="10" fontId="275" fillId="37" borderId="27" xfId="43" applyNumberFormat="1" applyFont="1" applyFill="1" applyBorder="1" applyAlignment="1">
      <alignment horizontal="center" vertical="center"/>
    </xf>
    <xf numFmtId="0" fontId="272" fillId="0" borderId="41" xfId="43" applyFont="1" applyBorder="1">
      <alignment vertical="center"/>
    </xf>
    <xf numFmtId="0" fontId="272" fillId="0" borderId="44" xfId="43" applyFont="1" applyBorder="1">
      <alignment vertical="center"/>
    </xf>
    <xf numFmtId="0" fontId="272" fillId="0" borderId="54" xfId="43" applyFont="1" applyBorder="1">
      <alignment vertical="center"/>
    </xf>
    <xf numFmtId="0" fontId="277" fillId="0" borderId="0" xfId="43" applyFont="1">
      <alignment vertical="center"/>
    </xf>
    <xf numFmtId="0" fontId="275" fillId="0" borderId="42" xfId="43" applyFont="1" applyBorder="1" applyAlignment="1">
      <alignment horizontal="center" vertical="center"/>
    </xf>
    <xf numFmtId="10" fontId="276" fillId="0" borderId="348" xfId="43" applyNumberFormat="1" applyFont="1" applyBorder="1" applyAlignment="1">
      <alignment horizontal="center" vertical="center" wrapText="1"/>
    </xf>
    <xf numFmtId="0" fontId="70" fillId="33" borderId="46" xfId="41" applyFont="1" applyFill="1" applyBorder="1" applyAlignment="1">
      <alignment horizontal="center" vertical="center"/>
    </xf>
    <xf numFmtId="0" fontId="278" fillId="0" borderId="0" xfId="45" applyFont="1">
      <alignment vertical="center"/>
    </xf>
    <xf numFmtId="0" fontId="257" fillId="0" borderId="0" xfId="0" applyFont="1" applyAlignment="1">
      <alignment vertical="center"/>
    </xf>
    <xf numFmtId="0" fontId="258" fillId="0" borderId="0" xfId="0" applyFont="1"/>
    <xf numFmtId="0" fontId="283" fillId="0" borderId="0" xfId="0" applyFont="1" applyBorder="1" applyAlignment="1">
      <alignment vertical="center"/>
    </xf>
    <xf numFmtId="183" fontId="284" fillId="0" borderId="69" xfId="0" applyNumberFormat="1" applyFont="1" applyBorder="1" applyAlignment="1">
      <alignment horizontal="right" vertical="center"/>
    </xf>
    <xf numFmtId="0" fontId="258" fillId="0" borderId="69" xfId="0" applyFont="1" applyBorder="1" applyAlignment="1">
      <alignment horizontal="left" vertical="center"/>
    </xf>
    <xf numFmtId="0" fontId="258" fillId="0" borderId="27" xfId="0" applyFont="1" applyBorder="1"/>
    <xf numFmtId="0" fontId="258" fillId="24" borderId="23" xfId="0" applyFont="1" applyFill="1" applyBorder="1" applyAlignment="1">
      <alignment horizontal="right" vertical="center"/>
    </xf>
    <xf numFmtId="0" fontId="258" fillId="0" borderId="46" xfId="0" applyFont="1" applyBorder="1"/>
    <xf numFmtId="183" fontId="258" fillId="0" borderId="27" xfId="0" applyNumberFormat="1" applyFont="1" applyBorder="1"/>
    <xf numFmtId="0" fontId="258" fillId="0" borderId="0" xfId="0" applyFont="1" applyFill="1"/>
    <xf numFmtId="0" fontId="258" fillId="0" borderId="0" xfId="0" applyFont="1" applyFill="1" applyBorder="1" applyAlignment="1">
      <alignment horizontal="distributed" vertical="center" justifyLastLine="1"/>
    </xf>
    <xf numFmtId="184" fontId="258" fillId="0" borderId="0" xfId="0" applyNumberFormat="1" applyFont="1" applyFill="1" applyBorder="1"/>
    <xf numFmtId="184" fontId="257" fillId="0" borderId="15" xfId="0" applyNumberFormat="1" applyFont="1" applyFill="1" applyBorder="1" applyAlignment="1">
      <alignment horizontal="center" vertical="center"/>
    </xf>
    <xf numFmtId="0" fontId="258" fillId="0" borderId="23" xfId="0" applyFont="1" applyFill="1" applyBorder="1" applyAlignment="1">
      <alignment horizontal="right"/>
    </xf>
    <xf numFmtId="0" fontId="257" fillId="0" borderId="0" xfId="50" applyFont="1">
      <alignment vertical="center"/>
    </xf>
    <xf numFmtId="0" fontId="256" fillId="0" borderId="0" xfId="50" applyFont="1">
      <alignment vertical="center"/>
    </xf>
    <xf numFmtId="0" fontId="256" fillId="0" borderId="0" xfId="50" applyFont="1" applyAlignment="1">
      <alignment horizontal="center" vertical="center"/>
    </xf>
    <xf numFmtId="0" fontId="256" fillId="0" borderId="27" xfId="50" applyFont="1" applyBorder="1" applyAlignment="1">
      <alignment horizontal="center" vertical="center"/>
    </xf>
    <xf numFmtId="0" fontId="256" fillId="0" borderId="0" xfId="50" applyFont="1" applyAlignment="1">
      <alignment vertical="center" wrapText="1"/>
    </xf>
    <xf numFmtId="0" fontId="256" fillId="0" borderId="0" xfId="50" applyFont="1" applyAlignment="1">
      <alignment vertical="center"/>
    </xf>
    <xf numFmtId="0" fontId="258" fillId="33" borderId="27" xfId="50" applyFont="1" applyFill="1" applyBorder="1" applyAlignment="1">
      <alignment horizontal="center" vertical="center"/>
    </xf>
    <xf numFmtId="197" fontId="258" fillId="33" borderId="27" xfId="50" applyNumberFormat="1" applyFont="1" applyFill="1" applyBorder="1" applyAlignment="1">
      <alignment horizontal="center" vertical="center"/>
    </xf>
    <xf numFmtId="0" fontId="138" fillId="0" borderId="26" xfId="60" applyFont="1" applyBorder="1" applyAlignment="1">
      <alignment horizontal="center" vertical="center" wrapText="1"/>
    </xf>
    <xf numFmtId="0" fontId="288" fillId="0" borderId="0" xfId="52" applyFont="1">
      <alignment vertical="center"/>
    </xf>
    <xf numFmtId="0" fontId="289" fillId="0" borderId="0" xfId="43" applyFont="1">
      <alignment vertical="center"/>
    </xf>
    <xf numFmtId="10" fontId="290" fillId="0" borderId="17" xfId="43" applyNumberFormat="1" applyFont="1" applyBorder="1" applyAlignment="1">
      <alignment horizontal="center" vertical="center"/>
    </xf>
    <xf numFmtId="0" fontId="290" fillId="0" borderId="18" xfId="43" applyFont="1" applyBorder="1" applyAlignment="1">
      <alignment horizontal="center" vertical="center"/>
    </xf>
    <xf numFmtId="0" fontId="226" fillId="0" borderId="0" xfId="56" applyFont="1" applyBorder="1" applyAlignment="1">
      <alignment vertical="center"/>
    </xf>
    <xf numFmtId="0" fontId="231" fillId="0" borderId="0" xfId="43" applyFont="1" applyBorder="1" applyAlignment="1">
      <alignment horizontal="center" vertical="center" shrinkToFit="1"/>
    </xf>
    <xf numFmtId="0" fontId="18" fillId="33" borderId="46" xfId="51" applyFont="1" applyFill="1" applyBorder="1" applyAlignment="1">
      <alignment horizontal="center" vertical="center" wrapText="1"/>
    </xf>
    <xf numFmtId="0" fontId="237" fillId="0" borderId="333" xfId="45" applyFont="1" applyBorder="1" applyAlignment="1">
      <alignment vertical="center"/>
    </xf>
    <xf numFmtId="0" fontId="177" fillId="29" borderId="0" xfId="67" applyFont="1" applyFill="1" applyBorder="1" applyAlignment="1">
      <alignment horizontal="center" vertical="center"/>
    </xf>
    <xf numFmtId="0" fontId="65" fillId="29" borderId="0" xfId="67" applyFont="1" applyFill="1" applyBorder="1">
      <alignment vertical="center"/>
    </xf>
    <xf numFmtId="0" fontId="210" fillId="0" borderId="0" xfId="56" applyFont="1" applyBorder="1" applyAlignment="1">
      <alignment vertical="center"/>
    </xf>
    <xf numFmtId="197" fontId="296" fillId="0" borderId="0" xfId="56" applyNumberFormat="1" applyFont="1" applyAlignment="1">
      <alignment horizontal="right" vertical="center"/>
    </xf>
    <xf numFmtId="20" fontId="210" fillId="0" borderId="0" xfId="56" applyNumberFormat="1" applyFont="1" applyBorder="1" applyAlignment="1">
      <alignment vertical="center"/>
    </xf>
    <xf numFmtId="183" fontId="296" fillId="0" borderId="0" xfId="56" applyNumberFormat="1" applyFont="1" applyAlignment="1">
      <alignment horizontal="right" vertical="center"/>
    </xf>
    <xf numFmtId="0" fontId="210" fillId="0" borderId="0" xfId="56" applyFont="1">
      <alignment vertical="center"/>
    </xf>
    <xf numFmtId="0" fontId="194" fillId="36" borderId="126" xfId="57" applyFont="1" applyFill="1" applyBorder="1" applyAlignment="1">
      <alignment horizontal="center" vertical="center" textRotation="255" wrapText="1"/>
    </xf>
    <xf numFmtId="0" fontId="145" fillId="0" borderId="27" xfId="41" applyFont="1" applyFill="1" applyBorder="1" applyAlignment="1">
      <alignment horizontal="center" vertical="center"/>
    </xf>
    <xf numFmtId="178" fontId="308" fillId="33" borderId="46" xfId="56" applyNumberFormat="1" applyFont="1" applyFill="1" applyBorder="1" applyAlignment="1">
      <alignment horizontal="center" vertical="center" wrapText="1"/>
    </xf>
    <xf numFmtId="0" fontId="171" fillId="0" borderId="0" xfId="56" applyFont="1">
      <alignment vertical="center"/>
    </xf>
    <xf numFmtId="0" fontId="309" fillId="0" borderId="0" xfId="56" applyFont="1" applyAlignment="1">
      <alignment horizontal="left" vertical="center"/>
    </xf>
    <xf numFmtId="0" fontId="154" fillId="0" borderId="0" xfId="41" applyFont="1" applyAlignment="1">
      <alignment horizontal="left" vertical="center"/>
    </xf>
    <xf numFmtId="0" fontId="202" fillId="0" borderId="0" xfId="45" applyFont="1" applyAlignment="1">
      <alignment horizontal="left" vertical="center"/>
    </xf>
    <xf numFmtId="0" fontId="310" fillId="29" borderId="0" xfId="67" applyFont="1" applyFill="1">
      <alignment vertical="center"/>
    </xf>
    <xf numFmtId="0" fontId="210" fillId="0" borderId="0" xfId="41" applyFont="1" applyAlignment="1">
      <alignment horizontal="left" vertical="center"/>
    </xf>
    <xf numFmtId="0" fontId="75" fillId="0" borderId="0" xfId="56" applyFont="1" applyBorder="1" applyAlignment="1">
      <alignment vertical="center"/>
    </xf>
    <xf numFmtId="197" fontId="314" fillId="0" borderId="0" xfId="51" applyNumberFormat="1" applyFont="1" applyAlignment="1">
      <alignment horizontal="right" vertical="center" wrapText="1"/>
    </xf>
    <xf numFmtId="0" fontId="23" fillId="0" borderId="0" xfId="60" applyFont="1">
      <alignment vertical="center"/>
    </xf>
    <xf numFmtId="0" fontId="258" fillId="0" borderId="0" xfId="0" applyFont="1" applyAlignment="1">
      <alignment vertical="center"/>
    </xf>
    <xf numFmtId="0" fontId="23" fillId="0" borderId="0" xfId="62" applyFont="1">
      <alignment vertical="center"/>
    </xf>
    <xf numFmtId="0" fontId="321" fillId="0" borderId="0" xfId="55" applyFont="1">
      <alignment vertical="center"/>
    </xf>
    <xf numFmtId="0" fontId="86" fillId="36" borderId="351" xfId="0" applyFont="1" applyFill="1" applyBorder="1" applyAlignment="1">
      <alignment vertical="center" textRotation="255" wrapText="1"/>
    </xf>
    <xf numFmtId="0" fontId="86" fillId="36" borderId="350" xfId="0" applyFont="1" applyFill="1" applyBorder="1" applyAlignment="1">
      <alignment vertical="center" textRotation="255"/>
    </xf>
    <xf numFmtId="49" fontId="95" fillId="0" borderId="0" xfId="68" applyNumberFormat="1" applyFont="1">
      <alignment vertical="center"/>
    </xf>
    <xf numFmtId="0" fontId="9" fillId="0" borderId="0" xfId="55" applyFont="1" applyAlignment="1">
      <alignment horizontal="center" vertical="center"/>
    </xf>
    <xf numFmtId="49" fontId="95" fillId="0" borderId="68" xfId="68" applyNumberFormat="1" applyFont="1" applyBorder="1">
      <alignment vertical="center"/>
    </xf>
    <xf numFmtId="0" fontId="65" fillId="0" borderId="0" xfId="55" applyFont="1" applyAlignment="1">
      <alignment horizontal="distributed" vertical="center" shrinkToFit="1"/>
    </xf>
    <xf numFmtId="0" fontId="95" fillId="0" borderId="0" xfId="55" applyFont="1" applyAlignment="1">
      <alignment horizontal="left" vertical="top" wrapText="1"/>
    </xf>
    <xf numFmtId="0" fontId="99" fillId="33" borderId="0" xfId="68" applyFont="1" applyFill="1" applyAlignment="1">
      <alignment vertical="center" shrinkToFit="1"/>
    </xf>
    <xf numFmtId="0" fontId="49" fillId="0" borderId="0" xfId="68" applyFont="1" applyAlignment="1">
      <alignment horizontal="center" vertical="center"/>
    </xf>
    <xf numFmtId="0" fontId="42" fillId="0" borderId="0" xfId="55" applyFont="1" applyAlignment="1">
      <alignment horizontal="center" vertical="center"/>
    </xf>
    <xf numFmtId="0" fontId="9" fillId="0" borderId="335" xfId="55" applyFont="1" applyBorder="1" applyAlignment="1">
      <alignment horizontal="center" vertical="center" wrapText="1"/>
    </xf>
    <xf numFmtId="0" fontId="9" fillId="0" borderId="324" xfId="55" applyFont="1" applyBorder="1" applyAlignment="1">
      <alignment horizontal="center" vertical="center" wrapText="1"/>
    </xf>
    <xf numFmtId="0" fontId="9" fillId="0" borderId="336" xfId="55" applyFont="1" applyBorder="1" applyAlignment="1">
      <alignment horizontal="center" vertical="center" wrapText="1"/>
    </xf>
    <xf numFmtId="0" fontId="9" fillId="0" borderId="123" xfId="55" applyFont="1" applyBorder="1" applyAlignment="1">
      <alignment vertical="top" wrapText="1" shrinkToFit="1"/>
    </xf>
    <xf numFmtId="0" fontId="102" fillId="0" borderId="0" xfId="68" applyFont="1" applyAlignment="1">
      <alignment horizontal="center" vertical="center"/>
    </xf>
    <xf numFmtId="0" fontId="9" fillId="0" borderId="0" xfId="55" applyFont="1" applyBorder="1" applyAlignment="1">
      <alignment vertical="top" wrapText="1" shrinkToFit="1"/>
    </xf>
    <xf numFmtId="0" fontId="9" fillId="0" borderId="0" xfId="55" applyFont="1" applyBorder="1" applyAlignment="1">
      <alignment horizontal="left" vertical="top" wrapText="1" shrinkToFit="1"/>
    </xf>
    <xf numFmtId="0" fontId="86" fillId="36" borderId="352" xfId="0" applyFont="1" applyFill="1" applyBorder="1" applyAlignment="1">
      <alignment vertical="center" textRotation="255" wrapText="1"/>
    </xf>
    <xf numFmtId="0" fontId="20" fillId="0" borderId="0" xfId="70" applyFont="1">
      <alignment vertical="center"/>
    </xf>
    <xf numFmtId="0" fontId="11" fillId="0" borderId="0" xfId="41" applyFont="1"/>
    <xf numFmtId="0" fontId="11" fillId="0" borderId="0" xfId="41" applyFont="1" applyAlignment="1">
      <alignment horizontal="left" vertical="center"/>
    </xf>
    <xf numFmtId="0" fontId="116" fillId="0" borderId="0" xfId="41" applyFont="1" applyAlignment="1">
      <alignment vertical="center" wrapText="1"/>
    </xf>
    <xf numFmtId="0" fontId="15" fillId="0" borderId="0" xfId="41" applyFont="1"/>
    <xf numFmtId="0" fontId="15" fillId="0" borderId="0" xfId="41" applyFont="1" applyAlignment="1">
      <alignment horizontal="left"/>
    </xf>
    <xf numFmtId="0" fontId="20" fillId="0" borderId="69" xfId="70" applyFont="1" applyBorder="1">
      <alignment vertical="center"/>
    </xf>
    <xf numFmtId="0" fontId="15" fillId="28" borderId="333" xfId="41" applyFont="1" applyFill="1" applyBorder="1" applyAlignment="1">
      <alignment vertical="center" wrapText="1" shrinkToFit="1"/>
    </xf>
    <xf numFmtId="0" fontId="15" fillId="0" borderId="0" xfId="41" applyFont="1" applyAlignment="1">
      <alignment horizontal="center" vertical="center" wrapText="1" shrinkToFit="1"/>
    </xf>
    <xf numFmtId="0" fontId="14" fillId="0" borderId="331" xfId="41" applyFont="1" applyBorder="1" applyAlignment="1">
      <alignment vertical="center" wrapText="1" shrinkToFit="1"/>
    </xf>
    <xf numFmtId="0" fontId="15" fillId="0" borderId="333" xfId="41" applyFont="1" applyBorder="1" applyAlignment="1">
      <alignment vertical="center" wrapText="1" shrinkToFit="1"/>
    </xf>
    <xf numFmtId="0" fontId="15" fillId="0" borderId="331" xfId="41" applyFont="1" applyBorder="1" applyAlignment="1">
      <alignment vertical="center" wrapText="1" shrinkToFit="1"/>
    </xf>
    <xf numFmtId="0" fontId="15" fillId="0" borderId="0" xfId="41" applyFont="1" applyAlignment="1">
      <alignment vertical="center" wrapText="1" shrinkToFit="1"/>
    </xf>
    <xf numFmtId="0" fontId="11" fillId="41" borderId="333" xfId="41" applyFont="1" applyFill="1" applyBorder="1" applyAlignment="1" applyProtection="1">
      <alignment horizontal="left" vertical="center" shrinkToFit="1"/>
      <protection locked="0"/>
    </xf>
    <xf numFmtId="0" fontId="11" fillId="41" borderId="333" xfId="41" applyFont="1" applyFill="1" applyBorder="1" applyProtection="1">
      <protection locked="0"/>
    </xf>
    <xf numFmtId="0" fontId="11" fillId="42" borderId="333" xfId="41" applyFont="1" applyFill="1" applyBorder="1" applyAlignment="1" applyProtection="1">
      <alignment shrinkToFit="1"/>
      <protection locked="0"/>
    </xf>
    <xf numFmtId="0" fontId="11" fillId="42" borderId="333" xfId="41" applyFont="1" applyFill="1" applyBorder="1" applyProtection="1">
      <protection locked="0"/>
    </xf>
    <xf numFmtId="0" fontId="11" fillId="42" borderId="331" xfId="41" applyFont="1" applyFill="1" applyBorder="1" applyProtection="1">
      <protection locked="0"/>
    </xf>
    <xf numFmtId="0" fontId="11" fillId="28" borderId="333" xfId="41" applyFont="1" applyFill="1" applyBorder="1" applyAlignment="1">
      <alignment shrinkToFit="1"/>
    </xf>
    <xf numFmtId="0" fontId="11" fillId="0" borderId="333" xfId="41" applyFont="1" applyBorder="1" applyAlignment="1">
      <alignment shrinkToFit="1"/>
    </xf>
    <xf numFmtId="0" fontId="11" fillId="0" borderId="0" xfId="41" applyFont="1" applyAlignment="1">
      <alignment shrinkToFit="1"/>
    </xf>
    <xf numFmtId="0" fontId="11" fillId="41" borderId="333" xfId="41" applyFont="1" applyFill="1" applyBorder="1" applyAlignment="1" applyProtection="1">
      <alignment shrinkToFit="1"/>
      <protection locked="0"/>
    </xf>
    <xf numFmtId="0" fontId="11" fillId="42" borderId="331" xfId="41" applyFont="1" applyFill="1" applyBorder="1" applyAlignment="1" applyProtection="1">
      <alignment shrinkToFit="1"/>
      <protection locked="0"/>
    </xf>
    <xf numFmtId="0" fontId="11" fillId="0" borderId="324" xfId="41" applyFont="1" applyBorder="1" applyAlignment="1">
      <alignment shrinkToFit="1"/>
    </xf>
    <xf numFmtId="0" fontId="11" fillId="0" borderId="0" xfId="41" applyFont="1" applyAlignment="1">
      <alignment horizontal="right" shrinkToFit="1"/>
    </xf>
    <xf numFmtId="0" fontId="11" fillId="0" borderId="0" xfId="41" applyFont="1" applyAlignment="1">
      <alignment horizontal="left" vertical="center" wrapText="1" shrinkToFit="1"/>
    </xf>
    <xf numFmtId="0" fontId="11" fillId="0" borderId="0" xfId="41" applyFont="1" applyAlignment="1">
      <alignment horizontal="left" vertical="center" shrinkToFit="1"/>
    </xf>
    <xf numFmtId="0" fontId="9" fillId="0" borderId="0" xfId="70" applyFont="1" applyAlignment="1">
      <alignment horizontal="left" vertical="center" shrinkToFit="1"/>
    </xf>
    <xf numFmtId="0" fontId="9" fillId="0" borderId="0" xfId="70" applyFont="1">
      <alignment vertical="center"/>
    </xf>
    <xf numFmtId="204" fontId="225" fillId="33" borderId="27" xfId="45" applyNumberFormat="1" applyFont="1" applyFill="1" applyBorder="1" applyAlignment="1">
      <alignment horizontal="right" vertical="center"/>
    </xf>
    <xf numFmtId="0" fontId="49" fillId="33" borderId="0" xfId="68" applyFont="1" applyFill="1" applyAlignment="1">
      <alignment horizontal="left" vertical="center" shrinkToFit="1"/>
    </xf>
    <xf numFmtId="49" fontId="95" fillId="0" borderId="0" xfId="68" applyNumberFormat="1" applyFont="1" applyBorder="1">
      <alignment vertical="center"/>
    </xf>
    <xf numFmtId="0" fontId="9" fillId="0" borderId="0" xfId="55" applyFont="1" applyBorder="1" applyAlignment="1">
      <alignment horizontal="center" vertical="center" wrapText="1"/>
    </xf>
    <xf numFmtId="0" fontId="22" fillId="0" borderId="0" xfId="45" applyFont="1">
      <alignment vertical="center"/>
    </xf>
    <xf numFmtId="0" fontId="5" fillId="0" borderId="0" xfId="45" applyFont="1" applyAlignment="1">
      <alignment horizontal="center" vertical="center"/>
    </xf>
    <xf numFmtId="0" fontId="0" fillId="0" borderId="0" xfId="45" applyFont="1" applyAlignment="1">
      <alignment horizontal="center" vertical="center"/>
    </xf>
    <xf numFmtId="178" fontId="59" fillId="0" borderId="40" xfId="45" applyNumberFormat="1" applyFont="1" applyBorder="1">
      <alignment vertical="center"/>
    </xf>
    <xf numFmtId="9" fontId="59" fillId="0" borderId="40" xfId="69" applyFont="1" applyFill="1" applyBorder="1" applyAlignment="1">
      <alignment vertical="center"/>
    </xf>
    <xf numFmtId="0" fontId="0" fillId="0" borderId="333" xfId="45" applyFont="1" applyBorder="1" applyAlignment="1">
      <alignment horizontal="center" vertical="center"/>
    </xf>
    <xf numFmtId="0" fontId="49" fillId="0" borderId="333" xfId="45" applyFont="1" applyBorder="1">
      <alignment vertical="center"/>
    </xf>
    <xf numFmtId="0" fontId="70" fillId="0" borderId="333" xfId="56" applyFont="1" applyBorder="1" applyAlignment="1">
      <alignment horizontal="center" vertical="center" wrapText="1"/>
    </xf>
    <xf numFmtId="0" fontId="70" fillId="0" borderId="333" xfId="56" applyFont="1" applyBorder="1" applyAlignment="1">
      <alignment horizontal="center" vertical="center"/>
    </xf>
    <xf numFmtId="56" fontId="70" fillId="0" borderId="332" xfId="56" applyNumberFormat="1" applyFont="1" applyBorder="1" applyAlignment="1">
      <alignment horizontal="center" vertical="center" wrapText="1"/>
    </xf>
    <xf numFmtId="196" fontId="49" fillId="33" borderId="324" xfId="45" applyNumberFormat="1" applyFont="1" applyFill="1" applyBorder="1" applyAlignment="1">
      <alignment horizontal="center" vertical="center"/>
    </xf>
    <xf numFmtId="196" fontId="49" fillId="37" borderId="333" xfId="45" applyNumberFormat="1" applyFont="1" applyFill="1" applyBorder="1" applyAlignment="1">
      <alignment horizontal="center" vertical="center"/>
    </xf>
    <xf numFmtId="196" fontId="49" fillId="33" borderId="332" xfId="45" applyNumberFormat="1" applyFont="1" applyFill="1" applyBorder="1" applyAlignment="1">
      <alignment horizontal="center" vertical="center"/>
    </xf>
    <xf numFmtId="0" fontId="49" fillId="0" borderId="332" xfId="45" applyFont="1" applyBorder="1" applyAlignment="1">
      <alignment horizontal="center" vertical="center"/>
    </xf>
    <xf numFmtId="196" fontId="49" fillId="33" borderId="325" xfId="45" applyNumberFormat="1" applyFont="1" applyFill="1" applyBorder="1" applyAlignment="1">
      <alignment horizontal="center" vertical="center"/>
    </xf>
    <xf numFmtId="196" fontId="49" fillId="33" borderId="331" xfId="45" applyNumberFormat="1" applyFont="1" applyFill="1" applyBorder="1" applyAlignment="1">
      <alignment horizontal="center" vertical="center"/>
    </xf>
    <xf numFmtId="0" fontId="49" fillId="33" borderId="332" xfId="45" applyFont="1" applyFill="1" applyBorder="1" applyAlignment="1">
      <alignment horizontal="center" vertical="center"/>
    </xf>
    <xf numFmtId="196" fontId="49" fillId="33" borderId="331" xfId="45" applyNumberFormat="1" applyFont="1" applyFill="1" applyBorder="1" applyAlignment="1">
      <alignment horizontal="left" vertical="center"/>
    </xf>
    <xf numFmtId="0" fontId="71" fillId="0" borderId="333" xfId="56" applyFont="1" applyBorder="1" applyAlignment="1">
      <alignment horizontal="center" vertical="center" wrapText="1"/>
    </xf>
    <xf numFmtId="0" fontId="71" fillId="0" borderId="15" xfId="56" applyFont="1" applyBorder="1" applyAlignment="1">
      <alignment horizontal="center" vertical="center" wrapText="1"/>
    </xf>
    <xf numFmtId="0" fontId="70" fillId="0" borderId="0" xfId="56" applyFont="1" applyAlignment="1">
      <alignment horizontal="center" vertical="center"/>
    </xf>
    <xf numFmtId="0" fontId="66" fillId="0" borderId="70" xfId="56" applyFont="1" applyFill="1" applyBorder="1">
      <alignment vertical="center"/>
    </xf>
    <xf numFmtId="0" fontId="66" fillId="0" borderId="70" xfId="56" applyNumberFormat="1" applyFont="1" applyFill="1" applyBorder="1" applyAlignment="1">
      <alignment horizontal="center" vertical="center" textRotation="255" wrapText="1"/>
    </xf>
    <xf numFmtId="0" fontId="66" fillId="0" borderId="70" xfId="56" applyFont="1" applyFill="1" applyBorder="1" applyAlignment="1">
      <alignment horizontal="center" vertical="center"/>
    </xf>
    <xf numFmtId="0" fontId="66" fillId="0" borderId="19" xfId="56" applyFont="1" applyFill="1" applyBorder="1">
      <alignment vertical="center"/>
    </xf>
    <xf numFmtId="0" fontId="72" fillId="0" borderId="0" xfId="56" applyFont="1" applyFill="1" applyBorder="1" applyAlignment="1">
      <alignment vertical="center"/>
    </xf>
    <xf numFmtId="0" fontId="66" fillId="0" borderId="0" xfId="56" applyFont="1" applyFill="1" applyBorder="1">
      <alignment vertical="center"/>
    </xf>
    <xf numFmtId="0" fontId="66" fillId="0" borderId="68" xfId="56" applyFont="1" applyFill="1" applyBorder="1">
      <alignment vertical="center"/>
    </xf>
    <xf numFmtId="0" fontId="66" fillId="0" borderId="69" xfId="56" applyFont="1" applyFill="1" applyBorder="1">
      <alignment vertical="center"/>
    </xf>
    <xf numFmtId="0" fontId="66" fillId="0" borderId="14" xfId="56" applyFont="1" applyFill="1" applyBorder="1">
      <alignment vertical="center"/>
    </xf>
    <xf numFmtId="0" fontId="70" fillId="0" borderId="123" xfId="56" applyFont="1" applyBorder="1" applyAlignment="1">
      <alignment vertical="center" wrapText="1"/>
    </xf>
    <xf numFmtId="9" fontId="71" fillId="0" borderId="333" xfId="56" applyNumberFormat="1" applyFont="1" applyBorder="1" applyAlignment="1">
      <alignment horizontal="center" vertical="center"/>
    </xf>
    <xf numFmtId="0" fontId="112" fillId="0" borderId="0" xfId="71" applyFont="1" applyAlignment="1">
      <alignment horizontal="right"/>
    </xf>
    <xf numFmtId="0" fontId="332" fillId="0" borderId="0" xfId="0" applyFont="1" applyFill="1" applyAlignment="1">
      <alignment vertical="center"/>
    </xf>
    <xf numFmtId="0" fontId="297" fillId="0" borderId="0" xfId="45" applyFont="1" applyAlignment="1">
      <alignment horizontal="center" vertical="center"/>
    </xf>
    <xf numFmtId="0" fontId="45" fillId="0" borderId="0" xfId="45" applyFont="1" applyAlignment="1">
      <alignment horizontal="left" vertical="center"/>
    </xf>
    <xf numFmtId="197" fontId="23" fillId="0" borderId="0" xfId="45" applyNumberFormat="1" applyFont="1" applyAlignment="1">
      <alignment horizontal="right" vertical="center"/>
    </xf>
    <xf numFmtId="0" fontId="300" fillId="0" borderId="0" xfId="45" applyFont="1" applyAlignment="1">
      <alignment horizontal="left" vertical="top" wrapText="1"/>
    </xf>
    <xf numFmtId="0" fontId="49" fillId="33" borderId="333" xfId="45" applyFont="1" applyFill="1" applyBorder="1" applyAlignment="1">
      <alignment horizontal="center" vertical="center"/>
    </xf>
    <xf numFmtId="56" fontId="70" fillId="0" borderId="333" xfId="56" applyNumberFormat="1" applyFont="1" applyBorder="1" applyAlignment="1">
      <alignment horizontal="center" vertical="center" wrapText="1"/>
    </xf>
    <xf numFmtId="0" fontId="44" fillId="0" borderId="0" xfId="45" applyFont="1">
      <alignment vertical="center"/>
    </xf>
    <xf numFmtId="0" fontId="49" fillId="33" borderId="332" xfId="45" applyFont="1" applyFill="1" applyBorder="1">
      <alignment vertical="center"/>
    </xf>
    <xf numFmtId="0" fontId="336" fillId="36" borderId="92" xfId="57" applyFont="1" applyFill="1" applyBorder="1" applyAlignment="1">
      <alignment horizontal="center" vertical="center" textRotation="255" wrapText="1"/>
    </xf>
    <xf numFmtId="0" fontId="62" fillId="29" borderId="0" xfId="68" applyFont="1" applyFill="1" applyAlignment="1">
      <alignment horizontal="center" vertical="center"/>
    </xf>
    <xf numFmtId="0" fontId="62" fillId="29" borderId="333" xfId="68" applyFont="1" applyFill="1" applyBorder="1" applyAlignment="1">
      <alignment horizontal="center" vertical="center"/>
    </xf>
    <xf numFmtId="0" fontId="62" fillId="29" borderId="333" xfId="68" applyFont="1" applyFill="1" applyBorder="1" applyAlignment="1">
      <alignment horizontal="left" vertical="center"/>
    </xf>
    <xf numFmtId="0" fontId="62" fillId="29" borderId="333" xfId="68" applyFont="1" applyFill="1" applyBorder="1">
      <alignment vertical="center"/>
    </xf>
    <xf numFmtId="0" fontId="63" fillId="38" borderId="325" xfId="54" applyFont="1" applyFill="1" applyBorder="1" applyAlignment="1">
      <alignment vertical="center" shrinkToFit="1"/>
    </xf>
    <xf numFmtId="0" fontId="63" fillId="38" borderId="14" xfId="54" applyFont="1" applyFill="1" applyBorder="1" applyAlignment="1">
      <alignment vertical="center" shrinkToFit="1"/>
    </xf>
    <xf numFmtId="0" fontId="11" fillId="0" borderId="0" xfId="41" applyFont="1" applyBorder="1"/>
    <xf numFmtId="0" fontId="20" fillId="0" borderId="0" xfId="70" applyFont="1" applyBorder="1">
      <alignment vertical="center"/>
    </xf>
    <xf numFmtId="0" fontId="11" fillId="0" borderId="0" xfId="41" applyFont="1" applyBorder="1" applyAlignment="1">
      <alignment horizontal="left" vertical="center"/>
    </xf>
    <xf numFmtId="0" fontId="15" fillId="0" borderId="0" xfId="41" applyFont="1" applyBorder="1"/>
    <xf numFmtId="0" fontId="116" fillId="0" borderId="0" xfId="41" applyFont="1" applyBorder="1" applyAlignment="1">
      <alignment vertical="center" wrapText="1"/>
    </xf>
    <xf numFmtId="0" fontId="15" fillId="0" borderId="0" xfId="41" applyFont="1" applyBorder="1" applyAlignment="1">
      <alignment horizontal="left"/>
    </xf>
    <xf numFmtId="0" fontId="15" fillId="28" borderId="0" xfId="41" applyFont="1" applyFill="1" applyBorder="1" applyAlignment="1">
      <alignment vertical="center" wrapText="1" shrinkToFit="1"/>
    </xf>
    <xf numFmtId="0" fontId="14" fillId="0" borderId="0" xfId="41" applyFont="1" applyBorder="1" applyAlignment="1">
      <alignment vertical="center" wrapText="1" shrinkToFit="1"/>
    </xf>
    <xf numFmtId="0" fontId="15" fillId="0" borderId="0" xfId="41" applyFont="1" applyBorder="1" applyAlignment="1">
      <alignment vertical="center" wrapText="1" shrinkToFit="1"/>
    </xf>
    <xf numFmtId="0" fontId="11" fillId="41" borderId="0" xfId="41" applyFont="1" applyFill="1" applyBorder="1" applyAlignment="1" applyProtection="1">
      <alignment horizontal="left" vertical="center" shrinkToFit="1"/>
      <protection locked="0"/>
    </xf>
    <xf numFmtId="0" fontId="11" fillId="41" borderId="0" xfId="41" applyFont="1" applyFill="1" applyBorder="1" applyProtection="1">
      <protection locked="0"/>
    </xf>
    <xf numFmtId="0" fontId="11" fillId="42" borderId="0" xfId="41" applyFont="1" applyFill="1" applyBorder="1" applyAlignment="1" applyProtection="1">
      <alignment shrinkToFit="1"/>
      <protection locked="0"/>
    </xf>
    <xf numFmtId="0" fontId="11" fillId="42" borderId="0" xfId="41" applyFont="1" applyFill="1" applyBorder="1" applyProtection="1">
      <protection locked="0"/>
    </xf>
    <xf numFmtId="0" fontId="11" fillId="28" borderId="0" xfId="41" applyFont="1" applyFill="1" applyBorder="1" applyAlignment="1">
      <alignment shrinkToFit="1"/>
    </xf>
    <xf numFmtId="0" fontId="11" fillId="0" borderId="0" xfId="41" applyFont="1" applyBorder="1" applyAlignment="1">
      <alignment shrinkToFit="1"/>
    </xf>
    <xf numFmtId="0" fontId="11" fillId="41" borderId="0" xfId="41" applyFont="1" applyFill="1" applyBorder="1" applyAlignment="1" applyProtection="1">
      <alignment shrinkToFit="1"/>
      <protection locked="0"/>
    </xf>
    <xf numFmtId="0" fontId="11" fillId="0" borderId="0" xfId="41" applyFont="1" applyBorder="1" applyAlignment="1">
      <alignment horizontal="right" shrinkToFit="1"/>
    </xf>
    <xf numFmtId="0" fontId="11" fillId="0" borderId="0" xfId="41" applyFont="1" applyBorder="1" applyAlignment="1">
      <alignment horizontal="left" vertical="center" wrapText="1" shrinkToFit="1"/>
    </xf>
    <xf numFmtId="0" fontId="11" fillId="0" borderId="0" xfId="41" applyFont="1" applyBorder="1" applyAlignment="1">
      <alignment horizontal="left" vertical="center" shrinkToFit="1"/>
    </xf>
    <xf numFmtId="0" fontId="9" fillId="0" borderId="0" xfId="70" applyFont="1" applyBorder="1" applyAlignment="1">
      <alignment horizontal="left" vertical="center" shrinkToFit="1"/>
    </xf>
    <xf numFmtId="0" fontId="9" fillId="0" borderId="0" xfId="70" applyFont="1" applyBorder="1">
      <alignment vertical="center"/>
    </xf>
    <xf numFmtId="0" fontId="11" fillId="41" borderId="333" xfId="41" applyFont="1" applyFill="1" applyBorder="1" applyAlignment="1" applyProtection="1">
      <alignment horizontal="center"/>
      <protection locked="0"/>
    </xf>
    <xf numFmtId="0" fontId="11" fillId="41" borderId="333" xfId="41" applyFont="1" applyFill="1" applyBorder="1" applyAlignment="1" applyProtection="1">
      <alignment horizontal="center" shrinkToFit="1"/>
      <protection locked="0"/>
    </xf>
    <xf numFmtId="0" fontId="11" fillId="0" borderId="336" xfId="41" applyFont="1" applyBorder="1" applyAlignment="1">
      <alignment horizontal="right" vertical="center"/>
    </xf>
    <xf numFmtId="206" fontId="225" fillId="33" borderId="27" xfId="45" applyNumberFormat="1" applyFont="1" applyFill="1" applyBorder="1" applyAlignment="1">
      <alignment horizontal="right" vertical="center"/>
    </xf>
    <xf numFmtId="0" fontId="225" fillId="0" borderId="0" xfId="72" applyFont="1">
      <alignment vertical="center"/>
    </xf>
    <xf numFmtId="0" fontId="225" fillId="0" borderId="0" xfId="73" applyFont="1" applyAlignment="1">
      <alignment horizontal="center" vertical="center"/>
    </xf>
    <xf numFmtId="0" fontId="225" fillId="0" borderId="0" xfId="73" applyFont="1">
      <alignment vertical="center"/>
    </xf>
    <xf numFmtId="0" fontId="66" fillId="0" borderId="0" xfId="73" applyFont="1">
      <alignment vertical="center"/>
    </xf>
    <xf numFmtId="0" fontId="220" fillId="0" borderId="0" xfId="73" applyFont="1">
      <alignment vertical="center"/>
    </xf>
    <xf numFmtId="0" fontId="1" fillId="0" borderId="333" xfId="74" applyBorder="1">
      <alignment vertical="center"/>
    </xf>
    <xf numFmtId="0" fontId="66" fillId="0" borderId="333" xfId="73" applyFont="1" applyBorder="1">
      <alignment vertical="center"/>
    </xf>
    <xf numFmtId="0" fontId="66" fillId="0" borderId="333" xfId="73" applyFont="1" applyBorder="1" applyAlignment="1">
      <alignment horizontal="center" vertical="center"/>
    </xf>
    <xf numFmtId="0" fontId="225" fillId="0" borderId="331" xfId="73" applyFont="1" applyBorder="1">
      <alignment vertical="center"/>
    </xf>
    <xf numFmtId="0" fontId="225" fillId="0" borderId="325" xfId="73" applyFont="1" applyBorder="1">
      <alignment vertical="center"/>
    </xf>
    <xf numFmtId="0" fontId="338" fillId="0" borderId="325" xfId="73" applyFont="1" applyBorder="1">
      <alignment vertical="center"/>
    </xf>
    <xf numFmtId="0" fontId="225" fillId="0" borderId="325" xfId="73" applyFont="1" applyBorder="1" applyAlignment="1">
      <alignment vertical="center" textRotation="255" wrapText="1"/>
    </xf>
    <xf numFmtId="0" fontId="338" fillId="0" borderId="332" xfId="73" applyFont="1" applyBorder="1">
      <alignment vertical="center"/>
    </xf>
    <xf numFmtId="0" fontId="338" fillId="0" borderId="0" xfId="73" applyFont="1">
      <alignment vertical="center"/>
    </xf>
    <xf numFmtId="0" fontId="9" fillId="0" borderId="0" xfId="73" applyFont="1">
      <alignment vertical="center"/>
    </xf>
    <xf numFmtId="0" fontId="66" fillId="0" borderId="0" xfId="73" applyFont="1" applyAlignment="1">
      <alignment horizontal="left" vertical="center"/>
    </xf>
    <xf numFmtId="38" fontId="66" fillId="0" borderId="333" xfId="75" applyFont="1" applyBorder="1">
      <alignment vertical="center"/>
    </xf>
    <xf numFmtId="0" fontId="41" fillId="0" borderId="0" xfId="73" applyFont="1">
      <alignment vertical="center"/>
    </xf>
    <xf numFmtId="0" fontId="339" fillId="0" borderId="333" xfId="73" applyFont="1" applyBorder="1">
      <alignment vertical="center"/>
    </xf>
    <xf numFmtId="0" fontId="339" fillId="0" borderId="333" xfId="73" applyFont="1" applyBorder="1" applyAlignment="1">
      <alignment horizontal="center" vertical="center" wrapText="1"/>
    </xf>
    <xf numFmtId="194" fontId="339" fillId="0" borderId="333" xfId="73" applyNumberFormat="1" applyFont="1" applyBorder="1" applyAlignment="1">
      <alignment vertical="center" wrapText="1"/>
    </xf>
    <xf numFmtId="0" fontId="66" fillId="0" borderId="333" xfId="73" applyFont="1" applyBorder="1" applyAlignment="1">
      <alignment vertical="center" wrapText="1"/>
    </xf>
    <xf numFmtId="0" fontId="66" fillId="0" borderId="333" xfId="73" applyFont="1" applyBorder="1" applyAlignment="1">
      <alignment horizontal="left" vertical="center"/>
    </xf>
    <xf numFmtId="0" fontId="1" fillId="0" borderId="333" xfId="74" applyBorder="1" applyAlignment="1">
      <alignment horizontal="left" vertical="center"/>
    </xf>
    <xf numFmtId="0" fontId="1" fillId="0" borderId="333" xfId="74" applyBorder="1" applyAlignment="1">
      <alignment horizontal="center" vertical="center"/>
    </xf>
    <xf numFmtId="194" fontId="1" fillId="0" borderId="333" xfId="74" applyNumberFormat="1" applyBorder="1">
      <alignment vertical="center"/>
    </xf>
    <xf numFmtId="0" fontId="225" fillId="0" borderId="324" xfId="73" applyFont="1" applyBorder="1">
      <alignment vertical="center"/>
    </xf>
    <xf numFmtId="0" fontId="225" fillId="0" borderId="324" xfId="73" applyFont="1" applyBorder="1" applyAlignment="1">
      <alignment horizontal="center" vertical="center" textRotation="255" wrapText="1"/>
    </xf>
    <xf numFmtId="0" fontId="225" fillId="0" borderId="324" xfId="73" applyFont="1" applyBorder="1" applyAlignment="1">
      <alignment horizontal="center" vertical="center"/>
    </xf>
    <xf numFmtId="0" fontId="225" fillId="0" borderId="336" xfId="73" applyFont="1" applyBorder="1">
      <alignment vertical="center"/>
    </xf>
    <xf numFmtId="0" fontId="337" fillId="0" borderId="0" xfId="73" applyFont="1">
      <alignment vertical="center"/>
    </xf>
    <xf numFmtId="0" fontId="225" fillId="0" borderId="68" xfId="73" applyFont="1" applyBorder="1">
      <alignment vertical="center"/>
    </xf>
    <xf numFmtId="0" fontId="1" fillId="0" borderId="98" xfId="74" applyBorder="1">
      <alignment vertical="center"/>
    </xf>
    <xf numFmtId="0" fontId="66" fillId="0" borderId="79" xfId="73" applyFont="1" applyBorder="1">
      <alignment vertical="center"/>
    </xf>
    <xf numFmtId="0" fontId="66" fillId="0" borderId="99" xfId="73" applyFont="1" applyBorder="1">
      <alignment vertical="center"/>
    </xf>
    <xf numFmtId="0" fontId="1" fillId="0" borderId="40" xfId="74" applyBorder="1">
      <alignment vertical="center"/>
    </xf>
    <xf numFmtId="0" fontId="66" fillId="0" borderId="123" xfId="73" applyFont="1" applyBorder="1">
      <alignment vertical="center"/>
    </xf>
    <xf numFmtId="0" fontId="337" fillId="0" borderId="324" xfId="73" applyFont="1" applyBorder="1" applyAlignment="1">
      <alignment vertical="center" shrinkToFit="1"/>
    </xf>
    <xf numFmtId="0" fontId="337" fillId="0" borderId="0" xfId="73" applyFont="1" applyAlignment="1">
      <alignment vertical="center" wrapText="1"/>
    </xf>
    <xf numFmtId="0" fontId="337" fillId="0" borderId="0" xfId="73" applyFont="1" applyAlignment="1">
      <alignment vertical="center" textRotation="255" shrinkToFit="1"/>
    </xf>
    <xf numFmtId="0" fontId="225" fillId="0" borderId="355" xfId="73" applyFont="1" applyBorder="1">
      <alignment vertical="center"/>
    </xf>
    <xf numFmtId="0" fontId="225" fillId="0" borderId="357" xfId="73" applyFont="1" applyBorder="1">
      <alignment vertical="center"/>
    </xf>
    <xf numFmtId="0" fontId="1" fillId="0" borderId="77" xfId="74" applyBorder="1">
      <alignment vertical="center"/>
    </xf>
    <xf numFmtId="0" fontId="66" fillId="0" borderId="66" xfId="73" applyFont="1" applyBorder="1">
      <alignment vertical="center"/>
    </xf>
    <xf numFmtId="0" fontId="66" fillId="0" borderId="124" xfId="73" applyFont="1" applyBorder="1">
      <alignment vertical="center"/>
    </xf>
    <xf numFmtId="0" fontId="66" fillId="0" borderId="0" xfId="73" applyFont="1" applyAlignment="1">
      <alignment horizontal="center" vertical="center"/>
    </xf>
    <xf numFmtId="20" fontId="210" fillId="43" borderId="0" xfId="56" applyNumberFormat="1" applyFont="1" applyFill="1" applyBorder="1" applyAlignment="1">
      <alignment vertical="center"/>
    </xf>
    <xf numFmtId="0" fontId="66" fillId="43" borderId="0" xfId="56" applyFont="1" applyFill="1" applyAlignment="1">
      <alignment horizontal="center" vertical="center"/>
    </xf>
    <xf numFmtId="0" fontId="66" fillId="43" borderId="0" xfId="56" applyFont="1" applyFill="1">
      <alignment vertical="center"/>
    </xf>
    <xf numFmtId="0" fontId="66" fillId="43" borderId="79" xfId="56" applyFont="1" applyFill="1" applyBorder="1" applyAlignment="1">
      <alignment vertical="center"/>
    </xf>
    <xf numFmtId="0" fontId="66" fillId="43" borderId="69" xfId="56" applyFont="1" applyFill="1" applyBorder="1" applyAlignment="1">
      <alignment vertical="center"/>
    </xf>
    <xf numFmtId="0" fontId="66" fillId="43" borderId="79" xfId="56" applyFont="1" applyFill="1" applyBorder="1">
      <alignment vertical="center"/>
    </xf>
    <xf numFmtId="0" fontId="66" fillId="43" borderId="79" xfId="56" applyNumberFormat="1" applyFont="1" applyFill="1" applyBorder="1" applyAlignment="1">
      <alignment vertical="center" textRotation="255" wrapText="1"/>
    </xf>
    <xf numFmtId="0" fontId="66" fillId="43" borderId="99" xfId="56" applyFont="1" applyFill="1" applyBorder="1" applyAlignment="1">
      <alignment horizontal="left" vertical="center"/>
    </xf>
    <xf numFmtId="0" fontId="66" fillId="43" borderId="0" xfId="56" applyFont="1" applyFill="1" applyBorder="1">
      <alignment vertical="center"/>
    </xf>
    <xf numFmtId="0" fontId="66" fillId="43" borderId="0" xfId="56" applyFont="1" applyFill="1" applyBorder="1" applyAlignment="1">
      <alignment vertical="center"/>
    </xf>
    <xf numFmtId="0" fontId="66" fillId="43" borderId="123" xfId="56" applyFont="1" applyFill="1" applyBorder="1" applyAlignment="1">
      <alignment horizontal="left" vertical="center"/>
    </xf>
    <xf numFmtId="0" fontId="66" fillId="43" borderId="0" xfId="56" applyNumberFormat="1" applyFont="1" applyFill="1" applyBorder="1" applyAlignment="1">
      <alignment vertical="center" textRotation="255" wrapText="1"/>
    </xf>
    <xf numFmtId="0" fontId="66" fillId="43" borderId="69" xfId="56" applyFont="1" applyFill="1" applyBorder="1">
      <alignment vertical="center"/>
    </xf>
    <xf numFmtId="0" fontId="66" fillId="43" borderId="69" xfId="56" applyNumberFormat="1" applyFont="1" applyFill="1" applyBorder="1" applyAlignment="1">
      <alignment vertical="center" textRotation="255" wrapText="1"/>
    </xf>
    <xf numFmtId="0" fontId="66" fillId="43" borderId="76" xfId="56" applyFont="1" applyFill="1" applyBorder="1" applyAlignment="1">
      <alignment horizontal="left" vertical="center"/>
    </xf>
    <xf numFmtId="0" fontId="66" fillId="43" borderId="70" xfId="56" applyFont="1" applyFill="1" applyBorder="1">
      <alignment vertical="center"/>
    </xf>
    <xf numFmtId="0" fontId="66" fillId="43" borderId="70" xfId="56" applyNumberFormat="1" applyFont="1" applyFill="1" applyBorder="1" applyAlignment="1">
      <alignment horizontal="center" vertical="center" textRotation="255" wrapText="1"/>
    </xf>
    <xf numFmtId="0" fontId="66" fillId="43" borderId="70" xfId="56" applyFont="1" applyFill="1" applyBorder="1" applyAlignment="1">
      <alignment horizontal="center" vertical="center"/>
    </xf>
    <xf numFmtId="0" fontId="66" fillId="43" borderId="148" xfId="56" applyFont="1" applyFill="1" applyBorder="1">
      <alignment vertical="center"/>
    </xf>
    <xf numFmtId="0" fontId="71" fillId="43" borderId="0" xfId="56" applyFont="1" applyFill="1" applyBorder="1" applyAlignment="1">
      <alignment vertical="center"/>
    </xf>
    <xf numFmtId="0" fontId="66" fillId="43" borderId="123" xfId="56" applyFont="1" applyFill="1" applyBorder="1">
      <alignment vertical="center"/>
    </xf>
    <xf numFmtId="0" fontId="71" fillId="43" borderId="70" xfId="56" applyFont="1" applyFill="1" applyBorder="1" applyAlignment="1">
      <alignment vertical="center" shrinkToFit="1"/>
    </xf>
    <xf numFmtId="0" fontId="66" fillId="43" borderId="70" xfId="56" applyFont="1" applyFill="1" applyBorder="1" applyAlignment="1">
      <alignment vertical="center"/>
    </xf>
    <xf numFmtId="0" fontId="71" fillId="43" borderId="0" xfId="56" applyFont="1" applyFill="1" applyBorder="1" applyAlignment="1">
      <alignment vertical="center" wrapText="1"/>
    </xf>
    <xf numFmtId="0" fontId="66" fillId="43" borderId="0" xfId="56" applyFont="1" applyFill="1" applyBorder="1" applyAlignment="1">
      <alignment vertical="center" wrapText="1"/>
    </xf>
    <xf numFmtId="0" fontId="71" fillId="43" borderId="0" xfId="56" applyFont="1" applyFill="1" applyBorder="1" applyAlignment="1">
      <alignment vertical="center" textRotation="255" shrinkToFit="1"/>
    </xf>
    <xf numFmtId="0" fontId="72" fillId="43" borderId="0" xfId="56" applyFont="1" applyFill="1" applyBorder="1" applyAlignment="1">
      <alignment vertical="center"/>
    </xf>
    <xf numFmtId="0" fontId="91" fillId="43" borderId="0" xfId="56" applyFont="1" applyFill="1" applyBorder="1" applyAlignment="1">
      <alignment horizontal="center" vertical="center" shrinkToFit="1"/>
    </xf>
    <xf numFmtId="3" fontId="72" fillId="43" borderId="0" xfId="56" applyNumberFormat="1" applyFont="1" applyFill="1" applyBorder="1" applyAlignment="1">
      <alignment horizontal="center" vertical="center"/>
    </xf>
    <xf numFmtId="0" fontId="72" fillId="43" borderId="0" xfId="56" applyFont="1" applyFill="1" applyBorder="1" applyAlignment="1">
      <alignment horizontal="center" vertical="center"/>
    </xf>
    <xf numFmtId="0" fontId="214" fillId="43" borderId="0" xfId="56" applyFont="1" applyFill="1" applyBorder="1" applyAlignment="1">
      <alignment vertical="center" wrapText="1"/>
    </xf>
    <xf numFmtId="0" fontId="66" fillId="43" borderId="66" xfId="56" applyFont="1" applyFill="1" applyBorder="1" applyAlignment="1">
      <alignment vertical="center"/>
    </xf>
    <xf numFmtId="0" fontId="66" fillId="43" borderId="66" xfId="56" applyFont="1" applyFill="1" applyBorder="1">
      <alignment vertical="center"/>
    </xf>
    <xf numFmtId="0" fontId="66" fillId="43" borderId="124" xfId="56" applyFont="1" applyFill="1" applyBorder="1">
      <alignment vertical="center"/>
    </xf>
    <xf numFmtId="0" fontId="62" fillId="29" borderId="331" xfId="68" applyFont="1" applyFill="1" applyBorder="1" applyAlignment="1">
      <alignment horizontal="left" vertical="center"/>
    </xf>
    <xf numFmtId="0" fontId="62" fillId="29" borderId="331" xfId="68" applyFont="1" applyFill="1" applyBorder="1">
      <alignment vertical="center"/>
    </xf>
    <xf numFmtId="0" fontId="343" fillId="36" borderId="92" xfId="57" applyFont="1" applyFill="1" applyBorder="1" applyAlignment="1">
      <alignment horizontal="center" vertical="center" textRotation="255" wrapText="1"/>
    </xf>
    <xf numFmtId="49" fontId="95" fillId="0" borderId="0" xfId="68" applyNumberFormat="1" applyFont="1">
      <alignment vertical="center"/>
    </xf>
    <xf numFmtId="0" fontId="41" fillId="0" borderId="250" xfId="55" applyFont="1" applyBorder="1" applyAlignment="1">
      <alignment horizontal="distributed" vertical="center" wrapText="1" shrinkToFit="1"/>
    </xf>
    <xf numFmtId="0" fontId="41" fillId="0" borderId="100" xfId="55" applyFont="1" applyBorder="1" applyAlignment="1">
      <alignment horizontal="distributed" vertical="center" shrinkToFit="1"/>
    </xf>
    <xf numFmtId="0" fontId="41" fillId="0" borderId="101" xfId="55" applyFont="1" applyBorder="1" applyAlignment="1">
      <alignment horizontal="distributed" vertical="center" shrinkToFit="1"/>
    </xf>
    <xf numFmtId="0" fontId="41" fillId="0" borderId="67" xfId="55" applyFont="1" applyBorder="1" applyAlignment="1">
      <alignment horizontal="distributed" vertical="center" shrinkToFit="1"/>
    </xf>
    <xf numFmtId="0" fontId="41" fillId="0" borderId="0" xfId="55" applyFont="1" applyAlignment="1">
      <alignment horizontal="distributed" vertical="center" shrinkToFit="1"/>
    </xf>
    <xf numFmtId="0" fontId="41" fillId="0" borderId="68" xfId="55" applyFont="1" applyBorder="1" applyAlignment="1">
      <alignment horizontal="distributed" vertical="center" shrinkToFit="1"/>
    </xf>
    <xf numFmtId="0" fontId="41" fillId="0" borderId="22" xfId="55" applyFont="1" applyBorder="1" applyAlignment="1">
      <alignment horizontal="distributed" vertical="center" shrinkToFit="1"/>
    </xf>
    <xf numFmtId="0" fontId="41" fillId="0" borderId="69" xfId="55" applyFont="1" applyBorder="1" applyAlignment="1">
      <alignment horizontal="distributed" vertical="center" shrinkToFit="1"/>
    </xf>
    <xf numFmtId="0" fontId="41" fillId="0" borderId="14" xfId="55" applyFont="1" applyBorder="1" applyAlignment="1">
      <alignment horizontal="distributed" vertical="center" shrinkToFit="1"/>
    </xf>
    <xf numFmtId="0" fontId="9" fillId="0" borderId="100" xfId="55" applyFont="1" applyBorder="1" applyAlignment="1">
      <alignment horizontal="center" vertical="center"/>
    </xf>
    <xf numFmtId="0" fontId="9" fillId="26" borderId="67" xfId="55" applyFont="1" applyFill="1" applyBorder="1" applyAlignment="1">
      <alignment horizontal="center" vertical="center" wrapText="1"/>
    </xf>
    <xf numFmtId="0" fontId="9" fillId="26" borderId="0" xfId="55" applyFont="1" applyFill="1" applyAlignment="1">
      <alignment horizontal="center" vertical="center" wrapText="1"/>
    </xf>
    <xf numFmtId="0" fontId="9" fillId="26" borderId="68" xfId="55" applyFont="1" applyFill="1" applyBorder="1" applyAlignment="1">
      <alignment horizontal="center" vertical="center" wrapText="1"/>
    </xf>
    <xf numFmtId="0" fontId="95" fillId="0" borderId="0" xfId="68" applyFont="1" applyAlignment="1">
      <alignment horizontal="center" vertical="center"/>
    </xf>
    <xf numFmtId="0" fontId="9" fillId="0" borderId="0" xfId="68" applyFont="1" applyAlignment="1">
      <alignment horizontal="center" vertical="center"/>
    </xf>
    <xf numFmtId="0" fontId="102" fillId="26" borderId="0" xfId="68" applyFont="1" applyFill="1" applyAlignment="1">
      <alignment horizontal="center" vertical="center"/>
    </xf>
    <xf numFmtId="0" fontId="41" fillId="0" borderId="247" xfId="55" applyFont="1" applyBorder="1" applyAlignment="1">
      <alignment horizontal="distributed" vertical="center" shrinkToFit="1"/>
    </xf>
    <xf numFmtId="0" fontId="41" fillId="0" borderId="248" xfId="55" applyFont="1" applyBorder="1" applyAlignment="1">
      <alignment horizontal="distributed" vertical="center" shrinkToFit="1"/>
    </xf>
    <xf numFmtId="0" fontId="41" fillId="0" borderId="249" xfId="55" applyFont="1" applyBorder="1" applyAlignment="1">
      <alignment horizontal="distributed" vertical="center" shrinkToFit="1"/>
    </xf>
    <xf numFmtId="0" fontId="9" fillId="0" borderId="248" xfId="55" applyFont="1" applyBorder="1" applyAlignment="1">
      <alignment horizontal="center" vertical="center"/>
    </xf>
    <xf numFmtId="0" fontId="41" fillId="0" borderId="67" xfId="55" applyFont="1" applyBorder="1" applyAlignment="1">
      <alignment horizontal="distributed" vertical="center" wrapText="1" shrinkToFit="1"/>
    </xf>
    <xf numFmtId="0" fontId="9" fillId="0" borderId="0" xfId="55" applyFont="1" applyAlignment="1">
      <alignment horizontal="center" vertical="center"/>
    </xf>
    <xf numFmtId="0" fontId="9" fillId="0" borderId="101" xfId="55" applyFont="1" applyBorder="1" applyAlignment="1">
      <alignment horizontal="center" vertical="center"/>
    </xf>
    <xf numFmtId="0" fontId="45" fillId="0" borderId="27" xfId="55" applyFont="1" applyBorder="1" applyAlignment="1">
      <alignment horizontal="center" vertical="center"/>
    </xf>
    <xf numFmtId="0" fontId="41" fillId="0" borderId="24" xfId="55" applyFont="1" applyBorder="1" applyAlignment="1">
      <alignment horizontal="distributed" vertical="center" wrapText="1" shrinkToFit="1"/>
    </xf>
    <xf numFmtId="0" fontId="41" fillId="0" borderId="70" xfId="55" applyFont="1" applyBorder="1" applyAlignment="1">
      <alignment horizontal="distributed" vertical="center" shrinkToFit="1"/>
    </xf>
    <xf numFmtId="0" fontId="41" fillId="0" borderId="19" xfId="55" applyFont="1" applyBorder="1" applyAlignment="1">
      <alignment horizontal="distributed" vertical="center" shrinkToFit="1"/>
    </xf>
    <xf numFmtId="0" fontId="9" fillId="0" borderId="70" xfId="55" applyFont="1" applyBorder="1" applyAlignment="1">
      <alignment horizontal="center" vertical="center"/>
    </xf>
    <xf numFmtId="0" fontId="9" fillId="33" borderId="27" xfId="55" applyFont="1" applyFill="1" applyBorder="1" applyAlignment="1">
      <alignment horizontal="left" vertical="center"/>
    </xf>
    <xf numFmtId="49" fontId="95" fillId="0" borderId="68" xfId="68" applyNumberFormat="1" applyFont="1" applyBorder="1">
      <alignment vertical="center"/>
    </xf>
    <xf numFmtId="0" fontId="9" fillId="0" borderId="69" xfId="55" applyFont="1" applyBorder="1" applyAlignment="1">
      <alignment horizontal="center" vertical="center"/>
    </xf>
    <xf numFmtId="0" fontId="9" fillId="0" borderId="14" xfId="55" applyFont="1" applyBorder="1" applyAlignment="1">
      <alignment horizontal="center" vertical="center"/>
    </xf>
    <xf numFmtId="0" fontId="45" fillId="0" borderId="27" xfId="55" applyFont="1" applyBorder="1" applyAlignment="1">
      <alignment horizontal="distributed" vertical="center" wrapText="1"/>
    </xf>
    <xf numFmtId="0" fontId="45" fillId="0" borderId="27" xfId="55" applyFont="1" applyBorder="1" applyAlignment="1">
      <alignment horizontal="center" vertical="center" wrapText="1"/>
    </xf>
    <xf numFmtId="0" fontId="65" fillId="0" borderId="250" xfId="55" applyFont="1" applyBorder="1" applyAlignment="1">
      <alignment horizontal="distributed" vertical="center" shrinkToFit="1"/>
    </xf>
    <xf numFmtId="0" fontId="65" fillId="0" borderId="100" xfId="55" applyFont="1" applyBorder="1" applyAlignment="1">
      <alignment horizontal="distributed" vertical="center" shrinkToFit="1"/>
    </xf>
    <xf numFmtId="0" fontId="65" fillId="0" borderId="101" xfId="55" applyFont="1" applyBorder="1" applyAlignment="1">
      <alignment horizontal="distributed" vertical="center" shrinkToFit="1"/>
    </xf>
    <xf numFmtId="0" fontId="65" fillId="0" borderId="67" xfId="55" applyFont="1" applyBorder="1" applyAlignment="1">
      <alignment horizontal="distributed" vertical="center" shrinkToFit="1"/>
    </xf>
    <xf numFmtId="0" fontId="65" fillId="0" borderId="0" xfId="55" applyFont="1" applyAlignment="1">
      <alignment horizontal="distributed" vertical="center" shrinkToFit="1"/>
    </xf>
    <xf numFmtId="0" fontId="65" fillId="0" borderId="68" xfId="55" applyFont="1" applyBorder="1" applyAlignment="1">
      <alignment horizontal="distributed" vertical="center" shrinkToFit="1"/>
    </xf>
    <xf numFmtId="0" fontId="65" fillId="0" borderId="22" xfId="55" applyFont="1" applyBorder="1" applyAlignment="1">
      <alignment horizontal="distributed" vertical="center" shrinkToFit="1"/>
    </xf>
    <xf numFmtId="0" fontId="65" fillId="0" borderId="69" xfId="55" applyFont="1" applyBorder="1" applyAlignment="1">
      <alignment horizontal="distributed" vertical="center" shrinkToFit="1"/>
    </xf>
    <xf numFmtId="0" fontId="65" fillId="0" borderId="14" xfId="55" applyFont="1" applyBorder="1" applyAlignment="1">
      <alignment horizontal="distributed" vertical="center" shrinkToFit="1"/>
    </xf>
    <xf numFmtId="0" fontId="41" fillId="0" borderId="250" xfId="55" applyFont="1" applyBorder="1" applyAlignment="1">
      <alignment horizontal="distributed" vertical="center" shrinkToFit="1"/>
    </xf>
    <xf numFmtId="0" fontId="9" fillId="0" borderId="27" xfId="55" applyFont="1" applyBorder="1" applyAlignment="1">
      <alignment horizontal="center" vertical="distributed" textRotation="255" indent="2" shrinkToFit="1"/>
    </xf>
    <xf numFmtId="0" fontId="9" fillId="33" borderId="24" xfId="55" applyFont="1" applyFill="1" applyBorder="1" applyAlignment="1">
      <alignment horizontal="left" vertical="center"/>
    </xf>
    <xf numFmtId="0" fontId="9" fillId="33" borderId="70" xfId="55" applyFont="1" applyFill="1" applyBorder="1" applyAlignment="1">
      <alignment horizontal="left" vertical="center"/>
    </xf>
    <xf numFmtId="0" fontId="9" fillId="33" borderId="19" xfId="55" applyFont="1" applyFill="1" applyBorder="1" applyAlignment="1">
      <alignment horizontal="left" vertical="center"/>
    </xf>
    <xf numFmtId="0" fontId="9" fillId="33" borderId="67" xfId="55" applyFont="1" applyFill="1" applyBorder="1" applyAlignment="1">
      <alignment horizontal="left" vertical="center"/>
    </xf>
    <xf numFmtId="0" fontId="9" fillId="33" borderId="0" xfId="55" applyFont="1" applyFill="1" applyAlignment="1">
      <alignment horizontal="left" vertical="center"/>
    </xf>
    <xf numFmtId="0" fontId="9" fillId="33" borderId="68" xfId="55" applyFont="1" applyFill="1" applyBorder="1" applyAlignment="1">
      <alignment horizontal="left" vertical="center"/>
    </xf>
    <xf numFmtId="0" fontId="9" fillId="33" borderId="22" xfId="55" applyFont="1" applyFill="1" applyBorder="1" applyAlignment="1">
      <alignment horizontal="left" vertical="center"/>
    </xf>
    <xf numFmtId="0" fontId="9" fillId="33" borderId="69" xfId="55" applyFont="1" applyFill="1" applyBorder="1" applyAlignment="1">
      <alignment horizontal="left" vertical="center"/>
    </xf>
    <xf numFmtId="0" fontId="9" fillId="33" borderId="14" xfId="55" applyFont="1" applyFill="1" applyBorder="1" applyAlignment="1">
      <alignment horizontal="left" vertical="center"/>
    </xf>
    <xf numFmtId="0" fontId="9" fillId="0" borderId="29" xfId="55" applyFont="1" applyBorder="1" applyAlignment="1">
      <alignment horizontal="left" vertical="top" wrapText="1" shrinkToFit="1"/>
    </xf>
    <xf numFmtId="0" fontId="9" fillId="0" borderId="30" xfId="55" applyFont="1" applyBorder="1" applyAlignment="1">
      <alignment horizontal="left" vertical="top" wrapText="1" shrinkToFit="1"/>
    </xf>
    <xf numFmtId="0" fontId="9" fillId="0" borderId="38" xfId="55" applyFont="1" applyBorder="1" applyAlignment="1">
      <alignment horizontal="left" vertical="top" wrapText="1" shrinkToFit="1"/>
    </xf>
    <xf numFmtId="0" fontId="9" fillId="0" borderId="27" xfId="55" applyFont="1" applyBorder="1" applyAlignment="1">
      <alignment horizontal="center" vertical="center" textRotation="255" shrinkToFit="1"/>
    </xf>
    <xf numFmtId="0" fontId="41" fillId="0" borderId="24" xfId="55" applyFont="1" applyBorder="1" applyAlignment="1">
      <alignment horizontal="distributed" vertical="center" shrinkToFit="1"/>
    </xf>
    <xf numFmtId="0" fontId="9" fillId="0" borderId="333" xfId="55" applyFont="1" applyBorder="1" applyAlignment="1">
      <alignment horizontal="center" vertical="distributed" textRotation="255" indent="2" shrinkToFit="1"/>
    </xf>
    <xf numFmtId="0" fontId="9" fillId="0" borderId="333" xfId="55" applyFont="1" applyBorder="1" applyAlignment="1">
      <alignment horizontal="center" vertical="center" textRotation="255" shrinkToFit="1"/>
    </xf>
    <xf numFmtId="0" fontId="41" fillId="0" borderId="335" xfId="55" applyFont="1" applyBorder="1" applyAlignment="1">
      <alignment horizontal="distributed" vertical="center" shrinkToFit="1"/>
    </xf>
    <xf numFmtId="0" fontId="41" fillId="0" borderId="324" xfId="55" applyFont="1" applyBorder="1" applyAlignment="1">
      <alignment horizontal="distributed" vertical="center" shrinkToFit="1"/>
    </xf>
    <xf numFmtId="0" fontId="41" fillId="0" borderId="336" xfId="55" applyFont="1" applyBorder="1" applyAlignment="1">
      <alignment horizontal="distributed" vertical="center" shrinkToFit="1"/>
    </xf>
    <xf numFmtId="0" fontId="9" fillId="33" borderId="335" xfId="55" applyFont="1" applyFill="1" applyBorder="1" applyAlignment="1">
      <alignment horizontal="left" vertical="center"/>
    </xf>
    <xf numFmtId="0" fontId="9" fillId="33" borderId="324" xfId="55" applyFont="1" applyFill="1" applyBorder="1" applyAlignment="1">
      <alignment horizontal="left" vertical="center"/>
    </xf>
    <xf numFmtId="0" fontId="9" fillId="33" borderId="336" xfId="55" applyFont="1" applyFill="1" applyBorder="1" applyAlignment="1">
      <alignment horizontal="left" vertical="center"/>
    </xf>
    <xf numFmtId="0" fontId="45" fillId="0" borderId="35" xfId="68" applyFont="1" applyBorder="1" applyAlignment="1">
      <alignment horizontal="distributed" vertical="center" wrapText="1"/>
    </xf>
    <xf numFmtId="0" fontId="45" fillId="0" borderId="70" xfId="68" applyFont="1" applyBorder="1" applyAlignment="1">
      <alignment horizontal="distributed" vertical="center" wrapText="1"/>
    </xf>
    <xf numFmtId="0" fontId="45" fillId="0" borderId="19" xfId="68" applyFont="1" applyBorder="1" applyAlignment="1">
      <alignment horizontal="distributed" vertical="center" wrapText="1"/>
    </xf>
    <xf numFmtId="0" fontId="45" fillId="0" borderId="40" xfId="68" applyFont="1" applyBorder="1" applyAlignment="1">
      <alignment horizontal="distributed" vertical="center" wrapText="1"/>
    </xf>
    <xf numFmtId="0" fontId="45" fillId="0" borderId="0" xfId="68" applyFont="1" applyAlignment="1">
      <alignment horizontal="distributed" vertical="center" wrapText="1"/>
    </xf>
    <xf numFmtId="0" fontId="45" fillId="0" borderId="68" xfId="68" applyFont="1" applyBorder="1" applyAlignment="1">
      <alignment horizontal="distributed" vertical="center" wrapText="1"/>
    </xf>
    <xf numFmtId="0" fontId="45" fillId="0" borderId="77" xfId="68" applyFont="1" applyBorder="1" applyAlignment="1">
      <alignment horizontal="distributed" vertical="center" wrapText="1"/>
    </xf>
    <xf numFmtId="0" fontId="45" fillId="0" borderId="66" xfId="68" applyFont="1" applyBorder="1" applyAlignment="1">
      <alignment horizontal="distributed" vertical="center" wrapText="1"/>
    </xf>
    <xf numFmtId="0" fontId="45" fillId="0" borderId="63" xfId="68" applyFont="1" applyBorder="1" applyAlignment="1">
      <alignment horizontal="distributed" vertical="center" wrapText="1"/>
    </xf>
    <xf numFmtId="0" fontId="45" fillId="0" borderId="24" xfId="68" applyFont="1" applyBorder="1" applyAlignment="1">
      <alignment horizontal="distributed" vertical="center"/>
    </xf>
    <xf numFmtId="0" fontId="45" fillId="0" borderId="70" xfId="68" applyFont="1" applyBorder="1" applyAlignment="1">
      <alignment horizontal="distributed" vertical="center"/>
    </xf>
    <xf numFmtId="49" fontId="99" fillId="33" borderId="70" xfId="68" applyNumberFormat="1" applyFont="1" applyFill="1" applyBorder="1" applyAlignment="1">
      <alignment horizontal="center" vertical="center" shrinkToFit="1"/>
    </xf>
    <xf numFmtId="0" fontId="95" fillId="33" borderId="67" xfId="68" applyFont="1" applyFill="1" applyBorder="1" applyAlignment="1">
      <alignment horizontal="center" vertical="center" shrinkToFit="1"/>
    </xf>
    <xf numFmtId="0" fontId="95" fillId="33" borderId="0" xfId="68" applyFont="1" applyFill="1" applyAlignment="1">
      <alignment horizontal="center" vertical="center" shrinkToFit="1"/>
    </xf>
    <xf numFmtId="0" fontId="95" fillId="33" borderId="123" xfId="68" applyFont="1" applyFill="1" applyBorder="1" applyAlignment="1">
      <alignment horizontal="center" vertical="center" shrinkToFit="1"/>
    </xf>
    <xf numFmtId="0" fontId="95" fillId="33" borderId="64" xfId="68" applyFont="1" applyFill="1" applyBorder="1" applyAlignment="1">
      <alignment horizontal="center" vertical="center" shrinkToFit="1"/>
    </xf>
    <xf numFmtId="0" fontId="95" fillId="33" borderId="66" xfId="68" applyFont="1" applyFill="1" applyBorder="1" applyAlignment="1">
      <alignment horizontal="center" vertical="center" shrinkToFit="1"/>
    </xf>
    <xf numFmtId="0" fontId="95" fillId="33" borderId="124" xfId="68" applyFont="1" applyFill="1" applyBorder="1" applyAlignment="1">
      <alignment horizontal="center" vertical="center" shrinkToFit="1"/>
    </xf>
    <xf numFmtId="0" fontId="45" fillId="0" borderId="333" xfId="55" applyFont="1" applyBorder="1" applyAlignment="1">
      <alignment horizontal="distributed" vertical="center" wrapText="1"/>
    </xf>
    <xf numFmtId="0" fontId="45" fillId="0" borderId="333" xfId="55" applyFont="1" applyBorder="1" applyAlignment="1">
      <alignment horizontal="center" vertical="center" wrapText="1"/>
    </xf>
    <xf numFmtId="0" fontId="45" fillId="0" borderId="333" xfId="55" applyFont="1" applyBorder="1" applyAlignment="1">
      <alignment horizontal="center" vertical="center"/>
    </xf>
    <xf numFmtId="194" fontId="101" fillId="33" borderId="242" xfId="55" applyNumberFormat="1" applyFont="1" applyFill="1" applyBorder="1" applyAlignment="1">
      <alignment horizontal="center" vertical="top" shrinkToFit="1"/>
    </xf>
    <xf numFmtId="194" fontId="101" fillId="33" borderId="243" xfId="55" applyNumberFormat="1" applyFont="1" applyFill="1" applyBorder="1" applyAlignment="1">
      <alignment horizontal="center" vertical="top" shrinkToFit="1"/>
    </xf>
    <xf numFmtId="0" fontId="95" fillId="0" borderId="66" xfId="55" applyFont="1" applyBorder="1" applyAlignment="1">
      <alignment horizontal="left" vertical="top" wrapText="1"/>
    </xf>
    <xf numFmtId="0" fontId="45" fillId="0" borderId="32" xfId="68" applyFont="1" applyBorder="1" applyAlignment="1">
      <alignment horizontal="distributed" vertical="center" wrapText="1"/>
    </xf>
    <xf numFmtId="0" fontId="45" fillId="0" borderId="21" xfId="68" applyFont="1" applyBorder="1" applyAlignment="1">
      <alignment horizontal="distributed" vertical="center"/>
    </xf>
    <xf numFmtId="0" fontId="45" fillId="0" borderId="44" xfId="68" applyFont="1" applyBorder="1" applyAlignment="1">
      <alignment horizontal="distributed" vertical="center"/>
    </xf>
    <xf numFmtId="0" fontId="45" fillId="0" borderId="27" xfId="68" applyFont="1" applyBorder="1" applyAlignment="1">
      <alignment horizontal="distributed" vertical="center"/>
    </xf>
    <xf numFmtId="0" fontId="99" fillId="33" borderId="150" xfId="68" applyFont="1" applyFill="1" applyBorder="1" applyAlignment="1">
      <alignment vertical="center" shrinkToFit="1"/>
    </xf>
    <xf numFmtId="0" fontId="99" fillId="33" borderId="244" xfId="68" applyFont="1" applyFill="1" applyBorder="1" applyAlignment="1">
      <alignment vertical="center" shrinkToFit="1"/>
    </xf>
    <xf numFmtId="0" fontId="102" fillId="33" borderId="225" xfId="68" applyFont="1" applyFill="1" applyBorder="1" applyAlignment="1">
      <alignment horizontal="center" vertical="center" shrinkToFit="1"/>
    </xf>
    <xf numFmtId="0" fontId="102" fillId="33" borderId="245" xfId="68" applyFont="1" applyFill="1" applyBorder="1" applyAlignment="1">
      <alignment horizontal="center" vertical="center" shrinkToFit="1"/>
    </xf>
    <xf numFmtId="0" fontId="102" fillId="33" borderId="246" xfId="68" applyFont="1" applyFill="1" applyBorder="1" applyAlignment="1">
      <alignment horizontal="center" vertical="center" shrinkToFit="1"/>
    </xf>
    <xf numFmtId="0" fontId="98" fillId="0" borderId="0" xfId="68" applyFont="1" applyAlignment="1">
      <alignment horizontal="distributed" vertical="center"/>
    </xf>
    <xf numFmtId="0" fontId="99" fillId="33" borderId="325" xfId="68" applyFont="1" applyFill="1" applyBorder="1" applyAlignment="1">
      <alignment horizontal="left" vertical="center" shrinkToFit="1"/>
    </xf>
    <xf numFmtId="0" fontId="95" fillId="0" borderId="0" xfId="55" applyFont="1" applyAlignment="1">
      <alignment horizontal="left" vertical="top" wrapText="1"/>
    </xf>
    <xf numFmtId="0" fontId="95" fillId="0" borderId="29" xfId="55" applyFont="1" applyBorder="1" applyAlignment="1">
      <alignment horizontal="center" vertical="center" wrapText="1"/>
    </xf>
    <xf numFmtId="0" fontId="95" fillId="0" borderId="30" xfId="55" applyFont="1" applyBorder="1" applyAlignment="1">
      <alignment horizontal="center" vertical="center" wrapText="1"/>
    </xf>
    <xf numFmtId="0" fontId="95" fillId="0" borderId="38" xfId="55" applyFont="1" applyBorder="1" applyAlignment="1">
      <alignment horizontal="center" vertical="center" wrapText="1"/>
    </xf>
    <xf numFmtId="194" fontId="100" fillId="33" borderId="241" xfId="55" applyNumberFormat="1" applyFont="1" applyFill="1" applyBorder="1" applyAlignment="1">
      <alignment horizontal="center" vertical="top" shrinkToFit="1"/>
    </xf>
    <xf numFmtId="194" fontId="100" fillId="33" borderId="242" xfId="55" applyNumberFormat="1" applyFont="1" applyFill="1" applyBorder="1" applyAlignment="1">
      <alignment horizontal="center" vertical="top" shrinkToFit="1"/>
    </xf>
    <xf numFmtId="0" fontId="191" fillId="0" borderId="0" xfId="55" applyFont="1" applyAlignment="1">
      <alignment horizontal="center" vertical="center"/>
    </xf>
    <xf numFmtId="0" fontId="42" fillId="0" borderId="0" xfId="55" applyFont="1" applyAlignment="1">
      <alignment horizontal="center" vertical="center"/>
    </xf>
    <xf numFmtId="0" fontId="95" fillId="0" borderId="0" xfId="68" applyFont="1" applyAlignment="1">
      <alignment horizontal="left" vertical="center" wrapText="1"/>
    </xf>
    <xf numFmtId="0" fontId="23" fillId="0" borderId="0" xfId="68" applyAlignment="1">
      <alignment vertical="center" shrinkToFit="1"/>
    </xf>
    <xf numFmtId="0" fontId="97" fillId="33" borderId="0" xfId="68" applyFont="1" applyFill="1" applyAlignment="1">
      <alignment horizontal="center" vertical="center" shrinkToFit="1"/>
    </xf>
    <xf numFmtId="49" fontId="97" fillId="26" borderId="0" xfId="68" applyNumberFormat="1" applyFont="1" applyFill="1" applyAlignment="1">
      <alignment horizontal="center" vertical="center" shrinkToFit="1"/>
    </xf>
    <xf numFmtId="0" fontId="41" fillId="0" borderId="0" xfId="68" applyFont="1" applyAlignment="1">
      <alignment horizontal="center" vertical="center"/>
    </xf>
    <xf numFmtId="0" fontId="98" fillId="0" borderId="0" xfId="68" applyFont="1" applyAlignment="1">
      <alignment horizontal="distributed" vertical="center" wrapText="1"/>
    </xf>
    <xf numFmtId="0" fontId="49" fillId="0" borderId="0" xfId="68" applyFont="1" applyAlignment="1">
      <alignment horizontal="center" vertical="center"/>
    </xf>
    <xf numFmtId="0" fontId="99" fillId="33" borderId="0" xfId="68" applyFont="1" applyFill="1" applyAlignment="1">
      <alignment vertical="center" shrinkToFit="1"/>
    </xf>
    <xf numFmtId="0" fontId="99" fillId="33" borderId="69" xfId="68" applyFont="1" applyFill="1" applyBorder="1" applyAlignment="1">
      <alignment vertical="center" shrinkToFit="1"/>
    </xf>
    <xf numFmtId="0" fontId="99" fillId="33" borderId="324" xfId="68" applyFont="1" applyFill="1" applyBorder="1" applyAlignment="1">
      <alignment vertical="center" shrinkToFit="1"/>
    </xf>
    <xf numFmtId="0" fontId="330" fillId="0" borderId="0" xfId="68" applyFont="1" applyAlignment="1">
      <alignment horizontal="center" vertical="center" wrapText="1"/>
    </xf>
    <xf numFmtId="0" fontId="45" fillId="0" borderId="0" xfId="55" applyFont="1" applyAlignment="1">
      <alignment horizontal="center" vertical="center" wrapText="1"/>
    </xf>
    <xf numFmtId="0" fontId="9" fillId="0" borderId="337" xfId="55" applyFont="1" applyBorder="1" applyAlignment="1">
      <alignment horizontal="justify" vertical="distributed" textRotation="255" shrinkToFit="1"/>
    </xf>
    <xf numFmtId="0" fontId="9" fillId="0" borderId="71" xfId="55" applyFont="1" applyBorder="1" applyAlignment="1">
      <alignment horizontal="justify" vertical="distributed" textRotation="255" shrinkToFit="1"/>
    </xf>
    <xf numFmtId="0" fontId="9" fillId="0" borderId="26" xfId="55" applyFont="1" applyBorder="1" applyAlignment="1">
      <alignment horizontal="justify" vertical="distributed" textRotation="255" shrinkToFit="1"/>
    </xf>
    <xf numFmtId="0" fontId="41" fillId="0" borderId="0" xfId="55" applyFont="1" applyBorder="1" applyAlignment="1">
      <alignment horizontal="distributed" vertical="center" shrinkToFit="1"/>
    </xf>
    <xf numFmtId="0" fontId="9" fillId="26" borderId="0" xfId="55" applyFont="1" applyFill="1" applyBorder="1" applyAlignment="1">
      <alignment horizontal="center" vertical="center" wrapText="1"/>
    </xf>
    <xf numFmtId="0" fontId="95" fillId="0" borderId="0" xfId="68" applyFont="1" applyBorder="1" applyAlignment="1">
      <alignment horizontal="center" vertical="center"/>
    </xf>
    <xf numFmtId="0" fontId="9" fillId="0" borderId="0" xfId="68" applyFont="1" applyBorder="1" applyAlignment="1">
      <alignment horizontal="center" vertical="center"/>
    </xf>
    <xf numFmtId="0" fontId="102" fillId="26" borderId="0" xfId="68" applyFont="1" applyFill="1" applyBorder="1" applyAlignment="1">
      <alignment horizontal="center" vertical="center"/>
    </xf>
    <xf numFmtId="0" fontId="9" fillId="0" borderId="0" xfId="55" applyFont="1" applyBorder="1" applyAlignment="1">
      <alignment horizontal="center" vertical="center"/>
    </xf>
    <xf numFmtId="0" fontId="9" fillId="0" borderId="324" xfId="55" applyFont="1" applyBorder="1" applyAlignment="1">
      <alignment horizontal="center" vertical="center"/>
    </xf>
    <xf numFmtId="0" fontId="9" fillId="33" borderId="0" xfId="55" applyFont="1" applyFill="1" applyBorder="1" applyAlignment="1">
      <alignment horizontal="left" vertical="center"/>
    </xf>
    <xf numFmtId="0" fontId="45" fillId="0" borderId="0" xfId="55" applyFont="1" applyAlignment="1">
      <alignment horizontal="center" vertical="center"/>
    </xf>
    <xf numFmtId="0" fontId="107" fillId="0" borderId="0" xfId="55" applyFont="1" applyAlignment="1">
      <alignment horizontal="center" vertical="center"/>
    </xf>
    <xf numFmtId="49" fontId="95" fillId="0" borderId="0" xfId="43" applyNumberFormat="1" applyFont="1" applyBorder="1" applyAlignment="1">
      <alignment vertical="center"/>
    </xf>
    <xf numFmtId="0" fontId="41" fillId="0" borderId="250" xfId="55" applyFont="1" applyFill="1" applyBorder="1" applyAlignment="1">
      <alignment horizontal="distributed" vertical="center" wrapText="1" shrinkToFit="1"/>
    </xf>
    <xf numFmtId="0" fontId="41" fillId="0" borderId="100" xfId="55" applyFont="1" applyFill="1" applyBorder="1" applyAlignment="1">
      <alignment horizontal="distributed" vertical="center" shrinkToFit="1"/>
    </xf>
    <xf numFmtId="0" fontId="41" fillId="0" borderId="101" xfId="55" applyFont="1" applyFill="1" applyBorder="1" applyAlignment="1">
      <alignment horizontal="distributed" vertical="center" shrinkToFit="1"/>
    </xf>
    <xf numFmtId="0" fontId="41" fillId="0" borderId="67" xfId="55" applyFont="1" applyFill="1" applyBorder="1" applyAlignment="1">
      <alignment horizontal="distributed" vertical="center" shrinkToFit="1"/>
    </xf>
    <xf numFmtId="0" fontId="41" fillId="0" borderId="0" xfId="55" applyFont="1" applyFill="1" applyBorder="1" applyAlignment="1">
      <alignment horizontal="distributed" vertical="center" shrinkToFit="1"/>
    </xf>
    <xf numFmtId="0" fontId="41" fillId="0" borderId="68" xfId="55" applyFont="1" applyFill="1" applyBorder="1" applyAlignment="1">
      <alignment horizontal="distributed" vertical="center" shrinkToFit="1"/>
    </xf>
    <xf numFmtId="0" fontId="41" fillId="0" borderId="22" xfId="55" applyFont="1" applyFill="1" applyBorder="1" applyAlignment="1">
      <alignment horizontal="distributed" vertical="center" shrinkToFit="1"/>
    </xf>
    <xf numFmtId="0" fontId="41" fillId="0" borderId="69" xfId="55" applyFont="1" applyFill="1" applyBorder="1" applyAlignment="1">
      <alignment horizontal="distributed" vertical="center" shrinkToFit="1"/>
    </xf>
    <xf numFmtId="0" fontId="41" fillId="0" borderId="14" xfId="55" applyFont="1" applyFill="1" applyBorder="1" applyAlignment="1">
      <alignment horizontal="distributed" vertical="center" shrinkToFit="1"/>
    </xf>
    <xf numFmtId="0" fontId="9" fillId="0" borderId="100" xfId="55" applyFont="1" applyFill="1" applyBorder="1" applyAlignment="1">
      <alignment horizontal="center" vertical="center"/>
    </xf>
    <xf numFmtId="0" fontId="95" fillId="0" borderId="0" xfId="43" applyNumberFormat="1" applyFont="1" applyFill="1" applyBorder="1" applyAlignment="1">
      <alignment horizontal="center" vertical="center"/>
    </xf>
    <xf numFmtId="0" fontId="9" fillId="0" borderId="0" xfId="43" applyFont="1" applyFill="1" applyBorder="1" applyAlignment="1">
      <alignment horizontal="center" vertical="center"/>
    </xf>
    <xf numFmtId="0" fontId="102" fillId="26" borderId="0" xfId="43" applyNumberFormat="1" applyFont="1" applyFill="1" applyBorder="1" applyAlignment="1">
      <alignment horizontal="center" vertical="center"/>
    </xf>
    <xf numFmtId="0" fontId="102" fillId="26" borderId="0" xfId="43" applyFont="1" applyFill="1" applyBorder="1" applyAlignment="1">
      <alignment horizontal="center" vertical="center"/>
    </xf>
    <xf numFmtId="0" fontId="41" fillId="0" borderId="247" xfId="55" applyFont="1" applyFill="1" applyBorder="1" applyAlignment="1">
      <alignment horizontal="distributed" vertical="center" shrinkToFit="1"/>
    </xf>
    <xf numFmtId="0" fontId="41" fillId="0" borderId="248" xfId="55" applyFont="1" applyFill="1" applyBorder="1" applyAlignment="1">
      <alignment horizontal="distributed" vertical="center" shrinkToFit="1"/>
    </xf>
    <xf numFmtId="0" fontId="41" fillId="0" borderId="249" xfId="55" applyFont="1" applyFill="1" applyBorder="1" applyAlignment="1">
      <alignment horizontal="distributed" vertical="center" shrinkToFit="1"/>
    </xf>
    <xf numFmtId="0" fontId="9" fillId="0" borderId="248" xfId="55" applyFont="1" applyFill="1" applyBorder="1" applyAlignment="1">
      <alignment horizontal="center" vertical="center"/>
    </xf>
    <xf numFmtId="0" fontId="137" fillId="28" borderId="250" xfId="55" applyFont="1" applyFill="1" applyBorder="1" applyAlignment="1">
      <alignment horizontal="distributed" vertical="center" wrapText="1" shrinkToFit="1"/>
    </xf>
    <xf numFmtId="0" fontId="137" fillId="28" borderId="100" xfId="55" applyFont="1" applyFill="1" applyBorder="1" applyAlignment="1">
      <alignment horizontal="distributed" vertical="center" wrapText="1" shrinkToFit="1"/>
    </xf>
    <xf numFmtId="0" fontId="137" fillId="28" borderId="101" xfId="55" applyFont="1" applyFill="1" applyBorder="1" applyAlignment="1">
      <alignment horizontal="distributed" vertical="center" wrapText="1" shrinkToFit="1"/>
    </xf>
    <xf numFmtId="0" fontId="137" fillId="28" borderId="67" xfId="55" applyFont="1" applyFill="1" applyBorder="1" applyAlignment="1">
      <alignment horizontal="distributed" vertical="center" wrapText="1" shrinkToFit="1"/>
    </xf>
    <xf numFmtId="0" fontId="137" fillId="28" borderId="0" xfId="55" applyFont="1" applyFill="1" applyBorder="1" applyAlignment="1">
      <alignment horizontal="distributed" vertical="center" wrapText="1" shrinkToFit="1"/>
    </xf>
    <xf numFmtId="0" fontId="137" fillId="28" borderId="68" xfId="55" applyFont="1" applyFill="1" applyBorder="1" applyAlignment="1">
      <alignment horizontal="distributed" vertical="center" wrapText="1" shrinkToFit="1"/>
    </xf>
    <xf numFmtId="0" fontId="137" fillId="28" borderId="247" xfId="55" applyFont="1" applyFill="1" applyBorder="1" applyAlignment="1">
      <alignment horizontal="distributed" vertical="center" wrapText="1" shrinkToFit="1"/>
    </xf>
    <xf numFmtId="0" fontId="137" fillId="28" borderId="248" xfId="55" applyFont="1" applyFill="1" applyBorder="1" applyAlignment="1">
      <alignment horizontal="distributed" vertical="center" wrapText="1" shrinkToFit="1"/>
    </xf>
    <xf numFmtId="0" fontId="137" fillId="28" borderId="249" xfId="55" applyFont="1" applyFill="1" applyBorder="1" applyAlignment="1">
      <alignment horizontal="distributed" vertical="center" wrapText="1" shrinkToFit="1"/>
    </xf>
    <xf numFmtId="0" fontId="41" fillId="0" borderId="67" xfId="55" applyFont="1" applyFill="1" applyBorder="1" applyAlignment="1">
      <alignment horizontal="distributed" vertical="center" wrapText="1" shrinkToFit="1"/>
    </xf>
    <xf numFmtId="0" fontId="9" fillId="0" borderId="0" xfId="55" applyFont="1" applyFill="1" applyBorder="1" applyAlignment="1">
      <alignment horizontal="center" vertical="center"/>
    </xf>
    <xf numFmtId="0" fontId="9" fillId="0" borderId="101" xfId="55" applyFont="1" applyFill="1" applyBorder="1" applyAlignment="1">
      <alignment horizontal="center" vertical="center"/>
    </xf>
    <xf numFmtId="0" fontId="45" fillId="0" borderId="27" xfId="55" applyFont="1" applyFill="1" applyBorder="1" applyAlignment="1">
      <alignment horizontal="center" vertical="center"/>
    </xf>
    <xf numFmtId="0" fontId="41" fillId="0" borderId="24" xfId="55" applyFont="1" applyFill="1" applyBorder="1" applyAlignment="1">
      <alignment horizontal="distributed" vertical="center" wrapText="1" shrinkToFit="1"/>
    </xf>
    <xf numFmtId="0" fontId="41" fillId="0" borderId="70" xfId="55" applyFont="1" applyFill="1" applyBorder="1" applyAlignment="1">
      <alignment horizontal="distributed" vertical="center" shrinkToFit="1"/>
    </xf>
    <xf numFmtId="0" fontId="41" fillId="0" borderId="19" xfId="55" applyFont="1" applyFill="1" applyBorder="1" applyAlignment="1">
      <alignment horizontal="distributed" vertical="center" shrinkToFit="1"/>
    </xf>
    <xf numFmtId="0" fontId="9" fillId="0" borderId="70" xfId="55" applyFont="1" applyFill="1" applyBorder="1" applyAlignment="1">
      <alignment horizontal="center" vertical="center"/>
    </xf>
    <xf numFmtId="0" fontId="9" fillId="33" borderId="27" xfId="55" applyFont="1" applyFill="1" applyBorder="1" applyAlignment="1">
      <alignment horizontal="center" vertical="center"/>
    </xf>
    <xf numFmtId="49" fontId="95" fillId="0" borderId="68" xfId="43" applyNumberFormat="1" applyFont="1" applyBorder="1" applyAlignment="1">
      <alignment vertical="center"/>
    </xf>
    <xf numFmtId="0" fontId="9" fillId="0" borderId="69" xfId="55" applyFont="1" applyFill="1" applyBorder="1" applyAlignment="1">
      <alignment horizontal="center" vertical="center"/>
    </xf>
    <xf numFmtId="0" fontId="9" fillId="0" borderId="14" xfId="55" applyFont="1" applyFill="1" applyBorder="1" applyAlignment="1">
      <alignment horizontal="center" vertical="center"/>
    </xf>
    <xf numFmtId="0" fontId="45" fillId="0" borderId="27" xfId="55" applyFont="1" applyFill="1" applyBorder="1" applyAlignment="1">
      <alignment horizontal="distributed" vertical="center" wrapText="1"/>
    </xf>
    <xf numFmtId="0" fontId="45" fillId="0" borderId="27" xfId="55" applyFont="1" applyFill="1" applyBorder="1" applyAlignment="1">
      <alignment horizontal="center" vertical="center" wrapText="1"/>
    </xf>
    <xf numFmtId="0" fontId="65" fillId="0" borderId="250" xfId="55" applyFont="1" applyFill="1" applyBorder="1" applyAlignment="1">
      <alignment horizontal="distributed" vertical="center" shrinkToFit="1"/>
    </xf>
    <xf numFmtId="0" fontId="65" fillId="0" borderId="100" xfId="55" applyFont="1" applyFill="1" applyBorder="1" applyAlignment="1">
      <alignment horizontal="distributed" vertical="center" shrinkToFit="1"/>
    </xf>
    <xf numFmtId="0" fontId="65" fillId="0" borderId="101" xfId="55" applyFont="1" applyFill="1" applyBorder="1" applyAlignment="1">
      <alignment horizontal="distributed" vertical="center" shrinkToFit="1"/>
    </xf>
    <xf numFmtId="0" fontId="65" fillId="0" borderId="67" xfId="55" applyFont="1" applyFill="1" applyBorder="1" applyAlignment="1">
      <alignment horizontal="distributed" vertical="center" shrinkToFit="1"/>
    </xf>
    <xf numFmtId="0" fontId="65" fillId="0" borderId="0" xfId="55" applyFont="1" applyFill="1" applyBorder="1" applyAlignment="1">
      <alignment horizontal="distributed" vertical="center" shrinkToFit="1"/>
    </xf>
    <xf numFmtId="0" fontId="65" fillId="0" borderId="68" xfId="55" applyFont="1" applyFill="1" applyBorder="1" applyAlignment="1">
      <alignment horizontal="distributed" vertical="center" shrinkToFit="1"/>
    </xf>
    <xf numFmtId="0" fontId="65" fillId="0" borderId="22" xfId="55" applyFont="1" applyFill="1" applyBorder="1" applyAlignment="1">
      <alignment horizontal="distributed" vertical="center" shrinkToFit="1"/>
    </xf>
    <xf numFmtId="0" fontId="65" fillId="0" borderId="69" xfId="55" applyFont="1" applyFill="1" applyBorder="1" applyAlignment="1">
      <alignment horizontal="distributed" vertical="center" shrinkToFit="1"/>
    </xf>
    <xf numFmtId="0" fontId="65" fillId="0" borderId="14" xfId="55" applyFont="1" applyFill="1" applyBorder="1" applyAlignment="1">
      <alignment horizontal="distributed" vertical="center" shrinkToFit="1"/>
    </xf>
    <xf numFmtId="0" fontId="41" fillId="0" borderId="250" xfId="55" applyFont="1" applyFill="1" applyBorder="1" applyAlignment="1">
      <alignment horizontal="distributed" vertical="center" shrinkToFit="1"/>
    </xf>
    <xf numFmtId="0" fontId="9" fillId="0" borderId="27" xfId="55" applyFont="1" applyFill="1" applyBorder="1" applyAlignment="1">
      <alignment horizontal="center" vertical="distributed" textRotation="255" indent="2" shrinkToFit="1"/>
    </xf>
    <xf numFmtId="0" fontId="9" fillId="0" borderId="333" xfId="55" applyFont="1" applyFill="1" applyBorder="1" applyAlignment="1">
      <alignment horizontal="center" vertical="distributed" textRotation="255" indent="2" shrinkToFit="1"/>
    </xf>
    <xf numFmtId="0" fontId="9" fillId="0" borderId="27" xfId="55" applyFont="1" applyFill="1" applyBorder="1" applyAlignment="1">
      <alignment horizontal="center" vertical="center" textRotation="255" shrinkToFit="1"/>
    </xf>
    <xf numFmtId="0" fontId="41" fillId="0" borderId="24" xfId="55" applyFont="1" applyFill="1" applyBorder="1" applyAlignment="1">
      <alignment horizontal="distributed" vertical="center" shrinkToFit="1"/>
    </xf>
    <xf numFmtId="0" fontId="9" fillId="33" borderId="24" xfId="55" applyFont="1" applyFill="1" applyBorder="1" applyAlignment="1">
      <alignment vertical="center" wrapText="1"/>
    </xf>
    <xf numFmtId="0" fontId="9" fillId="33" borderId="70" xfId="55" applyFont="1" applyFill="1" applyBorder="1" applyAlignment="1">
      <alignment vertical="center" wrapText="1"/>
    </xf>
    <xf numFmtId="0" fontId="9" fillId="33" borderId="19" xfId="55" applyFont="1" applyFill="1" applyBorder="1" applyAlignment="1">
      <alignment vertical="center" wrapText="1"/>
    </xf>
    <xf numFmtId="0" fontId="9" fillId="33" borderId="67" xfId="55" applyFont="1" applyFill="1" applyBorder="1" applyAlignment="1">
      <alignment vertical="center" wrapText="1"/>
    </xf>
    <xf numFmtId="0" fontId="9" fillId="33" borderId="0" xfId="55" applyFont="1" applyFill="1" applyBorder="1" applyAlignment="1">
      <alignment vertical="center" wrapText="1"/>
    </xf>
    <xf numFmtId="0" fontId="9" fillId="33" borderId="68" xfId="55" applyFont="1" applyFill="1" applyBorder="1" applyAlignment="1">
      <alignment vertical="center" wrapText="1"/>
    </xf>
    <xf numFmtId="0" fontId="9" fillId="33" borderId="22" xfId="55" applyFont="1" applyFill="1" applyBorder="1" applyAlignment="1">
      <alignment vertical="center" wrapText="1"/>
    </xf>
    <xf numFmtId="0" fontId="9" fillId="33" borderId="69" xfId="55" applyFont="1" applyFill="1" applyBorder="1" applyAlignment="1">
      <alignment vertical="center" wrapText="1"/>
    </xf>
    <xf numFmtId="0" fontId="9" fillId="33" borderId="14" xfId="55" applyFont="1" applyFill="1" applyBorder="1" applyAlignment="1">
      <alignment vertical="center" wrapText="1"/>
    </xf>
    <xf numFmtId="0" fontId="45" fillId="0" borderId="35" xfId="43" applyFont="1" applyBorder="1" applyAlignment="1">
      <alignment horizontal="distributed" vertical="center" wrapText="1"/>
    </xf>
    <xf numFmtId="0" fontId="45" fillId="0" borderId="70" xfId="43" applyFont="1" applyBorder="1" applyAlignment="1">
      <alignment horizontal="distributed" vertical="center" wrapText="1"/>
    </xf>
    <xf numFmtId="0" fontId="45" fillId="0" borderId="19" xfId="43" applyFont="1" applyBorder="1" applyAlignment="1">
      <alignment horizontal="distributed" vertical="center" wrapText="1"/>
    </xf>
    <xf numFmtId="0" fontId="45" fillId="0" borderId="40" xfId="43" applyFont="1" applyBorder="1" applyAlignment="1">
      <alignment horizontal="distributed" vertical="center" wrapText="1"/>
    </xf>
    <xf numFmtId="0" fontId="45" fillId="0" borderId="0" xfId="43" applyFont="1" applyBorder="1" applyAlignment="1">
      <alignment horizontal="distributed" vertical="center" wrapText="1"/>
    </xf>
    <xf numFmtId="0" fontId="45" fillId="0" borderId="68" xfId="43" applyFont="1" applyBorder="1" applyAlignment="1">
      <alignment horizontal="distributed" vertical="center" wrapText="1"/>
    </xf>
    <xf numFmtId="0" fontId="45" fillId="0" borderId="77" xfId="43" applyFont="1" applyBorder="1" applyAlignment="1">
      <alignment horizontal="distributed" vertical="center" wrapText="1"/>
    </xf>
    <xf numFmtId="0" fontId="45" fillId="0" borderId="66" xfId="43" applyFont="1" applyBorder="1" applyAlignment="1">
      <alignment horizontal="distributed" vertical="center" wrapText="1"/>
    </xf>
    <xf numFmtId="0" fontId="45" fillId="0" borderId="63" xfId="43" applyFont="1" applyBorder="1" applyAlignment="1">
      <alignment horizontal="distributed" vertical="center" wrapText="1"/>
    </xf>
    <xf numFmtId="0" fontId="45" fillId="0" borderId="24" xfId="43" applyFont="1" applyBorder="1" applyAlignment="1">
      <alignment horizontal="distributed" vertical="center"/>
    </xf>
    <xf numFmtId="0" fontId="45" fillId="0" borderId="70" xfId="43" applyFont="1" applyBorder="1" applyAlignment="1">
      <alignment horizontal="distributed" vertical="center"/>
    </xf>
    <xf numFmtId="49" fontId="99" fillId="0" borderId="70" xfId="43" applyNumberFormat="1" applyFont="1" applyBorder="1" applyAlignment="1">
      <alignment horizontal="center" vertical="center" shrinkToFit="1"/>
    </xf>
    <xf numFmtId="0" fontId="95" fillId="0" borderId="67" xfId="43" applyFont="1" applyBorder="1" applyAlignment="1">
      <alignment horizontal="center" vertical="center"/>
    </xf>
    <xf numFmtId="0" fontId="95" fillId="0" borderId="0" xfId="43" applyFont="1" applyBorder="1" applyAlignment="1">
      <alignment horizontal="center" vertical="center"/>
    </xf>
    <xf numFmtId="0" fontId="9" fillId="0" borderId="0" xfId="43" applyAlignment="1">
      <alignment horizontal="center" vertical="center"/>
    </xf>
    <xf numFmtId="0" fontId="95" fillId="0" borderId="0" xfId="43" applyFont="1" applyBorder="1" applyAlignment="1">
      <alignment vertical="center"/>
    </xf>
    <xf numFmtId="0" fontId="95" fillId="0" borderId="123" xfId="43" applyFont="1" applyBorder="1" applyAlignment="1">
      <alignment vertical="center"/>
    </xf>
    <xf numFmtId="49" fontId="101" fillId="33" borderId="242" xfId="55" applyNumberFormat="1" applyFont="1" applyFill="1" applyBorder="1" applyAlignment="1">
      <alignment horizontal="center" vertical="top" wrapText="1"/>
    </xf>
    <xf numFmtId="49" fontId="101" fillId="33" borderId="243" xfId="55" applyNumberFormat="1" applyFont="1" applyFill="1" applyBorder="1" applyAlignment="1">
      <alignment horizontal="center" vertical="top" wrapText="1"/>
    </xf>
    <xf numFmtId="0" fontId="45" fillId="0" borderId="32" xfId="43" applyFont="1" applyBorder="1" applyAlignment="1">
      <alignment horizontal="distributed" vertical="center" wrapText="1"/>
    </xf>
    <xf numFmtId="0" fontId="45" fillId="0" borderId="21" xfId="43" applyFont="1" applyBorder="1" applyAlignment="1">
      <alignment horizontal="distributed" vertical="center"/>
    </xf>
    <xf numFmtId="0" fontId="45" fillId="0" borderId="44" xfId="43" applyFont="1" applyBorder="1" applyAlignment="1">
      <alignment horizontal="distributed" vertical="center"/>
    </xf>
    <xf numFmtId="0" fontId="45" fillId="0" borderId="27" xfId="43" applyFont="1" applyBorder="1" applyAlignment="1">
      <alignment horizontal="distributed" vertical="center"/>
    </xf>
    <xf numFmtId="0" fontId="99" fillId="0" borderId="150" xfId="43" applyFont="1" applyBorder="1" applyAlignment="1">
      <alignment vertical="center"/>
    </xf>
    <xf numFmtId="0" fontId="99" fillId="0" borderId="244" xfId="43" applyFont="1" applyBorder="1" applyAlignment="1">
      <alignment vertical="center"/>
    </xf>
    <xf numFmtId="0" fontId="102" fillId="0" borderId="225" xfId="43" applyFont="1" applyBorder="1" applyAlignment="1">
      <alignment horizontal="left" vertical="center" wrapText="1" indent="3"/>
    </xf>
    <xf numFmtId="0" fontId="102" fillId="0" borderId="245" xfId="43" applyFont="1" applyBorder="1" applyAlignment="1">
      <alignment horizontal="left" vertical="center" wrapText="1" indent="3"/>
    </xf>
    <xf numFmtId="0" fontId="102" fillId="0" borderId="246" xfId="43" applyFont="1" applyBorder="1" applyAlignment="1">
      <alignment horizontal="left" vertical="center" wrapText="1" indent="3"/>
    </xf>
    <xf numFmtId="0" fontId="98" fillId="0" borderId="0" xfId="43" applyFont="1" applyAlignment="1">
      <alignment horizontal="distributed" vertical="center"/>
    </xf>
    <xf numFmtId="0" fontId="99" fillId="0" borderId="0" xfId="43" applyFont="1" applyAlignment="1">
      <alignment horizontal="center" vertical="center" wrapText="1"/>
    </xf>
    <xf numFmtId="49" fontId="100" fillId="33" borderId="241" xfId="55" applyNumberFormat="1" applyFont="1" applyFill="1" applyBorder="1" applyAlignment="1">
      <alignment horizontal="center" vertical="top" wrapText="1"/>
    </xf>
    <xf numFmtId="49" fontId="100" fillId="33" borderId="242" xfId="55" applyNumberFormat="1" applyFont="1" applyFill="1" applyBorder="1" applyAlignment="1">
      <alignment horizontal="center" vertical="top" wrapText="1"/>
    </xf>
    <xf numFmtId="0" fontId="49" fillId="0" borderId="0" xfId="43" applyFont="1" applyAlignment="1">
      <alignment horizontal="center" vertical="center"/>
    </xf>
    <xf numFmtId="0" fontId="45" fillId="0" borderId="0" xfId="55" applyFont="1" applyFill="1" applyBorder="1" applyAlignment="1">
      <alignment horizontal="center" vertical="center" wrapText="1"/>
    </xf>
    <xf numFmtId="0" fontId="95" fillId="0" borderId="0" xfId="43" applyFont="1" applyAlignment="1">
      <alignment horizontal="left" vertical="center" wrapText="1"/>
    </xf>
    <xf numFmtId="0" fontId="0" fillId="0" borderId="0" xfId="43" applyFont="1" applyFill="1" applyAlignment="1">
      <alignment vertical="center"/>
    </xf>
    <xf numFmtId="0" fontId="97" fillId="26" borderId="0" xfId="43" applyNumberFormat="1" applyFont="1" applyFill="1" applyBorder="1" applyAlignment="1">
      <alignment horizontal="center" vertical="center"/>
    </xf>
    <xf numFmtId="49" fontId="97" fillId="26" borderId="0" xfId="43" applyNumberFormat="1" applyFont="1" applyFill="1" applyAlignment="1">
      <alignment horizontal="center" vertical="center"/>
    </xf>
    <xf numFmtId="0" fontId="41" fillId="0" borderId="0" xfId="43" applyFont="1" applyAlignment="1">
      <alignment horizontal="center" vertical="center"/>
    </xf>
    <xf numFmtId="0" fontId="98" fillId="0" borderId="0" xfId="43" applyFont="1" applyAlignment="1">
      <alignment horizontal="distributed" vertical="center" wrapText="1"/>
    </xf>
    <xf numFmtId="187" fontId="13" fillId="0" borderId="0" xfId="46" applyNumberFormat="1" applyFont="1" applyAlignment="1">
      <alignment horizontal="right" vertical="center"/>
    </xf>
    <xf numFmtId="185" fontId="13" fillId="25" borderId="0" xfId="46" applyNumberFormat="1" applyFont="1" applyFill="1">
      <alignment vertical="center"/>
    </xf>
    <xf numFmtId="185" fontId="13" fillId="0" borderId="0" xfId="46" applyNumberFormat="1" applyFont="1" applyAlignment="1">
      <alignment horizontal="right" vertical="center"/>
    </xf>
    <xf numFmtId="185" fontId="13" fillId="25" borderId="29" xfId="46" applyNumberFormat="1" applyFont="1" applyFill="1" applyBorder="1" applyAlignment="1">
      <alignment horizontal="right" vertical="center"/>
    </xf>
    <xf numFmtId="185" fontId="13" fillId="25" borderId="38" xfId="46" applyNumberFormat="1" applyFont="1" applyFill="1" applyBorder="1" applyAlignment="1">
      <alignment horizontal="right" vertical="center"/>
    </xf>
    <xf numFmtId="185" fontId="13" fillId="0" borderId="0" xfId="46" applyNumberFormat="1" applyFont="1" applyAlignment="1" applyProtection="1">
      <alignment horizontal="right" vertical="center"/>
      <protection locked="0"/>
    </xf>
    <xf numFmtId="185" fontId="13" fillId="0" borderId="0" xfId="46" applyNumberFormat="1" applyFont="1">
      <alignment vertical="center"/>
    </xf>
    <xf numFmtId="185" fontId="13" fillId="25" borderId="29" xfId="46" applyNumberFormat="1" applyFont="1" applyFill="1" applyBorder="1">
      <alignment vertical="center"/>
    </xf>
    <xf numFmtId="185" fontId="13" fillId="25" borderId="38" xfId="46" applyNumberFormat="1" applyFont="1" applyFill="1" applyBorder="1">
      <alignment vertical="center"/>
    </xf>
    <xf numFmtId="0" fontId="13" fillId="0" borderId="51" xfId="46" applyFont="1" applyBorder="1" applyAlignment="1">
      <alignment horizontal="distributed" vertical="center" wrapText="1"/>
    </xf>
    <xf numFmtId="0" fontId="13" fillId="0" borderId="172" xfId="46" applyFont="1" applyBorder="1" applyAlignment="1">
      <alignment horizontal="distributed" vertical="center" wrapText="1"/>
    </xf>
    <xf numFmtId="0" fontId="13" fillId="0" borderId="52" xfId="46" applyFont="1" applyBorder="1" applyAlignment="1">
      <alignment horizontal="distributed" vertical="center" wrapText="1"/>
    </xf>
    <xf numFmtId="0" fontId="15" fillId="0" borderId="0" xfId="46" applyFont="1" applyAlignment="1">
      <alignment horizontal="center" vertical="center"/>
    </xf>
    <xf numFmtId="0" fontId="15" fillId="0" borderId="123" xfId="46" applyFont="1" applyBorder="1" applyAlignment="1">
      <alignment horizontal="center" vertical="center"/>
    </xf>
    <xf numFmtId="0" fontId="13" fillId="26" borderId="29" xfId="46" applyFont="1" applyFill="1" applyBorder="1" applyProtection="1">
      <alignment vertical="center"/>
      <protection locked="0"/>
    </xf>
    <xf numFmtId="0" fontId="13" fillId="26" borderId="38" xfId="46" applyFont="1" applyFill="1" applyBorder="1" applyProtection="1">
      <alignment vertical="center"/>
      <protection locked="0"/>
    </xf>
    <xf numFmtId="0" fontId="13" fillId="0" borderId="29" xfId="46" applyFont="1" applyBorder="1" applyAlignment="1">
      <alignment horizontal="center" vertical="center" wrapText="1"/>
    </xf>
    <xf numFmtId="0" fontId="13" fillId="0" borderId="30" xfId="46" applyFont="1" applyBorder="1" applyAlignment="1">
      <alignment horizontal="center" vertical="center" wrapText="1"/>
    </xf>
    <xf numFmtId="0" fontId="13" fillId="0" borderId="38" xfId="46" applyFont="1" applyBorder="1" applyAlignment="1">
      <alignment horizontal="center" vertical="center" wrapText="1"/>
    </xf>
    <xf numFmtId="0" fontId="15" fillId="0" borderId="51" xfId="46" applyFont="1" applyBorder="1" applyAlignment="1">
      <alignment horizontal="center" vertical="distributed" textRotation="255" shrinkToFit="1"/>
    </xf>
    <xf numFmtId="0" fontId="15" fillId="0" borderId="172" xfId="46" applyFont="1" applyBorder="1" applyAlignment="1">
      <alignment horizontal="center" vertical="distributed" textRotation="255" shrinkToFit="1"/>
    </xf>
    <xf numFmtId="0" fontId="15" fillId="0" borderId="52" xfId="46" applyFont="1" applyBorder="1" applyAlignment="1">
      <alignment horizontal="center" vertical="distributed" textRotation="255" shrinkToFit="1"/>
    </xf>
    <xf numFmtId="0" fontId="13" fillId="0" borderId="51" xfId="46" applyFont="1" applyBorder="1" applyAlignment="1">
      <alignment horizontal="center" vertical="center" wrapText="1"/>
    </xf>
    <xf numFmtId="0" fontId="13" fillId="0" borderId="172" xfId="46" applyFont="1" applyBorder="1" applyAlignment="1">
      <alignment horizontal="center" vertical="center" wrapText="1"/>
    </xf>
    <xf numFmtId="0" fontId="13" fillId="0" borderId="52" xfId="46" applyFont="1" applyBorder="1" applyAlignment="1">
      <alignment horizontal="center" vertical="center" wrapText="1"/>
    </xf>
    <xf numFmtId="0" fontId="14" fillId="0" borderId="51" xfId="46" applyFont="1" applyBorder="1" applyAlignment="1">
      <alignment horizontal="center" vertical="distributed" textRotation="255" shrinkToFit="1"/>
    </xf>
    <xf numFmtId="0" fontId="14" fillId="0" borderId="172" xfId="46" applyFont="1" applyBorder="1" applyAlignment="1">
      <alignment horizontal="center" vertical="distributed" textRotation="255" shrinkToFit="1"/>
    </xf>
    <xf numFmtId="0" fontId="14" fillId="0" borderId="52" xfId="46" applyFont="1" applyBorder="1" applyAlignment="1">
      <alignment horizontal="center" vertical="distributed" textRotation="255" shrinkToFit="1"/>
    </xf>
    <xf numFmtId="184" fontId="13" fillId="25" borderId="29" xfId="46" applyNumberFormat="1" applyFont="1" applyFill="1" applyBorder="1" applyAlignment="1">
      <alignment horizontal="center" vertical="center"/>
    </xf>
    <xf numFmtId="184" fontId="13" fillId="25" borderId="30" xfId="46" applyNumberFormat="1" applyFont="1" applyFill="1" applyBorder="1" applyAlignment="1">
      <alignment horizontal="center" vertical="center"/>
    </xf>
    <xf numFmtId="0" fontId="54" fillId="0" borderId="30" xfId="46" applyBorder="1" applyAlignment="1">
      <alignment horizontal="center" vertical="center" wrapText="1"/>
    </xf>
    <xf numFmtId="185" fontId="13" fillId="25" borderId="29" xfId="46" applyNumberFormat="1" applyFont="1" applyFill="1" applyBorder="1" applyAlignment="1">
      <alignment horizontal="center" vertical="center"/>
    </xf>
    <xf numFmtId="185" fontId="13" fillId="25" borderId="30" xfId="46" applyNumberFormat="1" applyFont="1" applyFill="1" applyBorder="1" applyAlignment="1">
      <alignment horizontal="center" vertical="center"/>
    </xf>
    <xf numFmtId="185" fontId="13" fillId="25" borderId="38" xfId="46" applyNumberFormat="1" applyFont="1" applyFill="1" applyBorder="1" applyAlignment="1">
      <alignment horizontal="center" vertical="center"/>
    </xf>
    <xf numFmtId="0" fontId="54" fillId="0" borderId="38" xfId="46" applyBorder="1" applyAlignment="1">
      <alignment horizontal="center" vertical="center" wrapText="1"/>
    </xf>
    <xf numFmtId="0" fontId="13" fillId="26" borderId="30" xfId="46" applyFont="1" applyFill="1" applyBorder="1" applyProtection="1">
      <alignment vertical="center"/>
      <protection locked="0"/>
    </xf>
    <xf numFmtId="185" fontId="13" fillId="25" borderId="77" xfId="46" applyNumberFormat="1" applyFont="1" applyFill="1" applyBorder="1">
      <alignment vertical="center"/>
    </xf>
    <xf numFmtId="0" fontId="13" fillId="25" borderId="66" xfId="46" applyFont="1" applyFill="1" applyBorder="1">
      <alignment vertical="center"/>
    </xf>
    <xf numFmtId="0" fontId="13" fillId="25" borderId="124" xfId="46" applyFont="1" applyFill="1" applyBorder="1">
      <alignment vertical="center"/>
    </xf>
    <xf numFmtId="0" fontId="54" fillId="0" borderId="30" xfId="46" applyBorder="1">
      <alignment vertical="center"/>
    </xf>
    <xf numFmtId="0" fontId="54" fillId="0" borderId="38" xfId="46" applyBorder="1">
      <alignment vertical="center"/>
    </xf>
    <xf numFmtId="0" fontId="13" fillId="27" borderId="29" xfId="46" applyFont="1" applyFill="1" applyBorder="1" applyAlignment="1" applyProtection="1">
      <alignment horizontal="center" vertical="center"/>
      <protection locked="0"/>
    </xf>
    <xf numFmtId="0" fontId="54" fillId="27" borderId="30" xfId="46" applyFill="1" applyBorder="1" applyAlignment="1" applyProtection="1">
      <alignment horizontal="center" vertical="center"/>
      <protection locked="0"/>
    </xf>
    <xf numFmtId="0" fontId="54" fillId="27" borderId="38" xfId="46" applyFill="1" applyBorder="1" applyAlignment="1" applyProtection="1">
      <alignment horizontal="center" vertical="center"/>
      <protection locked="0"/>
    </xf>
    <xf numFmtId="0" fontId="13" fillId="25" borderId="29" xfId="46" applyFont="1" applyFill="1" applyBorder="1" applyAlignment="1">
      <alignment horizontal="center" vertical="center"/>
    </xf>
    <xf numFmtId="0" fontId="13" fillId="25" borderId="30" xfId="46" applyFont="1" applyFill="1" applyBorder="1" applyAlignment="1">
      <alignment horizontal="center" vertical="center"/>
    </xf>
    <xf numFmtId="0" fontId="13" fillId="25" borderId="38" xfId="46" applyFont="1" applyFill="1" applyBorder="1" applyAlignment="1">
      <alignment horizontal="center" vertical="center"/>
    </xf>
    <xf numFmtId="0" fontId="109" fillId="0" borderId="66" xfId="0" applyFont="1" applyBorder="1" applyAlignment="1">
      <alignment horizontal="right" vertical="center"/>
    </xf>
    <xf numFmtId="0" fontId="13" fillId="0" borderId="29" xfId="46" applyFont="1" applyFill="1" applyBorder="1" applyAlignment="1">
      <alignment vertical="center" shrinkToFit="1"/>
    </xf>
    <xf numFmtId="0" fontId="13" fillId="0" borderId="30" xfId="46" applyFont="1" applyFill="1" applyBorder="1" applyAlignment="1">
      <alignment vertical="center" shrinkToFit="1"/>
    </xf>
    <xf numFmtId="0" fontId="13" fillId="0" borderId="38" xfId="46" applyFont="1" applyFill="1" applyBorder="1" applyAlignment="1">
      <alignment vertical="center" shrinkToFit="1"/>
    </xf>
    <xf numFmtId="0" fontId="13" fillId="0" borderId="29" xfId="46" applyFont="1" applyBorder="1" applyAlignment="1">
      <alignment horizontal="center" vertical="center"/>
    </xf>
    <xf numFmtId="0" fontId="13" fillId="0" borderId="30" xfId="46" applyFont="1" applyBorder="1" applyAlignment="1">
      <alignment horizontal="center" vertical="center"/>
    </xf>
    <xf numFmtId="0" fontId="13" fillId="0" borderId="38" xfId="46" applyFont="1" applyBorder="1" applyAlignment="1">
      <alignment horizontal="center" vertical="center"/>
    </xf>
    <xf numFmtId="0" fontId="13" fillId="27" borderId="29" xfId="46" applyFont="1" applyFill="1" applyBorder="1" applyAlignment="1">
      <alignment horizontal="center" vertical="center" shrinkToFit="1"/>
    </xf>
    <xf numFmtId="0" fontId="13" fillId="27" borderId="30" xfId="46" applyFont="1" applyFill="1" applyBorder="1" applyAlignment="1">
      <alignment horizontal="center" vertical="center" shrinkToFit="1"/>
    </xf>
    <xf numFmtId="184" fontId="13" fillId="26" borderId="29" xfId="46" applyNumberFormat="1" applyFont="1" applyFill="1" applyBorder="1" applyProtection="1">
      <alignment vertical="center"/>
      <protection locked="0"/>
    </xf>
    <xf numFmtId="184" fontId="13" fillId="26" borderId="38" xfId="46" applyNumberFormat="1" applyFont="1" applyFill="1" applyBorder="1" applyProtection="1">
      <alignment vertical="center"/>
      <protection locked="0"/>
    </xf>
    <xf numFmtId="0" fontId="13" fillId="0" borderId="77" xfId="46" applyFont="1" applyBorder="1" applyAlignment="1">
      <alignment horizontal="center" vertical="center"/>
    </xf>
    <xf numFmtId="0" fontId="13" fillId="0" borderId="66" xfId="46" applyFont="1" applyBorder="1" applyAlignment="1">
      <alignment horizontal="center" vertical="center"/>
    </xf>
    <xf numFmtId="0" fontId="13" fillId="0" borderId="124" xfId="46" applyFont="1" applyBorder="1" applyAlignment="1">
      <alignment horizontal="center" vertical="center"/>
    </xf>
    <xf numFmtId="185" fontId="13" fillId="25" borderId="30" xfId="46" applyNumberFormat="1" applyFont="1" applyFill="1" applyBorder="1">
      <alignment vertical="center"/>
    </xf>
    <xf numFmtId="0" fontId="13" fillId="27" borderId="29" xfId="46" applyFont="1" applyFill="1" applyBorder="1" applyAlignment="1">
      <alignment vertical="center" shrinkToFit="1"/>
    </xf>
    <xf numFmtId="0" fontId="13" fillId="27" borderId="30" xfId="46" applyFont="1" applyFill="1" applyBorder="1" applyAlignment="1">
      <alignment vertical="center" shrinkToFit="1"/>
    </xf>
    <xf numFmtId="0" fontId="13" fillId="27" borderId="38" xfId="46" applyFont="1" applyFill="1" applyBorder="1" applyAlignment="1">
      <alignment vertical="center" shrinkToFit="1"/>
    </xf>
    <xf numFmtId="181" fontId="14" fillId="0" borderId="51" xfId="0" applyNumberFormat="1" applyFont="1" applyFill="1" applyBorder="1" applyAlignment="1" applyProtection="1">
      <alignment horizontal="center" vertical="center" wrapText="1" shrinkToFit="1"/>
    </xf>
    <xf numFmtId="181" fontId="14" fillId="0" borderId="52" xfId="0" applyNumberFormat="1" applyFont="1" applyFill="1" applyBorder="1" applyAlignment="1" applyProtection="1">
      <alignment horizontal="center" vertical="center" wrapText="1" shrinkToFit="1"/>
    </xf>
    <xf numFmtId="0" fontId="19" fillId="24" borderId="69" xfId="0" applyFont="1" applyFill="1" applyBorder="1" applyAlignment="1" applyProtection="1">
      <alignment horizontal="center" vertical="center"/>
      <protection locked="0"/>
    </xf>
    <xf numFmtId="0" fontId="19" fillId="0" borderId="6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5" fillId="0" borderId="124" xfId="0" applyFont="1" applyFill="1" applyBorder="1" applyAlignment="1" applyProtection="1">
      <alignment horizontal="center" vertical="center"/>
    </xf>
    <xf numFmtId="0" fontId="19" fillId="24" borderId="147" xfId="0" applyFont="1" applyFill="1" applyBorder="1" applyAlignment="1" applyProtection="1">
      <alignment horizontal="center" vertical="center"/>
      <protection locked="0"/>
    </xf>
    <xf numFmtId="0" fontId="15" fillId="25" borderId="88" xfId="0" applyFont="1" applyFill="1" applyBorder="1" applyAlignment="1">
      <alignment horizontal="right" vertical="center"/>
    </xf>
    <xf numFmtId="0" fontId="15" fillId="25" borderId="61" xfId="0" applyFont="1" applyFill="1" applyBorder="1" applyAlignment="1">
      <alignment horizontal="right" vertical="center"/>
    </xf>
    <xf numFmtId="0" fontId="15" fillId="0" borderId="89" xfId="0" applyFont="1" applyFill="1" applyBorder="1" applyAlignment="1">
      <alignment horizontal="distributed" vertical="center" wrapText="1"/>
    </xf>
    <xf numFmtId="0" fontId="15" fillId="0" borderId="62" xfId="0" applyFont="1" applyFill="1" applyBorder="1" applyAlignment="1">
      <alignment horizontal="distributed" vertical="center" wrapText="1"/>
    </xf>
    <xf numFmtId="0" fontId="15" fillId="25" borderId="99" xfId="0" applyFont="1" applyFill="1" applyBorder="1" applyAlignment="1">
      <alignment horizontal="right" vertical="center"/>
    </xf>
    <xf numFmtId="0" fontId="15" fillId="25" borderId="124" xfId="0" applyFont="1" applyFill="1" applyBorder="1" applyAlignment="1">
      <alignment horizontal="right" vertical="center"/>
    </xf>
    <xf numFmtId="181" fontId="14" fillId="0" borderId="52" xfId="0" applyNumberFormat="1" applyFont="1" applyFill="1" applyBorder="1" applyAlignment="1" applyProtection="1">
      <alignment horizontal="center" vertical="center" shrinkToFit="1"/>
    </xf>
    <xf numFmtId="0" fontId="15" fillId="0" borderId="51" xfId="0" applyFont="1" applyFill="1" applyBorder="1" applyAlignment="1" applyProtection="1">
      <alignment horizontal="center" vertical="center"/>
    </xf>
    <xf numFmtId="0" fontId="15" fillId="0" borderId="52" xfId="0" applyFont="1" applyFill="1" applyBorder="1" applyAlignment="1" applyProtection="1">
      <alignment horizontal="center" vertical="center"/>
    </xf>
    <xf numFmtId="0" fontId="11" fillId="0" borderId="32" xfId="0" applyFont="1" applyFill="1" applyBorder="1" applyAlignment="1" applyProtection="1">
      <alignment horizontal="distributed" vertical="center" wrapText="1"/>
    </xf>
    <xf numFmtId="0" fontId="11" fillId="0" borderId="54" xfId="0" applyFont="1" applyFill="1" applyBorder="1" applyAlignment="1" applyProtection="1">
      <alignment horizontal="distributed" vertical="center" wrapText="1"/>
    </xf>
    <xf numFmtId="180" fontId="15" fillId="25" borderId="33" xfId="0" applyNumberFormat="1" applyFont="1" applyFill="1" applyBorder="1" applyAlignment="1">
      <alignment horizontal="right" vertical="center"/>
    </xf>
    <xf numFmtId="180" fontId="15" fillId="25" borderId="56" xfId="0" applyNumberFormat="1" applyFont="1" applyFill="1" applyBorder="1" applyAlignment="1">
      <alignment horizontal="right" vertical="center"/>
    </xf>
    <xf numFmtId="0" fontId="15" fillId="0" borderId="29" xfId="0" applyFont="1" applyFill="1" applyBorder="1" applyAlignment="1" applyProtection="1">
      <alignment horizontal="center" vertical="center"/>
    </xf>
    <xf numFmtId="0" fontId="15" fillId="0" borderId="30"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25" borderId="29" xfId="0" applyFont="1" applyFill="1" applyBorder="1" applyAlignment="1" applyProtection="1">
      <alignment horizontal="center" vertical="center"/>
      <protection locked="0"/>
    </xf>
    <xf numFmtId="0" fontId="15" fillId="25" borderId="30" xfId="0" applyFont="1" applyFill="1" applyBorder="1" applyAlignment="1" applyProtection="1">
      <alignment horizontal="center" vertical="center"/>
      <protection locked="0"/>
    </xf>
    <xf numFmtId="0" fontId="15" fillId="25" borderId="38" xfId="0" applyFont="1" applyFill="1" applyBorder="1" applyAlignment="1" applyProtection="1">
      <alignment horizontal="center" vertical="center"/>
      <protection locked="0"/>
    </xf>
    <xf numFmtId="0" fontId="15" fillId="25" borderId="29" xfId="0" applyFont="1" applyFill="1" applyBorder="1" applyAlignment="1" applyProtection="1">
      <alignment horizontal="center" vertical="center"/>
    </xf>
    <xf numFmtId="0" fontId="15" fillId="25" borderId="30" xfId="0" applyFont="1" applyFill="1" applyBorder="1" applyAlignment="1" applyProtection="1">
      <alignment horizontal="center" vertical="center"/>
    </xf>
    <xf numFmtId="0" fontId="15" fillId="25" borderId="38" xfId="0" applyFont="1" applyFill="1" applyBorder="1" applyAlignment="1" applyProtection="1">
      <alignment horizontal="center" vertical="center"/>
    </xf>
    <xf numFmtId="0" fontId="15" fillId="25" borderId="29" xfId="0" applyFont="1" applyFill="1" applyBorder="1" applyAlignment="1">
      <alignment horizontal="center" vertical="center"/>
    </xf>
    <xf numFmtId="0" fontId="15" fillId="25" borderId="30" xfId="0" applyFont="1" applyFill="1" applyBorder="1" applyAlignment="1">
      <alignment horizontal="center" vertical="center"/>
    </xf>
    <xf numFmtId="0" fontId="15" fillId="25" borderId="38" xfId="0" applyFont="1" applyFill="1" applyBorder="1" applyAlignment="1">
      <alignment horizontal="center" vertical="center"/>
    </xf>
    <xf numFmtId="0" fontId="19" fillId="0" borderId="29" xfId="0" applyFont="1" applyFill="1" applyBorder="1" applyAlignment="1" applyProtection="1">
      <alignment horizontal="center" vertical="center"/>
      <protection locked="0"/>
    </xf>
    <xf numFmtId="0" fontId="19" fillId="0" borderId="38"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3" fillId="0" borderId="29" xfId="0" applyFont="1" applyFill="1" applyBorder="1" applyAlignment="1">
      <alignment horizontal="distributed" vertical="center" wrapText="1" justifyLastLine="1"/>
    </xf>
    <xf numFmtId="0" fontId="13" fillId="0" borderId="38" xfId="0" applyFont="1" applyFill="1" applyBorder="1" applyAlignment="1">
      <alignment horizontal="distributed" vertical="center" wrapText="1" justifyLastLine="1"/>
    </xf>
    <xf numFmtId="0" fontId="109" fillId="0" borderId="66" xfId="0" applyFont="1" applyFill="1" applyBorder="1" applyAlignment="1">
      <alignment horizontal="right" vertical="center"/>
    </xf>
    <xf numFmtId="0" fontId="13" fillId="35" borderId="29" xfId="0" applyFont="1" applyFill="1" applyBorder="1" applyAlignment="1">
      <alignment horizontal="center" vertical="center" shrinkToFit="1"/>
    </xf>
    <xf numFmtId="0" fontId="13" fillId="35" borderId="30" xfId="0" applyFont="1" applyFill="1" applyBorder="1" applyAlignment="1">
      <alignment horizontal="center" vertical="center" shrinkToFit="1"/>
    </xf>
    <xf numFmtId="0" fontId="13" fillId="0" borderId="98"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38" xfId="0" applyFont="1" applyFill="1" applyBorder="1" applyAlignment="1">
      <alignment horizontal="center" vertical="center"/>
    </xf>
    <xf numFmtId="0" fontId="13" fillId="35" borderId="38" xfId="0" applyFont="1" applyFill="1" applyBorder="1" applyAlignment="1">
      <alignment horizontal="center" vertical="center" shrinkToFit="1"/>
    </xf>
    <xf numFmtId="0" fontId="13" fillId="0" borderId="29" xfId="0" applyFont="1" applyFill="1" applyBorder="1" applyAlignment="1">
      <alignment horizontal="center" vertical="center"/>
    </xf>
    <xf numFmtId="0" fontId="13" fillId="35" borderId="29" xfId="0" applyFont="1" applyFill="1" applyBorder="1" applyAlignment="1">
      <alignment horizontal="center" vertical="center"/>
    </xf>
    <xf numFmtId="0" fontId="13" fillId="35" borderId="38" xfId="0" applyFont="1" applyFill="1" applyBorder="1" applyAlignment="1">
      <alignment horizontal="center" vertical="center"/>
    </xf>
    <xf numFmtId="0" fontId="62" fillId="0" borderId="331" xfId="54" applyFont="1" applyBorder="1" applyAlignment="1">
      <alignment horizontal="center" vertical="center" shrinkToFit="1"/>
    </xf>
    <xf numFmtId="0" fontId="62" fillId="0" borderId="325" xfId="54" applyFont="1" applyBorder="1" applyAlignment="1">
      <alignment horizontal="center" vertical="center" shrinkToFit="1"/>
    </xf>
    <xf numFmtId="0" fontId="62" fillId="0" borderId="349" xfId="54" applyFont="1" applyBorder="1" applyAlignment="1">
      <alignment horizontal="center" vertical="center" shrinkToFit="1"/>
    </xf>
    <xf numFmtId="0" fontId="62" fillId="0" borderId="331" xfId="54" applyFont="1" applyBorder="1" applyAlignment="1">
      <alignment horizontal="left" vertical="center" shrinkToFit="1"/>
    </xf>
    <xf numFmtId="0" fontId="62" fillId="0" borderId="325" xfId="54" applyFont="1" applyBorder="1" applyAlignment="1">
      <alignment horizontal="left" vertical="center" shrinkToFit="1"/>
    </xf>
    <xf numFmtId="0" fontId="62" fillId="0" borderId="332" xfId="54" applyFont="1" applyBorder="1" applyAlignment="1">
      <alignment horizontal="left" vertical="center" shrinkToFit="1"/>
    </xf>
    <xf numFmtId="0" fontId="62" fillId="0" borderId="331" xfId="54" applyFont="1" applyBorder="1" applyAlignment="1">
      <alignment horizontal="center" vertical="center" wrapText="1" shrinkToFit="1"/>
    </xf>
    <xf numFmtId="0" fontId="62" fillId="0" borderId="325" xfId="54" applyFont="1" applyBorder="1" applyAlignment="1">
      <alignment horizontal="center" vertical="center" wrapText="1" shrinkToFit="1"/>
    </xf>
    <xf numFmtId="0" fontId="62" fillId="0" borderId="332" xfId="54" applyFont="1" applyBorder="1" applyAlignment="1">
      <alignment horizontal="center" vertical="center" wrapText="1" shrinkToFit="1"/>
    </xf>
    <xf numFmtId="0" fontId="63" fillId="29" borderId="0" xfId="68" applyFont="1" applyFill="1" applyAlignment="1">
      <alignment horizontal="left" vertical="center" wrapText="1"/>
    </xf>
    <xf numFmtId="0" fontId="63" fillId="29" borderId="0" xfId="68" applyFont="1" applyFill="1" applyAlignment="1">
      <alignment horizontal="left" vertical="top" wrapText="1"/>
    </xf>
    <xf numFmtId="0" fontId="63" fillId="29" borderId="0" xfId="68" applyFont="1" applyFill="1" applyAlignment="1">
      <alignment horizontal="left" vertical="top"/>
    </xf>
    <xf numFmtId="0" fontId="0" fillId="0" borderId="0" xfId="0" applyAlignment="1">
      <alignment horizontal="left" vertical="top"/>
    </xf>
    <xf numFmtId="0" fontId="62" fillId="0" borderId="333" xfId="54" applyFont="1" applyBorder="1" applyAlignment="1">
      <alignment horizontal="left" vertical="center" shrinkToFit="1"/>
    </xf>
    <xf numFmtId="0" fontId="62" fillId="0" borderId="333" xfId="68" applyFont="1" applyBorder="1" applyAlignment="1">
      <alignment horizontal="left" vertical="center" shrinkToFit="1"/>
    </xf>
    <xf numFmtId="0" fontId="62" fillId="0" borderId="353" xfId="68" applyFont="1" applyBorder="1" applyAlignment="1">
      <alignment horizontal="left" vertical="center" shrinkToFit="1"/>
    </xf>
    <xf numFmtId="0" fontId="63" fillId="0" borderId="0" xfId="68" applyFont="1" applyAlignment="1">
      <alignment horizontal="left" vertical="top" wrapText="1"/>
    </xf>
    <xf numFmtId="0" fontId="62" fillId="0" borderId="22" xfId="54" applyFont="1" applyBorder="1" applyAlignment="1">
      <alignment horizontal="center" vertical="center" shrinkToFit="1"/>
    </xf>
    <xf numFmtId="0" fontId="62" fillId="0" borderId="69" xfId="54" applyFont="1" applyBorder="1" applyAlignment="1">
      <alignment horizontal="center" vertical="center" shrinkToFit="1"/>
    </xf>
    <xf numFmtId="0" fontId="62" fillId="0" borderId="14" xfId="54" applyFont="1" applyBorder="1" applyAlignment="1">
      <alignment horizontal="center" vertical="center" shrinkToFit="1"/>
    </xf>
    <xf numFmtId="0" fontId="62" fillId="0" borderId="353" xfId="54" applyFont="1" applyBorder="1" applyAlignment="1">
      <alignment horizontal="left" vertical="center" shrinkToFit="1"/>
    </xf>
    <xf numFmtId="0" fontId="62" fillId="0" borderId="333" xfId="54" applyFont="1" applyBorder="1" applyAlignment="1">
      <alignment horizontal="left" vertical="center" wrapText="1" shrinkToFit="1"/>
    </xf>
    <xf numFmtId="0" fontId="62" fillId="0" borderId="333" xfId="54" applyFont="1" applyBorder="1" applyAlignment="1">
      <alignment vertical="center" shrinkToFit="1"/>
    </xf>
    <xf numFmtId="0" fontId="62" fillId="0" borderId="353" xfId="54" applyFont="1" applyBorder="1" applyAlignment="1">
      <alignment vertical="center" shrinkToFit="1"/>
    </xf>
    <xf numFmtId="0" fontId="62" fillId="0" borderId="332" xfId="54" applyFont="1" applyBorder="1" applyAlignment="1">
      <alignment horizontal="center" vertical="center" shrinkToFit="1"/>
    </xf>
    <xf numFmtId="0" fontId="62" fillId="0" borderId="354" xfId="54" applyFont="1" applyBorder="1" applyAlignment="1">
      <alignment horizontal="center" vertical="center" textRotation="255" shrinkToFit="1"/>
    </xf>
    <xf numFmtId="0" fontId="62" fillId="0" borderId="117" xfId="54" applyFont="1" applyBorder="1" applyAlignment="1">
      <alignment horizontal="center" vertical="center" textRotation="255" shrinkToFit="1"/>
    </xf>
    <xf numFmtId="0" fontId="63" fillId="0" borderId="335" xfId="68" applyFont="1" applyBorder="1" applyAlignment="1">
      <alignment horizontal="left" vertical="center" shrinkToFit="1"/>
    </xf>
    <xf numFmtId="0" fontId="63" fillId="0" borderId="324" xfId="68" applyFont="1" applyBorder="1" applyAlignment="1">
      <alignment horizontal="left" vertical="center" shrinkToFit="1"/>
    </xf>
    <xf numFmtId="0" fontId="63" fillId="0" borderId="336" xfId="68" applyFont="1" applyBorder="1" applyAlignment="1">
      <alignment horizontal="left" vertical="center" shrinkToFit="1"/>
    </xf>
    <xf numFmtId="0" fontId="63" fillId="0" borderId="67" xfId="68" applyFont="1" applyBorder="1" applyAlignment="1">
      <alignment horizontal="left" vertical="center" shrinkToFit="1"/>
    </xf>
    <xf numFmtId="0" fontId="63" fillId="0" borderId="0" xfId="68" applyFont="1" applyAlignment="1">
      <alignment horizontal="left" vertical="center" shrinkToFit="1"/>
    </xf>
    <xf numFmtId="0" fontId="63" fillId="0" borderId="68" xfId="68" applyFont="1" applyBorder="1" applyAlignment="1">
      <alignment horizontal="left" vertical="center" shrinkToFit="1"/>
    </xf>
    <xf numFmtId="0" fontId="63" fillId="0" borderId="151" xfId="68" applyFont="1" applyBorder="1" applyAlignment="1">
      <alignment horizontal="center" vertical="center" shrinkToFit="1"/>
    </xf>
    <xf numFmtId="0" fontId="63" fillId="0" borderId="152" xfId="68" applyFont="1" applyBorder="1" applyAlignment="1">
      <alignment horizontal="center" vertical="center" shrinkToFit="1"/>
    </xf>
    <xf numFmtId="0" fontId="63" fillId="0" borderId="153" xfId="68" applyFont="1" applyBorder="1" applyAlignment="1">
      <alignment horizontal="center" vertical="center" shrinkToFit="1"/>
    </xf>
    <xf numFmtId="0" fontId="63" fillId="0" borderId="154" xfId="68" applyFont="1" applyBorder="1" applyAlignment="1">
      <alignment horizontal="center" vertical="center" shrinkToFit="1"/>
    </xf>
    <xf numFmtId="0" fontId="63" fillId="0" borderId="155" xfId="68" applyFont="1" applyBorder="1" applyAlignment="1">
      <alignment horizontal="center" vertical="center" shrinkToFit="1"/>
    </xf>
    <xf numFmtId="0" fontId="63" fillId="0" borderId="156" xfId="68" applyFont="1" applyBorder="1" applyAlignment="1">
      <alignment horizontal="center" vertical="center" shrinkToFit="1"/>
    </xf>
    <xf numFmtId="0" fontId="63" fillId="0" borderId="151" xfId="68" applyFont="1" applyBorder="1" applyAlignment="1">
      <alignment horizontal="center" vertical="center" wrapText="1" shrinkToFit="1"/>
    </xf>
    <xf numFmtId="0" fontId="63" fillId="0" borderId="152" xfId="68" applyFont="1" applyBorder="1" applyAlignment="1">
      <alignment horizontal="center" vertical="center" wrapText="1" shrinkToFit="1"/>
    </xf>
    <xf numFmtId="0" fontId="63" fillId="0" borderId="153" xfId="68" applyFont="1" applyBorder="1" applyAlignment="1">
      <alignment horizontal="center" vertical="center" wrapText="1" shrinkToFit="1"/>
    </xf>
    <xf numFmtId="0" fontId="63" fillId="0" borderId="154" xfId="68" applyFont="1" applyBorder="1" applyAlignment="1">
      <alignment horizontal="center" vertical="center" wrapText="1" shrinkToFit="1"/>
    </xf>
    <xf numFmtId="0" fontId="63" fillId="0" borderId="155" xfId="68" applyFont="1" applyBorder="1" applyAlignment="1">
      <alignment horizontal="center" vertical="center" wrapText="1" shrinkToFit="1"/>
    </xf>
    <xf numFmtId="0" fontId="63" fillId="0" borderId="156" xfId="68" applyFont="1" applyBorder="1" applyAlignment="1">
      <alignment horizontal="center" vertical="center" wrapText="1" shrinkToFit="1"/>
    </xf>
    <xf numFmtId="0" fontId="63" fillId="0" borderId="157" xfId="68" applyFont="1" applyBorder="1" applyAlignment="1">
      <alignment horizontal="center" vertical="center" wrapText="1" shrinkToFit="1"/>
    </xf>
    <xf numFmtId="0" fontId="63" fillId="0" borderId="158" xfId="68" applyFont="1" applyBorder="1" applyAlignment="1">
      <alignment horizontal="center" vertical="center" wrapText="1" shrinkToFit="1"/>
    </xf>
    <xf numFmtId="0" fontId="63" fillId="0" borderId="159" xfId="68" applyFont="1" applyBorder="1" applyAlignment="1">
      <alignment horizontal="center" vertical="center" wrapText="1" shrinkToFit="1"/>
    </xf>
    <xf numFmtId="0" fontId="62" fillId="0" borderId="331" xfId="54" applyFont="1" applyBorder="1" applyAlignment="1">
      <alignment vertical="center" shrinkToFit="1"/>
    </xf>
    <xf numFmtId="0" fontId="62" fillId="0" borderId="325" xfId="54" applyFont="1" applyBorder="1" applyAlignment="1">
      <alignment vertical="center" shrinkToFit="1"/>
    </xf>
    <xf numFmtId="0" fontId="62" fillId="0" borderId="349" xfId="54" applyFont="1" applyBorder="1" applyAlignment="1">
      <alignment vertical="center" shrinkToFit="1"/>
    </xf>
    <xf numFmtId="0" fontId="62" fillId="0" borderId="41" xfId="54" applyFont="1" applyBorder="1" applyAlignment="1">
      <alignment horizontal="center" vertical="center" textRotation="255" shrinkToFit="1"/>
    </xf>
    <xf numFmtId="0" fontId="63" fillId="0" borderId="22" xfId="68" applyFont="1" applyBorder="1" applyAlignment="1">
      <alignment horizontal="left" vertical="center" shrinkToFit="1"/>
    </xf>
    <xf numFmtId="0" fontId="63" fillId="0" borderId="69" xfId="68" applyFont="1" applyBorder="1" applyAlignment="1">
      <alignment horizontal="left" vertical="center" shrinkToFit="1"/>
    </xf>
    <xf numFmtId="0" fontId="63" fillId="0" borderId="14" xfId="68" applyFont="1" applyBorder="1" applyAlignment="1">
      <alignment horizontal="left" vertical="center" shrinkToFit="1"/>
    </xf>
    <xf numFmtId="0" fontId="63" fillId="0" borderId="157" xfId="68" applyFont="1" applyBorder="1" applyAlignment="1">
      <alignment horizontal="center" vertical="center" shrinkToFit="1"/>
    </xf>
    <xf numFmtId="0" fontId="63" fillId="0" borderId="158" xfId="68" applyFont="1" applyBorder="1" applyAlignment="1">
      <alignment horizontal="center" vertical="center" shrinkToFit="1"/>
    </xf>
    <xf numFmtId="0" fontId="63" fillId="0" borderId="159" xfId="68" applyFont="1" applyBorder="1" applyAlignment="1">
      <alignment horizontal="center" vertical="center" shrinkToFit="1"/>
    </xf>
    <xf numFmtId="0" fontId="63" fillId="0" borderId="335" xfId="54" applyFont="1" applyBorder="1" applyAlignment="1">
      <alignment horizontal="left" vertical="center" shrinkToFit="1"/>
    </xf>
    <xf numFmtId="0" fontId="63" fillId="0" borderId="324" xfId="54" applyFont="1" applyBorder="1" applyAlignment="1">
      <alignment horizontal="left" vertical="center" shrinkToFit="1"/>
    </xf>
    <xf numFmtId="0" fontId="63" fillId="0" borderId="336" xfId="54" applyFont="1" applyBorder="1" applyAlignment="1">
      <alignment horizontal="left" vertical="center" shrinkToFit="1"/>
    </xf>
    <xf numFmtId="0" fontId="63" fillId="0" borderId="67" xfId="54" applyFont="1" applyBorder="1" applyAlignment="1">
      <alignment horizontal="left" vertical="center" shrinkToFit="1"/>
    </xf>
    <xf numFmtId="0" fontId="63" fillId="0" borderId="0" xfId="54" applyFont="1" applyAlignment="1">
      <alignment horizontal="left" vertical="center" shrinkToFit="1"/>
    </xf>
    <xf numFmtId="0" fontId="63" fillId="0" borderId="68" xfId="54" applyFont="1" applyBorder="1" applyAlignment="1">
      <alignment horizontal="left" vertical="center" shrinkToFit="1"/>
    </xf>
    <xf numFmtId="0" fontId="63" fillId="0" borderId="22" xfId="54" applyFont="1" applyBorder="1" applyAlignment="1">
      <alignment horizontal="left" vertical="center" shrinkToFit="1"/>
    </xf>
    <xf numFmtId="0" fontId="63" fillId="0" borderId="69" xfId="54" applyFont="1" applyBorder="1" applyAlignment="1">
      <alignment horizontal="left" vertical="center" shrinkToFit="1"/>
    </xf>
    <xf numFmtId="0" fontId="63" fillId="0" borderId="14" xfId="54" applyFont="1" applyBorder="1" applyAlignment="1">
      <alignment horizontal="left" vertical="center" shrinkToFit="1"/>
    </xf>
    <xf numFmtId="0" fontId="63" fillId="33" borderId="335" xfId="54" applyFont="1" applyFill="1" applyBorder="1" applyAlignment="1">
      <alignment horizontal="center" vertical="center" shrinkToFit="1"/>
    </xf>
    <xf numFmtId="0" fontId="63" fillId="33" borderId="324" xfId="54" applyFont="1" applyFill="1" applyBorder="1" applyAlignment="1">
      <alignment horizontal="center" vertical="center" shrinkToFit="1"/>
    </xf>
    <xf numFmtId="0" fontId="63" fillId="33" borderId="336" xfId="54" applyFont="1" applyFill="1" applyBorder="1" applyAlignment="1">
      <alignment horizontal="center" vertical="center" shrinkToFit="1"/>
    </xf>
    <xf numFmtId="0" fontId="63" fillId="33" borderId="67" xfId="54" applyFont="1" applyFill="1" applyBorder="1" applyAlignment="1">
      <alignment horizontal="center" vertical="center" shrinkToFit="1"/>
    </xf>
    <xf numFmtId="0" fontId="63" fillId="33" borderId="0" xfId="54" applyFont="1" applyFill="1" applyAlignment="1">
      <alignment horizontal="center" vertical="center" shrinkToFit="1"/>
    </xf>
    <xf numFmtId="0" fontId="63" fillId="33" borderId="68" xfId="54" applyFont="1" applyFill="1" applyBorder="1" applyAlignment="1">
      <alignment horizontal="center" vertical="center" shrinkToFit="1"/>
    </xf>
    <xf numFmtId="0" fontId="63" fillId="33" borderId="22" xfId="54" applyFont="1" applyFill="1" applyBorder="1" applyAlignment="1">
      <alignment horizontal="center" vertical="center" shrinkToFit="1"/>
    </xf>
    <xf numFmtId="0" fontId="63" fillId="33" borderId="69" xfId="54" applyFont="1" applyFill="1" applyBorder="1" applyAlignment="1">
      <alignment horizontal="center" vertical="center" shrinkToFit="1"/>
    </xf>
    <xf numFmtId="0" fontId="63" fillId="33" borderId="14" xfId="54" applyFont="1" applyFill="1" applyBorder="1" applyAlignment="1">
      <alignment horizontal="center" vertical="center" shrinkToFit="1"/>
    </xf>
    <xf numFmtId="0" fontId="63" fillId="33" borderId="335" xfId="54" applyFont="1" applyFill="1" applyBorder="1" applyAlignment="1">
      <alignment horizontal="left" vertical="center" wrapText="1" shrinkToFit="1"/>
    </xf>
    <xf numFmtId="0" fontId="63" fillId="33" borderId="324" xfId="54" applyFont="1" applyFill="1" applyBorder="1" applyAlignment="1">
      <alignment horizontal="left" vertical="center" wrapText="1" shrinkToFit="1"/>
    </xf>
    <xf numFmtId="0" fontId="63" fillId="33" borderId="336" xfId="54" applyFont="1" applyFill="1" applyBorder="1" applyAlignment="1">
      <alignment horizontal="left" vertical="center" wrapText="1" shrinkToFit="1"/>
    </xf>
    <xf numFmtId="0" fontId="63" fillId="33" borderId="67" xfId="54" applyFont="1" applyFill="1" applyBorder="1" applyAlignment="1">
      <alignment horizontal="left" vertical="center" wrapText="1" shrinkToFit="1"/>
    </xf>
    <xf numFmtId="0" fontId="63" fillId="33" borderId="0" xfId="54" applyFont="1" applyFill="1" applyAlignment="1">
      <alignment horizontal="left" vertical="center" wrapText="1" shrinkToFit="1"/>
    </xf>
    <xf numFmtId="0" fontId="63" fillId="33" borderId="68" xfId="54" applyFont="1" applyFill="1" applyBorder="1" applyAlignment="1">
      <alignment horizontal="left" vertical="center" wrapText="1" shrinkToFit="1"/>
    </xf>
    <xf numFmtId="0" fontId="63" fillId="33" borderId="22" xfId="54" applyFont="1" applyFill="1" applyBorder="1" applyAlignment="1">
      <alignment horizontal="left" vertical="center" wrapText="1" shrinkToFit="1"/>
    </xf>
    <xf numFmtId="0" fontId="63" fillId="33" borderId="69" xfId="54" applyFont="1" applyFill="1" applyBorder="1" applyAlignment="1">
      <alignment horizontal="left" vertical="center" wrapText="1" shrinkToFit="1"/>
    </xf>
    <xf numFmtId="0" fontId="63" fillId="33" borderId="14" xfId="54" applyFont="1" applyFill="1" applyBorder="1" applyAlignment="1">
      <alignment horizontal="left" vertical="center" wrapText="1" shrinkToFit="1"/>
    </xf>
    <xf numFmtId="0" fontId="63" fillId="0" borderId="151" xfId="54" applyFont="1" applyBorder="1" applyAlignment="1">
      <alignment horizontal="center" vertical="center" shrinkToFit="1"/>
    </xf>
    <xf numFmtId="0" fontId="63" fillId="0" borderId="152" xfId="54" applyFont="1" applyBorder="1" applyAlignment="1">
      <alignment horizontal="center" vertical="center" shrinkToFit="1"/>
    </xf>
    <xf numFmtId="0" fontId="63" fillId="0" borderId="153" xfId="54" applyFont="1" applyBorder="1" applyAlignment="1">
      <alignment horizontal="center" vertical="center" shrinkToFit="1"/>
    </xf>
    <xf numFmtId="0" fontId="63" fillId="0" borderId="154" xfId="54" applyFont="1" applyBorder="1" applyAlignment="1">
      <alignment horizontal="center" vertical="center" shrinkToFit="1"/>
    </xf>
    <xf numFmtId="0" fontId="63" fillId="0" borderId="155" xfId="54" applyFont="1" applyBorder="1" applyAlignment="1">
      <alignment horizontal="center" vertical="center" shrinkToFit="1"/>
    </xf>
    <xf numFmtId="0" fontId="63" fillId="0" borderId="156" xfId="54" applyFont="1" applyBorder="1" applyAlignment="1">
      <alignment horizontal="center" vertical="center" shrinkToFit="1"/>
    </xf>
    <xf numFmtId="0" fontId="63" fillId="0" borderId="157" xfId="54" applyFont="1" applyBorder="1" applyAlignment="1">
      <alignment horizontal="center" vertical="center" shrinkToFit="1"/>
    </xf>
    <xf numFmtId="0" fontId="63" fillId="0" borderId="158" xfId="54" applyFont="1" applyBorder="1" applyAlignment="1">
      <alignment horizontal="center" vertical="center" shrinkToFit="1"/>
    </xf>
    <xf numFmtId="0" fontId="63" fillId="0" borderId="159" xfId="54" applyFont="1" applyBorder="1" applyAlignment="1">
      <alignment horizontal="center" vertical="center" shrinkToFit="1"/>
    </xf>
    <xf numFmtId="0" fontId="62" fillId="0" borderId="332" xfId="54" applyFont="1" applyBorder="1" applyAlignment="1">
      <alignment vertical="center" shrinkToFit="1"/>
    </xf>
    <xf numFmtId="0" fontId="62" fillId="0" borderId="22" xfId="54" applyFont="1" applyBorder="1" applyAlignment="1">
      <alignment horizontal="center" vertical="center" wrapText="1" shrinkToFit="1"/>
    </xf>
    <xf numFmtId="0" fontId="62" fillId="0" borderId="349" xfId="54" applyFont="1" applyBorder="1" applyAlignment="1">
      <alignment horizontal="left" vertical="center" shrinkToFit="1"/>
    </xf>
    <xf numFmtId="0" fontId="62" fillId="0" borderId="14" xfId="54" applyFont="1" applyBorder="1" applyAlignment="1">
      <alignment horizontal="left" vertical="center" shrinkToFit="1"/>
    </xf>
    <xf numFmtId="0" fontId="62" fillId="0" borderId="26" xfId="54" applyFont="1" applyBorder="1" applyAlignment="1">
      <alignment horizontal="left" vertical="center" shrinkToFit="1"/>
    </xf>
    <xf numFmtId="0" fontId="62" fillId="0" borderId="335" xfId="54" applyFont="1" applyBorder="1" applyAlignment="1">
      <alignment horizontal="left" vertical="center" shrinkToFit="1"/>
    </xf>
    <xf numFmtId="0" fontId="62" fillId="0" borderId="324" xfId="54" applyFont="1" applyBorder="1" applyAlignment="1">
      <alignment horizontal="left" vertical="center" shrinkToFit="1"/>
    </xf>
    <xf numFmtId="0" fontId="62" fillId="0" borderId="336" xfId="54" applyFont="1" applyBorder="1" applyAlignment="1">
      <alignment horizontal="left" vertical="center" shrinkToFit="1"/>
    </xf>
    <xf numFmtId="0" fontId="62" fillId="0" borderId="42" xfId="54" applyFont="1" applyBorder="1" applyAlignment="1">
      <alignment horizontal="left" vertical="center" shrinkToFit="1"/>
    </xf>
    <xf numFmtId="0" fontId="63" fillId="0" borderId="332" xfId="54" applyFont="1" applyBorder="1" applyAlignment="1">
      <alignment horizontal="left" vertical="center" shrinkToFit="1"/>
    </xf>
    <xf numFmtId="0" fontId="63" fillId="0" borderId="333" xfId="54" applyFont="1" applyBorder="1" applyAlignment="1">
      <alignment horizontal="left" vertical="center" shrinkToFit="1"/>
    </xf>
    <xf numFmtId="0" fontId="63" fillId="33" borderId="331" xfId="54" applyFont="1" applyFill="1" applyBorder="1" applyAlignment="1">
      <alignment horizontal="center" vertical="center" shrinkToFit="1"/>
    </xf>
    <xf numFmtId="0" fontId="63" fillId="33" borderId="325" xfId="54" applyFont="1" applyFill="1" applyBorder="1" applyAlignment="1">
      <alignment horizontal="center" vertical="center" shrinkToFit="1"/>
    </xf>
    <xf numFmtId="0" fontId="63" fillId="33" borderId="332" xfId="54" applyFont="1" applyFill="1" applyBorder="1" applyAlignment="1">
      <alignment horizontal="center" vertical="center" shrinkToFit="1"/>
    </xf>
    <xf numFmtId="0" fontId="63" fillId="33" borderId="333" xfId="54" applyFont="1" applyFill="1" applyBorder="1" applyAlignment="1">
      <alignment horizontal="left" vertical="center" shrinkToFit="1"/>
    </xf>
    <xf numFmtId="0" fontId="63" fillId="33" borderId="353" xfId="54" applyFont="1" applyFill="1" applyBorder="1" applyAlignment="1">
      <alignment horizontal="left" vertical="center" shrinkToFit="1"/>
    </xf>
    <xf numFmtId="0" fontId="63" fillId="0" borderId="325" xfId="54" applyFont="1" applyBorder="1" applyAlignment="1">
      <alignment horizontal="left" vertical="center" shrinkToFit="1"/>
    </xf>
    <xf numFmtId="0" fontId="63" fillId="33" borderId="333" xfId="68" applyFont="1" applyFill="1" applyBorder="1" applyAlignment="1">
      <alignment horizontal="left" vertical="center" shrinkToFit="1"/>
    </xf>
    <xf numFmtId="0" fontId="63" fillId="33" borderId="353" xfId="68" applyFont="1" applyFill="1" applyBorder="1" applyAlignment="1">
      <alignment horizontal="left" vertical="center" shrinkToFit="1"/>
    </xf>
    <xf numFmtId="0" fontId="63" fillId="0" borderId="151" xfId="54" applyFont="1" applyBorder="1" applyAlignment="1">
      <alignment horizontal="left" vertical="center" shrinkToFit="1"/>
    </xf>
    <xf numFmtId="0" fontId="63" fillId="0" borderId="152" xfId="54" applyFont="1" applyBorder="1" applyAlignment="1">
      <alignment horizontal="left" vertical="center" shrinkToFit="1"/>
    </xf>
    <xf numFmtId="0" fontId="63" fillId="0" borderId="153" xfId="54" applyFont="1" applyBorder="1" applyAlignment="1">
      <alignment horizontal="left" vertical="center" shrinkToFit="1"/>
    </xf>
    <xf numFmtId="0" fontId="63" fillId="0" borderId="154" xfId="54" applyFont="1" applyBorder="1" applyAlignment="1">
      <alignment horizontal="left" vertical="center" shrinkToFit="1"/>
    </xf>
    <xf numFmtId="0" fontId="63" fillId="0" borderId="155" xfId="54" applyFont="1" applyBorder="1" applyAlignment="1">
      <alignment horizontal="left" vertical="center" shrinkToFit="1"/>
    </xf>
    <xf numFmtId="0" fontId="63" fillId="0" borderId="156" xfId="54" applyFont="1" applyBorder="1" applyAlignment="1">
      <alignment horizontal="left" vertical="center" shrinkToFit="1"/>
    </xf>
    <xf numFmtId="0" fontId="63" fillId="0" borderId="154" xfId="68" applyFont="1" applyBorder="1" applyAlignment="1">
      <alignment horizontal="left" vertical="center" shrinkToFit="1"/>
    </xf>
    <xf numFmtId="0" fontId="63" fillId="0" borderId="155" xfId="68" applyFont="1" applyBorder="1" applyAlignment="1">
      <alignment horizontal="left" vertical="center" shrinkToFit="1"/>
    </xf>
    <xf numFmtId="0" fontId="63" fillId="0" borderId="156" xfId="68" applyFont="1" applyBorder="1" applyAlignment="1">
      <alignment horizontal="left" vertical="center" shrinkToFit="1"/>
    </xf>
    <xf numFmtId="0" fontId="63" fillId="0" borderId="157" xfId="68" applyFont="1" applyBorder="1" applyAlignment="1">
      <alignment horizontal="left" vertical="center" shrinkToFit="1"/>
    </xf>
    <xf numFmtId="0" fontId="63" fillId="0" borderId="158" xfId="68" applyFont="1" applyBorder="1" applyAlignment="1">
      <alignment horizontal="left" vertical="center" shrinkToFit="1"/>
    </xf>
    <xf numFmtId="0" fontId="63" fillId="0" borderId="159" xfId="68" applyFont="1" applyBorder="1" applyAlignment="1">
      <alignment horizontal="left" vertical="center" shrinkToFit="1"/>
    </xf>
    <xf numFmtId="0" fontId="63" fillId="0" borderId="152" xfId="68" applyFont="1" applyBorder="1" applyAlignment="1">
      <alignment horizontal="left" vertical="center" shrinkToFit="1"/>
    </xf>
    <xf numFmtId="0" fontId="63" fillId="0" borderId="153" xfId="68" applyFont="1" applyBorder="1" applyAlignment="1">
      <alignment horizontal="left" vertical="center" shrinkToFit="1"/>
    </xf>
    <xf numFmtId="0" fontId="63" fillId="0" borderId="335" xfId="54" applyFont="1" applyBorder="1" applyAlignment="1">
      <alignment horizontal="left" vertical="center" wrapText="1" shrinkToFit="1"/>
    </xf>
    <xf numFmtId="0" fontId="62" fillId="0" borderId="331" xfId="54" applyFont="1" applyBorder="1" applyAlignment="1">
      <alignment horizontal="left" vertical="center" wrapText="1" shrinkToFit="1"/>
    </xf>
    <xf numFmtId="0" fontId="63" fillId="0" borderId="331" xfId="54" applyFont="1" applyBorder="1" applyAlignment="1">
      <alignment horizontal="left" vertical="center" shrinkToFit="1"/>
    </xf>
    <xf numFmtId="0" fontId="63" fillId="33" borderId="26" xfId="54" applyFont="1" applyFill="1" applyBorder="1" applyAlignment="1">
      <alignment horizontal="left" vertical="center" shrinkToFit="1"/>
    </xf>
    <xf numFmtId="0" fontId="63" fillId="33" borderId="42" xfId="54" applyFont="1" applyFill="1" applyBorder="1" applyAlignment="1">
      <alignment horizontal="left" vertical="center" shrinkToFit="1"/>
    </xf>
    <xf numFmtId="0" fontId="63" fillId="33" borderId="331" xfId="54" applyFont="1" applyFill="1" applyBorder="1" applyAlignment="1">
      <alignment vertical="center" shrinkToFit="1"/>
    </xf>
    <xf numFmtId="0" fontId="63" fillId="33" borderId="325" xfId="54" applyFont="1" applyFill="1" applyBorder="1" applyAlignment="1">
      <alignment vertical="center" shrinkToFit="1"/>
    </xf>
    <xf numFmtId="0" fontId="63" fillId="33" borderId="349" xfId="54" applyFont="1" applyFill="1" applyBorder="1" applyAlignment="1">
      <alignment vertical="center" shrinkToFit="1"/>
    </xf>
    <xf numFmtId="0" fontId="63" fillId="0" borderId="157" xfId="54" applyFont="1" applyBorder="1" applyAlignment="1">
      <alignment horizontal="left" vertical="center" shrinkToFit="1"/>
    </xf>
    <xf numFmtId="0" fontId="63" fillId="0" borderId="158" xfId="54" applyFont="1" applyBorder="1" applyAlignment="1">
      <alignment horizontal="left" vertical="center" shrinkToFit="1"/>
    </xf>
    <xf numFmtId="0" fontId="63" fillId="0" borderId="159" xfId="54" applyFont="1" applyBorder="1" applyAlignment="1">
      <alignment horizontal="left" vertical="center" shrinkToFit="1"/>
    </xf>
    <xf numFmtId="0" fontId="63" fillId="33" borderId="324" xfId="54" applyFont="1" applyFill="1" applyBorder="1" applyAlignment="1">
      <alignment horizontal="left" vertical="center" shrinkToFit="1"/>
    </xf>
    <xf numFmtId="0" fontId="63" fillId="33" borderId="336" xfId="54" applyFont="1" applyFill="1" applyBorder="1" applyAlignment="1">
      <alignment horizontal="left" vertical="center" shrinkToFit="1"/>
    </xf>
    <xf numFmtId="0" fontId="63" fillId="33" borderId="0" xfId="54" applyFont="1" applyFill="1" applyAlignment="1">
      <alignment horizontal="left" vertical="center" shrinkToFit="1"/>
    </xf>
    <xf numFmtId="0" fontId="63" fillId="33" borderId="68" xfId="54" applyFont="1" applyFill="1" applyBorder="1" applyAlignment="1">
      <alignment horizontal="left" vertical="center" shrinkToFit="1"/>
    </xf>
    <xf numFmtId="0" fontId="63" fillId="33" borderId="69" xfId="54" applyFont="1" applyFill="1" applyBorder="1" applyAlignment="1">
      <alignment horizontal="left" vertical="center" shrinkToFit="1"/>
    </xf>
    <xf numFmtId="0" fontId="63" fillId="33" borderId="14" xfId="54" applyFont="1" applyFill="1" applyBorder="1" applyAlignment="1">
      <alignment horizontal="left" vertical="center" shrinkToFit="1"/>
    </xf>
    <xf numFmtId="0" fontId="63" fillId="33" borderId="331" xfId="54" applyFont="1" applyFill="1" applyBorder="1" applyAlignment="1">
      <alignment horizontal="center" vertical="center" wrapText="1" shrinkToFit="1"/>
    </xf>
    <xf numFmtId="0" fontId="63" fillId="33" borderId="325" xfId="54" applyFont="1" applyFill="1" applyBorder="1" applyAlignment="1">
      <alignment horizontal="center" vertical="center" wrapText="1" shrinkToFit="1"/>
    </xf>
    <xf numFmtId="0" fontId="63" fillId="33" borderId="332" xfId="54" applyFont="1" applyFill="1" applyBorder="1" applyAlignment="1">
      <alignment horizontal="center" vertical="center" wrapText="1" shrinkToFit="1"/>
    </xf>
    <xf numFmtId="0" fontId="63" fillId="0" borderId="332" xfId="54" applyFont="1" applyBorder="1" applyAlignment="1">
      <alignment horizontal="left" vertical="center" wrapText="1" shrinkToFit="1"/>
    </xf>
    <xf numFmtId="56" fontId="63" fillId="33" borderId="331" xfId="54" applyNumberFormat="1" applyFont="1" applyFill="1" applyBorder="1" applyAlignment="1">
      <alignment horizontal="left" vertical="center" shrinkToFit="1"/>
    </xf>
    <xf numFmtId="0" fontId="63" fillId="33" borderId="325" xfId="54" applyFont="1" applyFill="1" applyBorder="1" applyAlignment="1">
      <alignment horizontal="left" vertical="center" shrinkToFit="1"/>
    </xf>
    <xf numFmtId="0" fontId="63" fillId="33" borderId="349" xfId="54" applyFont="1" applyFill="1" applyBorder="1" applyAlignment="1">
      <alignment horizontal="left" vertical="center" shrinkToFit="1"/>
    </xf>
    <xf numFmtId="0" fontId="63" fillId="0" borderId="331" xfId="54" applyFont="1" applyBorder="1" applyAlignment="1">
      <alignment horizontal="left" vertical="center" wrapText="1" shrinkToFit="1"/>
    </xf>
    <xf numFmtId="0" fontId="63" fillId="0" borderId="325" xfId="54" applyFont="1" applyBorder="1" applyAlignment="1">
      <alignment horizontal="left" vertical="center" wrapText="1" shrinkToFit="1"/>
    </xf>
    <xf numFmtId="0" fontId="63" fillId="0" borderId="157" xfId="56" applyFont="1" applyBorder="1" applyAlignment="1">
      <alignment horizontal="left" vertical="center" shrinkToFit="1"/>
    </xf>
    <xf numFmtId="0" fontId="63" fillId="0" borderId="158" xfId="56" applyFont="1" applyBorder="1" applyAlignment="1">
      <alignment horizontal="left" vertical="center" shrinkToFit="1"/>
    </xf>
    <xf numFmtId="0" fontId="63" fillId="0" borderId="159" xfId="56" applyFont="1" applyBorder="1" applyAlignment="1">
      <alignment horizontal="left" vertical="center" shrinkToFit="1"/>
    </xf>
    <xf numFmtId="0" fontId="63" fillId="0" borderId="151" xfId="54" applyFont="1" applyBorder="1" applyAlignment="1">
      <alignment horizontal="left" vertical="center" wrapText="1" shrinkToFit="1"/>
    </xf>
    <xf numFmtId="0" fontId="63" fillId="0" borderId="154" xfId="54" applyFont="1" applyBorder="1" applyAlignment="1">
      <alignment horizontal="left" vertical="center" wrapText="1" shrinkToFit="1"/>
    </xf>
    <xf numFmtId="0" fontId="63" fillId="33" borderId="335" xfId="54" applyFont="1" applyFill="1" applyBorder="1" applyAlignment="1">
      <alignment horizontal="left" vertical="center" shrinkToFit="1"/>
    </xf>
    <xf numFmtId="0" fontId="63" fillId="33" borderId="67" xfId="54" applyFont="1" applyFill="1" applyBorder="1" applyAlignment="1">
      <alignment horizontal="left" vertical="center" shrinkToFit="1"/>
    </xf>
    <xf numFmtId="0" fontId="63" fillId="33" borderId="67" xfId="68" applyFont="1" applyFill="1" applyBorder="1" applyAlignment="1">
      <alignment horizontal="left" vertical="center" shrinkToFit="1"/>
    </xf>
    <xf numFmtId="0" fontId="63" fillId="33" borderId="0" xfId="68" applyFont="1" applyFill="1" applyAlignment="1">
      <alignment horizontal="left" vertical="center" shrinkToFit="1"/>
    </xf>
    <xf numFmtId="0" fontId="63" fillId="33" borderId="68" xfId="68" applyFont="1" applyFill="1" applyBorder="1" applyAlignment="1">
      <alignment horizontal="left" vertical="center" shrinkToFit="1"/>
    </xf>
    <xf numFmtId="0" fontId="63" fillId="33" borderId="22" xfId="68" applyFont="1" applyFill="1" applyBorder="1" applyAlignment="1">
      <alignment horizontal="left" vertical="center" shrinkToFit="1"/>
    </xf>
    <xf numFmtId="0" fontId="63" fillId="33" borderId="69" xfId="68" applyFont="1" applyFill="1" applyBorder="1" applyAlignment="1">
      <alignment horizontal="left" vertical="center" shrinkToFit="1"/>
    </xf>
    <xf numFmtId="0" fontId="63" fillId="33" borderId="14" xfId="68" applyFont="1" applyFill="1" applyBorder="1" applyAlignment="1">
      <alignment horizontal="left" vertical="center" shrinkToFit="1"/>
    </xf>
    <xf numFmtId="0" fontId="63" fillId="0" borderId="331" xfId="54" applyFont="1" applyBorder="1" applyAlignment="1">
      <alignment horizontal="right" vertical="center" shrinkToFit="1"/>
    </xf>
    <xf numFmtId="0" fontId="63" fillId="0" borderId="325" xfId="54" applyFont="1" applyBorder="1" applyAlignment="1">
      <alignment horizontal="right" vertical="center" shrinkToFit="1"/>
    </xf>
    <xf numFmtId="0" fontId="63" fillId="38" borderId="331" xfId="54" applyFont="1" applyFill="1" applyBorder="1" applyAlignment="1">
      <alignment vertical="center" shrinkToFit="1"/>
    </xf>
    <xf numFmtId="0" fontId="63" fillId="38" borderId="325" xfId="54" applyFont="1" applyFill="1" applyBorder="1" applyAlignment="1">
      <alignment vertical="center" shrinkToFit="1"/>
    </xf>
    <xf numFmtId="0" fontId="63" fillId="38" borderId="349" xfId="54" applyFont="1" applyFill="1" applyBorder="1" applyAlignment="1">
      <alignment vertical="center" shrinkToFit="1"/>
    </xf>
    <xf numFmtId="0" fontId="63" fillId="0" borderId="331" xfId="54" applyFont="1" applyBorder="1" applyAlignment="1">
      <alignment vertical="center" shrinkToFit="1"/>
    </xf>
    <xf numFmtId="0" fontId="63" fillId="0" borderId="325" xfId="54" applyFont="1" applyBorder="1" applyAlignment="1">
      <alignment vertical="center" shrinkToFit="1"/>
    </xf>
    <xf numFmtId="0" fontId="63" fillId="0" borderId="332" xfId="54" applyFont="1" applyBorder="1" applyAlignment="1">
      <alignment vertical="center" shrinkToFit="1"/>
    </xf>
    <xf numFmtId="56" fontId="63" fillId="33" borderId="333" xfId="54" applyNumberFormat="1" applyFont="1" applyFill="1" applyBorder="1" applyAlignment="1">
      <alignment horizontal="left" vertical="center" shrinkToFit="1"/>
    </xf>
    <xf numFmtId="0" fontId="63" fillId="33" borderId="333" xfId="54" applyFont="1" applyFill="1" applyBorder="1" applyAlignment="1">
      <alignment horizontal="center" vertical="center" shrinkToFit="1"/>
    </xf>
    <xf numFmtId="0" fontId="63" fillId="29" borderId="331" xfId="54" applyFont="1" applyFill="1" applyBorder="1" applyAlignment="1">
      <alignment horizontal="center" vertical="center" shrinkToFit="1"/>
    </xf>
    <xf numFmtId="0" fontId="63" fillId="29" borderId="325" xfId="54" applyFont="1" applyFill="1" applyBorder="1" applyAlignment="1">
      <alignment horizontal="center" vertical="center" shrinkToFit="1"/>
    </xf>
    <xf numFmtId="0" fontId="63" fillId="29" borderId="332" xfId="54" applyFont="1" applyFill="1" applyBorder="1" applyAlignment="1">
      <alignment horizontal="center" vertical="center" shrinkToFit="1"/>
    </xf>
    <xf numFmtId="0" fontId="63" fillId="33" borderId="331" xfId="54" applyFont="1" applyFill="1" applyBorder="1" applyAlignment="1">
      <alignment horizontal="left" vertical="center" shrinkToFit="1"/>
    </xf>
    <xf numFmtId="0" fontId="63" fillId="33" borderId="22" xfId="54" applyFont="1" applyFill="1" applyBorder="1" applyAlignment="1">
      <alignment horizontal="left" vertical="center" shrinkToFit="1"/>
    </xf>
    <xf numFmtId="0" fontId="63" fillId="33" borderId="22" xfId="56" applyFont="1" applyFill="1" applyBorder="1" applyAlignment="1">
      <alignment horizontal="left" vertical="center" shrinkToFit="1"/>
    </xf>
    <xf numFmtId="0" fontId="63" fillId="33" borderId="69" xfId="56" applyFont="1" applyFill="1" applyBorder="1" applyAlignment="1">
      <alignment horizontal="left" vertical="center" shrinkToFit="1"/>
    </xf>
    <xf numFmtId="0" fontId="63" fillId="33" borderId="14" xfId="56" applyFont="1" applyFill="1" applyBorder="1" applyAlignment="1">
      <alignment horizontal="left" vertical="center" shrinkToFit="1"/>
    </xf>
    <xf numFmtId="0" fontId="0" fillId="0" borderId="325" xfId="0" applyBorder="1" applyAlignment="1">
      <alignment horizontal="center" vertical="center" shrinkToFit="1"/>
    </xf>
    <xf numFmtId="0" fontId="0" fillId="0" borderId="332" xfId="0" applyBorder="1" applyAlignment="1">
      <alignment horizontal="center" vertical="center" shrinkToFit="1"/>
    </xf>
    <xf numFmtId="0" fontId="0" fillId="0" borderId="325" xfId="0" applyBorder="1" applyAlignment="1">
      <alignment horizontal="left" vertical="center" shrinkToFit="1"/>
    </xf>
    <xf numFmtId="0" fontId="0" fillId="0" borderId="349" xfId="0" applyBorder="1" applyAlignment="1">
      <alignment horizontal="left" vertical="center" shrinkToFit="1"/>
    </xf>
    <xf numFmtId="0" fontId="0" fillId="0" borderId="332" xfId="0" applyBorder="1" applyAlignment="1">
      <alignment horizontal="left" vertical="center" shrinkToFit="1"/>
    </xf>
    <xf numFmtId="0" fontId="63" fillId="38" borderId="22" xfId="54" applyFont="1" applyFill="1" applyBorder="1" applyAlignment="1">
      <alignment horizontal="center" vertical="center" shrinkToFit="1"/>
    </xf>
    <xf numFmtId="0" fontId="63" fillId="38" borderId="69" xfId="54" applyFont="1" applyFill="1" applyBorder="1" applyAlignment="1">
      <alignment horizontal="center" vertical="center" shrinkToFit="1"/>
    </xf>
    <xf numFmtId="0" fontId="63" fillId="38" borderId="14" xfId="54" applyFont="1" applyFill="1" applyBorder="1" applyAlignment="1">
      <alignment horizontal="center" vertical="center" shrinkToFit="1"/>
    </xf>
    <xf numFmtId="0" fontId="63" fillId="38" borderId="333" xfId="54" applyFont="1" applyFill="1" applyBorder="1" applyAlignment="1">
      <alignment horizontal="left" vertical="center" shrinkToFit="1"/>
    </xf>
    <xf numFmtId="0" fontId="63" fillId="38" borderId="353" xfId="54" applyFont="1" applyFill="1" applyBorder="1" applyAlignment="1">
      <alignment horizontal="left" vertical="center" shrinkToFit="1"/>
    </xf>
    <xf numFmtId="0" fontId="63" fillId="29" borderId="331" xfId="54" applyFont="1" applyFill="1" applyBorder="1" applyAlignment="1">
      <alignment horizontal="right" vertical="center" shrinkToFit="1"/>
    </xf>
    <xf numFmtId="0" fontId="63" fillId="29" borderId="325" xfId="54" applyFont="1" applyFill="1" applyBorder="1" applyAlignment="1">
      <alignment horizontal="right" vertical="center" shrinkToFit="1"/>
    </xf>
    <xf numFmtId="0" fontId="63" fillId="29" borderId="325" xfId="54" applyFont="1" applyFill="1" applyBorder="1" applyAlignment="1">
      <alignment horizontal="left" vertical="center" shrinkToFit="1"/>
    </xf>
    <xf numFmtId="0" fontId="63" fillId="29" borderId="332" xfId="54" applyFont="1" applyFill="1" applyBorder="1" applyAlignment="1">
      <alignment horizontal="left" vertical="center" shrinkToFit="1"/>
    </xf>
    <xf numFmtId="0" fontId="63" fillId="33" borderId="349" xfId="54" applyFont="1" applyFill="1" applyBorder="1" applyAlignment="1">
      <alignment horizontal="center" vertical="center" shrinkToFit="1"/>
    </xf>
    <xf numFmtId="0" fontId="63" fillId="0" borderId="325" xfId="54" applyFont="1" applyBorder="1" applyAlignment="1">
      <alignment horizontal="left" vertical="center" wrapText="1"/>
    </xf>
    <xf numFmtId="0" fontId="63" fillId="0" borderId="332" xfId="54" applyFont="1" applyBorder="1" applyAlignment="1">
      <alignment horizontal="left" vertical="center" wrapText="1"/>
    </xf>
    <xf numFmtId="0" fontId="63" fillId="38" borderId="331" xfId="54" applyFont="1" applyFill="1" applyBorder="1" applyAlignment="1">
      <alignment horizontal="center" vertical="center" shrinkToFit="1"/>
    </xf>
    <xf numFmtId="0" fontId="63" fillId="38" borderId="325" xfId="54" applyFont="1" applyFill="1" applyBorder="1" applyAlignment="1">
      <alignment horizontal="center" vertical="center" shrinkToFit="1"/>
    </xf>
    <xf numFmtId="0" fontId="63" fillId="38" borderId="349" xfId="54" applyFont="1" applyFill="1" applyBorder="1" applyAlignment="1">
      <alignment horizontal="center" vertical="center" shrinkToFit="1"/>
    </xf>
    <xf numFmtId="0" fontId="63" fillId="33" borderId="331" xfId="55" applyFont="1" applyFill="1" applyBorder="1" applyAlignment="1">
      <alignment horizontal="center" vertical="center" shrinkToFit="1"/>
    </xf>
    <xf numFmtId="0" fontId="63" fillId="33" borderId="325" xfId="55" applyFont="1" applyFill="1" applyBorder="1" applyAlignment="1">
      <alignment horizontal="center" vertical="center" shrinkToFit="1"/>
    </xf>
    <xf numFmtId="0" fontId="63" fillId="33" borderId="332" xfId="55" applyFont="1" applyFill="1" applyBorder="1" applyAlignment="1">
      <alignment horizontal="center" vertical="center" shrinkToFit="1"/>
    </xf>
    <xf numFmtId="0" fontId="63" fillId="0" borderId="331" xfId="54" applyFont="1" applyBorder="1" applyAlignment="1">
      <alignment horizontal="center" vertical="center" shrinkToFit="1"/>
    </xf>
    <xf numFmtId="0" fontId="63" fillId="0" borderId="325" xfId="54" applyFont="1" applyBorder="1" applyAlignment="1">
      <alignment horizontal="center" vertical="center" shrinkToFit="1"/>
    </xf>
    <xf numFmtId="0" fontId="63" fillId="0" borderId="332" xfId="54" applyFont="1" applyBorder="1" applyAlignment="1">
      <alignment horizontal="center" vertical="center" shrinkToFit="1"/>
    </xf>
    <xf numFmtId="0" fontId="63" fillId="0" borderId="349" xfId="54" applyFont="1" applyBorder="1" applyAlignment="1">
      <alignment horizontal="left" vertical="center" shrinkToFit="1"/>
    </xf>
    <xf numFmtId="0" fontId="63" fillId="0" borderId="353" xfId="54" applyFont="1" applyBorder="1" applyAlignment="1">
      <alignment horizontal="left" vertical="center" shrinkToFit="1"/>
    </xf>
    <xf numFmtId="0" fontId="63" fillId="0" borderId="22" xfId="54" applyFont="1" applyBorder="1" applyAlignment="1">
      <alignment horizontal="center" vertical="center" shrinkToFit="1"/>
    </xf>
    <xf numFmtId="0" fontId="63" fillId="0" borderId="69" xfId="54" applyFont="1" applyBorder="1" applyAlignment="1">
      <alignment horizontal="center" vertical="center" shrinkToFit="1"/>
    </xf>
    <xf numFmtId="0" fontId="63" fillId="0" borderId="14" xfId="54" applyFont="1" applyBorder="1" applyAlignment="1">
      <alignment horizontal="center" vertical="center" shrinkToFit="1"/>
    </xf>
    <xf numFmtId="0" fontId="63" fillId="0" borderId="333" xfId="68" applyFont="1" applyBorder="1" applyAlignment="1">
      <alignment horizontal="left" vertical="center" shrinkToFit="1"/>
    </xf>
    <xf numFmtId="0" fontId="63" fillId="0" borderId="353" xfId="68" applyFont="1" applyBorder="1" applyAlignment="1">
      <alignment horizontal="left" vertical="center" shrinkToFit="1"/>
    </xf>
    <xf numFmtId="0" fontId="63" fillId="0" borderId="22" xfId="54" applyFont="1" applyBorder="1" applyAlignment="1">
      <alignment horizontal="center" vertical="center" wrapText="1" shrinkToFit="1"/>
    </xf>
    <xf numFmtId="0" fontId="63" fillId="29" borderId="331" xfId="54" applyFont="1" applyFill="1" applyBorder="1" applyAlignment="1">
      <alignment horizontal="right" vertical="center" wrapText="1" shrinkToFit="1"/>
    </xf>
    <xf numFmtId="0" fontId="63" fillId="29" borderId="325" xfId="54" applyFont="1" applyFill="1" applyBorder="1" applyAlignment="1">
      <alignment horizontal="right" vertical="center" wrapText="1" shrinkToFit="1"/>
    </xf>
    <xf numFmtId="0" fontId="62" fillId="29" borderId="337" xfId="68" applyFont="1" applyFill="1" applyBorder="1" applyAlignment="1">
      <alignment horizontal="center" vertical="center" wrapText="1"/>
    </xf>
    <xf numFmtId="0" fontId="62" fillId="29" borderId="71" xfId="68" applyFont="1" applyFill="1" applyBorder="1" applyAlignment="1">
      <alignment horizontal="center" vertical="center" wrapText="1"/>
    </xf>
    <xf numFmtId="0" fontId="62" fillId="29" borderId="26" xfId="68" applyFont="1" applyFill="1" applyBorder="1" applyAlignment="1">
      <alignment horizontal="center" vertical="center" wrapText="1"/>
    </xf>
    <xf numFmtId="0" fontId="63" fillId="0" borderId="324" xfId="54" applyFont="1" applyBorder="1" applyAlignment="1">
      <alignment horizontal="left" vertical="center" wrapText="1" shrinkToFit="1"/>
    </xf>
    <xf numFmtId="0" fontId="63" fillId="0" borderId="336" xfId="54" applyFont="1" applyBorder="1" applyAlignment="1">
      <alignment horizontal="left" vertical="center" wrapText="1" shrinkToFit="1"/>
    </xf>
    <xf numFmtId="0" fontId="63" fillId="0" borderId="67" xfId="54" applyFont="1" applyBorder="1" applyAlignment="1">
      <alignment horizontal="left" vertical="center" wrapText="1" shrinkToFit="1"/>
    </xf>
    <xf numFmtId="0" fontId="63" fillId="0" borderId="0" xfId="54" applyFont="1" applyAlignment="1">
      <alignment horizontal="left" vertical="center" wrapText="1" shrinkToFit="1"/>
    </xf>
    <xf numFmtId="0" fontId="63" fillId="0" borderId="68" xfId="54" applyFont="1" applyBorder="1" applyAlignment="1">
      <alignment horizontal="left" vertical="center" wrapText="1" shrinkToFit="1"/>
    </xf>
    <xf numFmtId="0" fontId="63" fillId="0" borderId="22" xfId="54" applyFont="1" applyBorder="1" applyAlignment="1">
      <alignment horizontal="left" vertical="center" wrapText="1" shrinkToFit="1"/>
    </xf>
    <xf numFmtId="0" fontId="63" fillId="0" borderId="69" xfId="54" applyFont="1" applyBorder="1" applyAlignment="1">
      <alignment horizontal="left" vertical="center" wrapText="1" shrinkToFit="1"/>
    </xf>
    <xf numFmtId="0" fontId="63" fillId="0" borderId="14" xfId="54" applyFont="1" applyBorder="1" applyAlignment="1">
      <alignment horizontal="left" vertical="center" wrapText="1" shrinkToFit="1"/>
    </xf>
    <xf numFmtId="0" fontId="62" fillId="29" borderId="333" xfId="68" applyFont="1" applyFill="1" applyBorder="1" applyAlignment="1">
      <alignment horizontal="center" vertical="center" wrapText="1"/>
    </xf>
    <xf numFmtId="0" fontId="62" fillId="29" borderId="333" xfId="68" applyFont="1" applyFill="1" applyBorder="1" applyAlignment="1">
      <alignment horizontal="center" vertical="center"/>
    </xf>
    <xf numFmtId="0" fontId="63" fillId="33" borderId="335" xfId="68" applyFont="1" applyFill="1" applyBorder="1" applyAlignment="1">
      <alignment horizontal="left" vertical="center" shrinkToFit="1"/>
    </xf>
    <xf numFmtId="0" fontId="63" fillId="33" borderId="324" xfId="68" applyFont="1" applyFill="1" applyBorder="1" applyAlignment="1">
      <alignment horizontal="left" vertical="center" shrinkToFit="1"/>
    </xf>
    <xf numFmtId="0" fontId="63" fillId="33" borderId="336" xfId="68" applyFont="1" applyFill="1" applyBorder="1" applyAlignment="1">
      <alignment horizontal="left" vertical="center" shrinkToFit="1"/>
    </xf>
    <xf numFmtId="0" fontId="63" fillId="0" borderId="151" xfId="68" applyFont="1" applyBorder="1" applyAlignment="1">
      <alignment horizontal="left" vertical="center" shrinkToFit="1"/>
    </xf>
    <xf numFmtId="0" fontId="63" fillId="33" borderId="22" xfId="54" applyFont="1" applyFill="1" applyBorder="1" applyAlignment="1">
      <alignment horizontal="center" vertical="center" wrapText="1" shrinkToFit="1"/>
    </xf>
    <xf numFmtId="0" fontId="62" fillId="0" borderId="337" xfId="54" applyFont="1" applyBorder="1" applyAlignment="1">
      <alignment horizontal="left" vertical="center" shrinkToFit="1"/>
    </xf>
    <xf numFmtId="0" fontId="62" fillId="0" borderId="71" xfId="54" applyFont="1" applyBorder="1" applyAlignment="1">
      <alignment horizontal="left" vertical="center" shrinkToFit="1"/>
    </xf>
    <xf numFmtId="0" fontId="62" fillId="0" borderId="329" xfId="54" applyFont="1" applyBorder="1" applyAlignment="1">
      <alignment horizontal="left" vertical="center" shrinkToFit="1"/>
    </xf>
    <xf numFmtId="0" fontId="62" fillId="0" borderId="329" xfId="68" applyFont="1" applyBorder="1" applyAlignment="1">
      <alignment horizontal="left" vertical="center" shrinkToFit="1"/>
    </xf>
    <xf numFmtId="0" fontId="62" fillId="0" borderId="330" xfId="54" applyFont="1" applyBorder="1" applyAlignment="1">
      <alignment horizontal="left" vertical="center" shrinkToFit="1"/>
    </xf>
    <xf numFmtId="0" fontId="62" fillId="0" borderId="330" xfId="68" applyFont="1" applyBorder="1" applyAlignment="1">
      <alignment horizontal="left" vertical="center" shrinkToFit="1"/>
    </xf>
    <xf numFmtId="0" fontId="62" fillId="0" borderId="327" xfId="68" applyFont="1" applyBorder="1" applyAlignment="1">
      <alignment horizontal="left" vertical="center" shrinkToFit="1"/>
    </xf>
    <xf numFmtId="0" fontId="62" fillId="0" borderId="22" xfId="54" applyFont="1" applyBorder="1" applyAlignment="1">
      <alignment horizontal="left" vertical="center" shrinkToFit="1"/>
    </xf>
    <xf numFmtId="0" fontId="62" fillId="0" borderId="69" xfId="54" applyFont="1" applyBorder="1" applyAlignment="1">
      <alignment horizontal="left" vertical="center" shrinkToFit="1"/>
    </xf>
    <xf numFmtId="0" fontId="62" fillId="0" borderId="328" xfId="54" applyFont="1" applyBorder="1" applyAlignment="1">
      <alignment horizontal="left" vertical="center" shrinkToFit="1"/>
    </xf>
    <xf numFmtId="0" fontId="62" fillId="0" borderId="328" xfId="68" applyFont="1" applyBorder="1" applyAlignment="1">
      <alignment horizontal="left" vertical="center" shrinkToFit="1"/>
    </xf>
    <xf numFmtId="0" fontId="62" fillId="0" borderId="81" xfId="54" applyFont="1" applyBorder="1" applyAlignment="1">
      <alignment horizontal="left" vertical="center" shrinkToFit="1"/>
    </xf>
    <xf numFmtId="0" fontId="62" fillId="0" borderId="147" xfId="54" applyFont="1" applyBorder="1" applyAlignment="1">
      <alignment horizontal="left" vertical="center" shrinkToFit="1"/>
    </xf>
    <xf numFmtId="0" fontId="62" fillId="0" borderId="34" xfId="54" applyFont="1" applyBorder="1" applyAlignment="1">
      <alignment horizontal="left" vertical="center" shrinkToFit="1"/>
    </xf>
    <xf numFmtId="0" fontId="63" fillId="33" borderId="81" xfId="54" applyFont="1" applyFill="1" applyBorder="1" applyAlignment="1">
      <alignment horizontal="center" vertical="center" shrinkToFit="1"/>
    </xf>
    <xf numFmtId="0" fontId="63" fillId="33" borderId="147" xfId="54" applyFont="1" applyFill="1" applyBorder="1" applyAlignment="1">
      <alignment horizontal="center" vertical="center" shrinkToFit="1"/>
    </xf>
    <xf numFmtId="0" fontId="63" fillId="33" borderId="34" xfId="54" applyFont="1" applyFill="1" applyBorder="1" applyAlignment="1">
      <alignment horizontal="center" vertical="center" shrinkToFit="1"/>
    </xf>
    <xf numFmtId="0" fontId="63" fillId="33" borderId="21" xfId="54" applyFont="1" applyFill="1" applyBorder="1" applyAlignment="1">
      <alignment horizontal="left" vertical="center" shrinkToFit="1"/>
    </xf>
    <xf numFmtId="0" fontId="63" fillId="33" borderId="33" xfId="54" applyFont="1" applyFill="1" applyBorder="1" applyAlignment="1">
      <alignment horizontal="left" vertical="center" shrinkToFit="1"/>
    </xf>
    <xf numFmtId="0" fontId="62" fillId="0" borderId="89" xfId="68" applyFont="1" applyBorder="1" applyAlignment="1">
      <alignment horizontal="center" vertical="center" textRotation="255" shrinkToFit="1"/>
    </xf>
    <xf numFmtId="0" fontId="62" fillId="0" borderId="117" xfId="68" applyFont="1" applyBorder="1" applyAlignment="1">
      <alignment horizontal="center" vertical="center" textRotation="255" shrinkToFit="1"/>
    </xf>
    <xf numFmtId="0" fontId="62" fillId="0" borderId="41" xfId="68" applyFont="1" applyBorder="1" applyAlignment="1">
      <alignment horizontal="center" vertical="center" textRotation="255" shrinkToFit="1"/>
    </xf>
    <xf numFmtId="0" fontId="62" fillId="0" borderId="21" xfId="54" applyFont="1" applyBorder="1" applyAlignment="1">
      <alignment horizontal="left" vertical="center" shrinkToFit="1"/>
    </xf>
    <xf numFmtId="0" fontId="62" fillId="0" borderId="326" xfId="54" applyFont="1" applyBorder="1" applyAlignment="1">
      <alignment horizontal="left" vertical="center" shrinkToFit="1"/>
    </xf>
    <xf numFmtId="0" fontId="62" fillId="0" borderId="326" xfId="68" applyFont="1" applyBorder="1" applyAlignment="1">
      <alignment horizontal="left" vertical="center" shrinkToFit="1"/>
    </xf>
    <xf numFmtId="0" fontId="62" fillId="0" borderId="327" xfId="54" applyFont="1" applyBorder="1" applyAlignment="1">
      <alignment horizontal="left" vertical="center" shrinkToFit="1"/>
    </xf>
    <xf numFmtId="0" fontId="42" fillId="32" borderId="167" xfId="54" applyFont="1" applyFill="1" applyBorder="1" applyAlignment="1">
      <alignment horizontal="center" vertical="center" shrinkToFit="1"/>
    </xf>
    <xf numFmtId="0" fontId="42" fillId="32" borderId="168" xfId="54" applyFont="1" applyFill="1" applyBorder="1" applyAlignment="1">
      <alignment horizontal="center" vertical="center" shrinkToFit="1"/>
    </xf>
    <xf numFmtId="0" fontId="42" fillId="32" borderId="119" xfId="54" applyFont="1" applyFill="1" applyBorder="1" applyAlignment="1">
      <alignment horizontal="center" vertical="center" shrinkToFit="1"/>
    </xf>
    <xf numFmtId="0" fontId="23" fillId="29" borderId="171" xfId="55" applyFont="1" applyFill="1" applyBorder="1" applyAlignment="1">
      <alignment horizontal="left" vertical="center" shrinkToFit="1"/>
    </xf>
    <xf numFmtId="0" fontId="23" fillId="29" borderId="168" xfId="55" applyFont="1" applyFill="1" applyBorder="1" applyAlignment="1">
      <alignment horizontal="left" vertical="center" shrinkToFit="1"/>
    </xf>
    <xf numFmtId="0" fontId="23" fillId="29" borderId="169" xfId="55" applyFont="1" applyFill="1" applyBorder="1" applyAlignment="1">
      <alignment horizontal="left" vertical="center" shrinkToFit="1"/>
    </xf>
    <xf numFmtId="0" fontId="5" fillId="29" borderId="160" xfId="54" applyFill="1" applyBorder="1" applyAlignment="1">
      <alignment horizontal="center" vertical="center" shrinkToFit="1"/>
    </xf>
    <xf numFmtId="0" fontId="5" fillId="29" borderId="161" xfId="54" applyFill="1" applyBorder="1" applyAlignment="1">
      <alignment horizontal="center" vertical="center" shrinkToFit="1"/>
    </xf>
    <xf numFmtId="0" fontId="5" fillId="29" borderId="162" xfId="54" applyFill="1" applyBorder="1" applyAlignment="1">
      <alignment horizontal="center" vertical="center" shrinkToFit="1"/>
    </xf>
    <xf numFmtId="0" fontId="5" fillId="29" borderId="160" xfId="68" applyFont="1" applyFill="1" applyBorder="1" applyAlignment="1">
      <alignment horizontal="center" vertical="center" shrinkToFit="1"/>
    </xf>
    <xf numFmtId="0" fontId="5" fillId="29" borderId="161" xfId="68" applyFont="1" applyFill="1" applyBorder="1" applyAlignment="1">
      <alignment horizontal="center" vertical="center" shrinkToFit="1"/>
    </xf>
    <xf numFmtId="0" fontId="5" fillId="29" borderId="162" xfId="68" applyFont="1" applyFill="1" applyBorder="1" applyAlignment="1">
      <alignment horizontal="center" vertical="center" shrinkToFit="1"/>
    </xf>
    <xf numFmtId="0" fontId="5" fillId="29" borderId="167" xfId="54" applyFill="1" applyBorder="1" applyAlignment="1">
      <alignment horizontal="left" vertical="center" shrinkToFit="1"/>
    </xf>
    <xf numFmtId="0" fontId="5" fillId="29" borderId="168" xfId="54" applyFill="1" applyBorder="1" applyAlignment="1">
      <alignment horizontal="left" vertical="center" shrinkToFit="1"/>
    </xf>
    <xf numFmtId="0" fontId="5" fillId="29" borderId="169" xfId="54" applyFill="1" applyBorder="1" applyAlignment="1">
      <alignment horizontal="left" vertical="center" shrinkToFit="1"/>
    </xf>
    <xf numFmtId="0" fontId="23" fillId="33" borderId="167" xfId="54" applyFont="1" applyFill="1" applyBorder="1" applyAlignment="1">
      <alignment horizontal="center" vertical="center" wrapText="1"/>
    </xf>
    <xf numFmtId="0" fontId="23" fillId="33" borderId="168" xfId="68" applyFill="1" applyBorder="1" applyAlignment="1">
      <alignment horizontal="center" vertical="center"/>
    </xf>
    <xf numFmtId="0" fontId="23" fillId="33" borderId="169" xfId="68" applyFill="1" applyBorder="1" applyAlignment="1">
      <alignment horizontal="center" vertical="center"/>
    </xf>
    <xf numFmtId="0" fontId="23" fillId="33" borderId="167" xfId="54" applyFont="1" applyFill="1" applyBorder="1" applyAlignment="1">
      <alignment horizontal="center" vertical="center" shrinkToFit="1"/>
    </xf>
    <xf numFmtId="0" fontId="23" fillId="33" borderId="168" xfId="54" applyFont="1" applyFill="1" applyBorder="1" applyAlignment="1">
      <alignment horizontal="center" vertical="center" shrinkToFit="1"/>
    </xf>
    <xf numFmtId="0" fontId="23" fillId="33" borderId="119" xfId="54" applyFont="1" applyFill="1" applyBorder="1" applyAlignment="1">
      <alignment horizontal="center" vertical="center" shrinkToFit="1"/>
    </xf>
    <xf numFmtId="0" fontId="23" fillId="29" borderId="98" xfId="54" applyFont="1" applyFill="1" applyBorder="1" applyAlignment="1">
      <alignment horizontal="center" vertical="center" shrinkToFit="1"/>
    </xf>
    <xf numFmtId="0" fontId="23" fillId="29" borderId="79" xfId="54" applyFont="1" applyFill="1" applyBorder="1" applyAlignment="1">
      <alignment horizontal="center" vertical="center" shrinkToFit="1"/>
    </xf>
    <xf numFmtId="0" fontId="23" fillId="29" borderId="86" xfId="54" applyFont="1" applyFill="1" applyBorder="1" applyAlignment="1">
      <alignment horizontal="center" vertical="center" shrinkToFit="1"/>
    </xf>
    <xf numFmtId="0" fontId="23" fillId="29" borderId="163" xfId="54" applyFont="1" applyFill="1" applyBorder="1" applyAlignment="1">
      <alignment horizontal="center" vertical="center" shrinkToFit="1"/>
    </xf>
    <xf numFmtId="0" fontId="23" fillId="29" borderId="313" xfId="54" applyFont="1" applyFill="1" applyBorder="1" applyAlignment="1">
      <alignment horizontal="center" vertical="center" shrinkToFit="1"/>
    </xf>
    <xf numFmtId="0" fontId="23" fillId="29" borderId="165" xfId="54" applyFont="1" applyFill="1" applyBorder="1" applyAlignment="1">
      <alignment horizontal="center" vertical="center" shrinkToFit="1"/>
    </xf>
    <xf numFmtId="0" fontId="23" fillId="32" borderId="90" xfId="54" applyFont="1" applyFill="1" applyBorder="1" applyAlignment="1">
      <alignment horizontal="center" vertical="center" shrinkToFit="1"/>
    </xf>
    <xf numFmtId="0" fontId="23" fillId="32" borderId="79" xfId="54" applyFont="1" applyFill="1" applyBorder="1" applyAlignment="1">
      <alignment horizontal="center" vertical="center" shrinkToFit="1"/>
    </xf>
    <xf numFmtId="0" fontId="23" fillId="32" borderId="86" xfId="54" applyFont="1" applyFill="1" applyBorder="1" applyAlignment="1">
      <alignment horizontal="center" vertical="center" shrinkToFit="1"/>
    </xf>
    <xf numFmtId="0" fontId="23" fillId="32" borderId="166" xfId="54" applyFont="1" applyFill="1" applyBorder="1" applyAlignment="1">
      <alignment horizontal="center" vertical="center" shrinkToFit="1"/>
    </xf>
    <xf numFmtId="0" fontId="23" fillId="32" borderId="313" xfId="54" applyFont="1" applyFill="1" applyBorder="1" applyAlignment="1">
      <alignment horizontal="center" vertical="center" shrinkToFit="1"/>
    </xf>
    <xf numFmtId="0" fontId="23" fillId="32" borderId="165" xfId="54" applyFont="1" applyFill="1" applyBorder="1" applyAlignment="1">
      <alignment horizontal="center" vertical="center" shrinkToFit="1"/>
    </xf>
    <xf numFmtId="0" fontId="23" fillId="29" borderId="90" xfId="54" applyFont="1" applyFill="1" applyBorder="1" applyAlignment="1">
      <alignment horizontal="center" vertical="center" wrapText="1" shrinkToFit="1"/>
    </xf>
    <xf numFmtId="0" fontId="23" fillId="29" borderId="166" xfId="54" applyFont="1" applyFill="1" applyBorder="1" applyAlignment="1">
      <alignment horizontal="center" vertical="center" shrinkToFit="1"/>
    </xf>
    <xf numFmtId="0" fontId="23" fillId="29" borderId="221" xfId="54" applyFont="1" applyFill="1" applyBorder="1" applyAlignment="1">
      <alignment horizontal="center" vertical="center" shrinkToFit="1"/>
    </xf>
    <xf numFmtId="0" fontId="23" fillId="29" borderId="220" xfId="54" applyFont="1" applyFill="1" applyBorder="1" applyAlignment="1">
      <alignment horizontal="center" vertical="center" shrinkToFit="1"/>
    </xf>
    <xf numFmtId="0" fontId="23" fillId="29" borderId="181" xfId="54" applyFont="1" applyFill="1" applyBorder="1" applyAlignment="1">
      <alignment horizontal="center" vertical="center" shrinkToFit="1"/>
    </xf>
    <xf numFmtId="0" fontId="23" fillId="29" borderId="180" xfId="54" applyFont="1" applyFill="1" applyBorder="1" applyAlignment="1">
      <alignment horizontal="center" vertical="center" shrinkToFit="1"/>
    </xf>
    <xf numFmtId="0" fontId="119" fillId="0" borderId="0" xfId="60" applyFont="1" applyAlignment="1">
      <alignment horizontal="left" vertical="center" wrapText="1"/>
    </xf>
    <xf numFmtId="197" fontId="250" fillId="0" borderId="0" xfId="60" applyNumberFormat="1" applyFont="1" applyFill="1" applyAlignment="1">
      <alignment horizontal="right" vertical="center" shrinkToFit="1"/>
    </xf>
    <xf numFmtId="0" fontId="120" fillId="0" borderId="0" xfId="60" applyFont="1" applyAlignment="1">
      <alignment horizontal="center" vertical="center"/>
    </xf>
    <xf numFmtId="0" fontId="118" fillId="0" borderId="23" xfId="60" applyFont="1" applyFill="1" applyBorder="1" applyAlignment="1">
      <alignment horizontal="center" vertical="center"/>
    </xf>
    <xf numFmtId="0" fontId="118" fillId="0" borderId="65" xfId="60" applyFont="1" applyFill="1" applyBorder="1" applyAlignment="1">
      <alignment horizontal="center" vertical="center"/>
    </xf>
    <xf numFmtId="0" fontId="118" fillId="0" borderId="325" xfId="60" applyFont="1" applyFill="1" applyBorder="1" applyAlignment="1">
      <alignment horizontal="center" vertical="center"/>
    </xf>
    <xf numFmtId="0" fontId="118" fillId="0" borderId="46" xfId="60" applyFont="1" applyFill="1" applyBorder="1" applyAlignment="1">
      <alignment horizontal="center" vertical="center"/>
    </xf>
    <xf numFmtId="0" fontId="118" fillId="33" borderId="70" xfId="60" applyFont="1" applyFill="1" applyBorder="1" applyAlignment="1">
      <alignment horizontal="center" vertical="center"/>
    </xf>
    <xf numFmtId="0" fontId="118" fillId="33" borderId="324" xfId="60" applyFont="1" applyFill="1" applyBorder="1" applyAlignment="1">
      <alignment horizontal="center" vertical="center"/>
    </xf>
    <xf numFmtId="0" fontId="118" fillId="33" borderId="19" xfId="60" applyFont="1" applyFill="1" applyBorder="1" applyAlignment="1">
      <alignment horizontal="center" vertical="center"/>
    </xf>
    <xf numFmtId="0" fontId="118" fillId="33" borderId="23" xfId="60" applyFont="1" applyFill="1" applyBorder="1" applyAlignment="1">
      <alignment horizontal="center" vertical="center"/>
    </xf>
    <xf numFmtId="0" fontId="118" fillId="33" borderId="65" xfId="60" applyFont="1" applyFill="1" applyBorder="1" applyAlignment="1">
      <alignment horizontal="center" vertical="center"/>
    </xf>
    <xf numFmtId="0" fontId="118" fillId="33" borderId="325" xfId="60" applyFont="1" applyFill="1" applyBorder="1" applyAlignment="1">
      <alignment horizontal="center" vertical="center"/>
    </xf>
    <xf numFmtId="0" fontId="118" fillId="33" borderId="46" xfId="60" applyFont="1" applyFill="1" applyBorder="1" applyAlignment="1">
      <alignment horizontal="center" vertical="center"/>
    </xf>
    <xf numFmtId="0" fontId="119" fillId="0" borderId="67" xfId="60" applyFont="1" applyBorder="1" applyAlignment="1">
      <alignment horizontal="left" vertical="center"/>
    </xf>
    <xf numFmtId="0" fontId="119" fillId="0" borderId="22" xfId="60" applyFont="1" applyBorder="1" applyAlignment="1">
      <alignment horizontal="left" vertical="center"/>
    </xf>
    <xf numFmtId="0" fontId="119" fillId="0" borderId="17" xfId="60" applyFont="1" applyBorder="1" applyAlignment="1">
      <alignment horizontal="left" vertical="center"/>
    </xf>
    <xf numFmtId="0" fontId="119" fillId="0" borderId="71" xfId="60" applyFont="1" applyBorder="1" applyAlignment="1">
      <alignment horizontal="left" vertical="center"/>
    </xf>
    <xf numFmtId="0" fontId="119" fillId="0" borderId="26" xfId="60" applyFont="1" applyBorder="1" applyAlignment="1">
      <alignment horizontal="left" vertical="center"/>
    </xf>
    <xf numFmtId="0" fontId="119" fillId="0" borderId="23" xfId="60" applyFont="1" applyFill="1" applyBorder="1" applyAlignment="1">
      <alignment horizontal="right" vertical="center"/>
    </xf>
    <xf numFmtId="0" fontId="119" fillId="0" borderId="325" xfId="60" applyFont="1" applyFill="1" applyBorder="1" applyAlignment="1">
      <alignment horizontal="right" vertical="center"/>
    </xf>
    <xf numFmtId="0" fontId="250" fillId="0" borderId="331" xfId="60" applyFont="1" applyFill="1" applyBorder="1" applyAlignment="1">
      <alignment horizontal="center" vertical="center" wrapText="1"/>
    </xf>
    <xf numFmtId="0" fontId="250" fillId="0" borderId="332" xfId="60" applyFont="1" applyFill="1" applyBorder="1" applyAlignment="1">
      <alignment horizontal="center" vertical="center" wrapText="1"/>
    </xf>
    <xf numFmtId="191" fontId="119" fillId="33" borderId="331" xfId="60" applyNumberFormat="1" applyFont="1" applyFill="1" applyBorder="1" applyAlignment="1">
      <alignment horizontal="center" vertical="center"/>
    </xf>
    <xf numFmtId="191" fontId="119" fillId="33" borderId="332" xfId="60" applyNumberFormat="1" applyFont="1" applyFill="1" applyBorder="1" applyAlignment="1">
      <alignment horizontal="center" vertical="center"/>
    </xf>
    <xf numFmtId="0" fontId="119" fillId="0" borderId="331" xfId="60" applyFont="1" applyBorder="1" applyAlignment="1">
      <alignment horizontal="center" vertical="center"/>
    </xf>
    <xf numFmtId="0" fontId="119" fillId="0" borderId="332" xfId="60" applyFont="1" applyBorder="1" applyAlignment="1">
      <alignment horizontal="center" vertical="center"/>
    </xf>
    <xf numFmtId="203" fontId="220" fillId="33" borderId="331" xfId="0" applyNumberFormat="1" applyFont="1" applyFill="1" applyBorder="1" applyAlignment="1">
      <alignment horizontal="center" vertical="center" wrapText="1"/>
    </xf>
    <xf numFmtId="203" fontId="220" fillId="33" borderId="325" xfId="0" applyNumberFormat="1" applyFont="1" applyFill="1" applyBorder="1" applyAlignment="1">
      <alignment horizontal="center" vertical="center" wrapText="1"/>
    </xf>
    <xf numFmtId="0" fontId="225" fillId="0" borderId="335" xfId="73" applyFont="1" applyBorder="1" applyAlignment="1">
      <alignment horizontal="center" vertical="center" wrapText="1"/>
    </xf>
    <xf numFmtId="0" fontId="225" fillId="0" borderId="324" xfId="73" applyFont="1" applyBorder="1" applyAlignment="1">
      <alignment horizontal="center" vertical="center" wrapText="1"/>
    </xf>
    <xf numFmtId="0" fontId="225" fillId="0" borderId="336" xfId="73" applyFont="1" applyBorder="1" applyAlignment="1">
      <alignment horizontal="center" vertical="center" wrapText="1"/>
    </xf>
    <xf numFmtId="0" fontId="225" fillId="0" borderId="356" xfId="73" applyFont="1" applyBorder="1" applyAlignment="1">
      <alignment horizontal="center" vertical="center" wrapText="1"/>
    </xf>
    <xf numFmtId="0" fontId="225" fillId="0" borderId="355" xfId="73" applyFont="1" applyBorder="1" applyAlignment="1">
      <alignment horizontal="center" vertical="center" wrapText="1"/>
    </xf>
    <xf numFmtId="0" fontId="225" fillId="0" borderId="357" xfId="73" applyFont="1" applyBorder="1" applyAlignment="1">
      <alignment horizontal="center" vertical="center" wrapText="1"/>
    </xf>
    <xf numFmtId="0" fontId="225" fillId="0" borderId="335" xfId="73" applyFont="1" applyBorder="1" applyAlignment="1">
      <alignment horizontal="center" vertical="center"/>
    </xf>
    <xf numFmtId="0" fontId="225" fillId="0" borderId="324" xfId="73" applyFont="1" applyBorder="1" applyAlignment="1">
      <alignment horizontal="center" vertical="center"/>
    </xf>
    <xf numFmtId="0" fontId="225" fillId="0" borderId="336" xfId="73" applyFont="1" applyBorder="1" applyAlignment="1">
      <alignment horizontal="center" vertical="center"/>
    </xf>
    <xf numFmtId="0" fontId="225" fillId="0" borderId="358" xfId="73" applyFont="1" applyBorder="1" applyAlignment="1">
      <alignment horizontal="center" vertical="center"/>
    </xf>
    <xf numFmtId="0" fontId="225" fillId="0" borderId="0" xfId="73" applyFont="1" applyAlignment="1">
      <alignment horizontal="center" vertical="center"/>
    </xf>
    <xf numFmtId="0" fontId="225" fillId="0" borderId="68" xfId="73" applyFont="1" applyBorder="1" applyAlignment="1">
      <alignment horizontal="center" vertical="center"/>
    </xf>
    <xf numFmtId="0" fontId="220" fillId="0" borderId="0" xfId="73" applyFont="1" applyAlignment="1">
      <alignment horizontal="center" vertical="center"/>
    </xf>
    <xf numFmtId="0" fontId="225" fillId="0" borderId="356" xfId="73" applyFont="1" applyBorder="1" applyAlignment="1">
      <alignment horizontal="center" vertical="center"/>
    </xf>
    <xf numFmtId="0" fontId="225" fillId="0" borderId="355" xfId="73" applyFont="1" applyBorder="1" applyAlignment="1">
      <alignment horizontal="center" vertical="center"/>
    </xf>
    <xf numFmtId="0" fontId="225" fillId="0" borderId="357" xfId="73" applyFont="1" applyBorder="1" applyAlignment="1">
      <alignment horizontal="center" vertical="center"/>
    </xf>
    <xf numFmtId="0" fontId="225" fillId="33" borderId="335" xfId="73" applyFont="1" applyFill="1" applyBorder="1" applyAlignment="1" applyProtection="1">
      <alignment horizontal="center" vertical="center"/>
      <protection locked="0"/>
    </xf>
    <xf numFmtId="0" fontId="225" fillId="33" borderId="324" xfId="73" applyFont="1" applyFill="1" applyBorder="1" applyAlignment="1" applyProtection="1">
      <alignment horizontal="center" vertical="center"/>
      <protection locked="0"/>
    </xf>
    <xf numFmtId="0" fontId="225" fillId="33" borderId="336" xfId="73" applyFont="1" applyFill="1" applyBorder="1" applyAlignment="1" applyProtection="1">
      <alignment horizontal="center" vertical="center"/>
      <protection locked="0"/>
    </xf>
    <xf numFmtId="0" fontId="225" fillId="33" borderId="356" xfId="73" applyFont="1" applyFill="1" applyBorder="1" applyAlignment="1" applyProtection="1">
      <alignment horizontal="center" vertical="center"/>
      <protection locked="0"/>
    </xf>
    <xf numFmtId="0" fontId="225" fillId="33" borderId="355" xfId="73" applyFont="1" applyFill="1" applyBorder="1" applyAlignment="1" applyProtection="1">
      <alignment horizontal="center" vertical="center"/>
      <protection locked="0"/>
    </xf>
    <xf numFmtId="0" fontId="225" fillId="33" borderId="357" xfId="73" applyFont="1" applyFill="1" applyBorder="1" applyAlignment="1" applyProtection="1">
      <alignment horizontal="center" vertical="center"/>
      <protection locked="0"/>
    </xf>
    <xf numFmtId="0" fontId="225" fillId="0" borderId="362" xfId="73" applyFont="1" applyBorder="1" applyAlignment="1">
      <alignment horizontal="center" vertical="center"/>
    </xf>
    <xf numFmtId="0" fontId="225" fillId="0" borderId="363" xfId="73" applyFont="1" applyBorder="1" applyAlignment="1">
      <alignment horizontal="center" vertical="center"/>
    </xf>
    <xf numFmtId="0" fontId="225" fillId="0" borderId="367" xfId="73" applyFont="1" applyBorder="1" applyAlignment="1">
      <alignment horizontal="center" vertical="center"/>
    </xf>
    <xf numFmtId="0" fontId="225" fillId="0" borderId="374" xfId="73" applyFont="1" applyBorder="1" applyAlignment="1">
      <alignment horizontal="center" vertical="center"/>
    </xf>
    <xf numFmtId="0" fontId="225" fillId="0" borderId="375" xfId="73" applyFont="1" applyBorder="1" applyAlignment="1">
      <alignment horizontal="center" vertical="center"/>
    </xf>
    <xf numFmtId="0" fontId="225" fillId="0" borderId="364" xfId="73" applyFont="1" applyBorder="1" applyAlignment="1">
      <alignment horizontal="center" vertical="center"/>
    </xf>
    <xf numFmtId="0" fontId="225" fillId="0" borderId="365" xfId="73" applyFont="1" applyBorder="1" applyAlignment="1">
      <alignment horizontal="center" vertical="center"/>
    </xf>
    <xf numFmtId="0" fontId="225" fillId="0" borderId="368" xfId="73" applyFont="1" applyBorder="1" applyAlignment="1">
      <alignment horizontal="center" vertical="center"/>
    </xf>
    <xf numFmtId="0" fontId="225" fillId="0" borderId="369" xfId="73" applyFont="1" applyBorder="1" applyAlignment="1">
      <alignment horizontal="center" vertical="center"/>
    </xf>
    <xf numFmtId="0" fontId="225" fillId="0" borderId="376" xfId="73" applyFont="1" applyBorder="1" applyAlignment="1">
      <alignment horizontal="center" vertical="center"/>
    </xf>
    <xf numFmtId="0" fontId="225" fillId="0" borderId="377" xfId="73" applyFont="1" applyBorder="1" applyAlignment="1">
      <alignment horizontal="center" vertical="center"/>
    </xf>
    <xf numFmtId="0" fontId="337" fillId="0" borderId="370" xfId="73" applyFont="1" applyBorder="1" applyAlignment="1">
      <alignment horizontal="center" vertical="center" wrapText="1"/>
    </xf>
    <xf numFmtId="0" fontId="337" fillId="0" borderId="324" xfId="73" applyFont="1" applyBorder="1" applyAlignment="1">
      <alignment horizontal="center" vertical="center" wrapText="1"/>
    </xf>
    <xf numFmtId="0" fontId="337" fillId="0" borderId="336" xfId="73" applyFont="1" applyBorder="1" applyAlignment="1">
      <alignment horizontal="center" vertical="center" wrapText="1"/>
    </xf>
    <xf numFmtId="0" fontId="337" fillId="0" borderId="371" xfId="73" applyFont="1" applyBorder="1" applyAlignment="1">
      <alignment horizontal="center" vertical="center" wrapText="1"/>
    </xf>
    <xf numFmtId="0" fontId="337" fillId="0" borderId="372" xfId="73" applyFont="1" applyBorder="1" applyAlignment="1">
      <alignment horizontal="center" vertical="center" wrapText="1"/>
    </xf>
    <xf numFmtId="0" fontId="337" fillId="0" borderId="373" xfId="73" applyFont="1" applyBorder="1" applyAlignment="1">
      <alignment horizontal="center" vertical="center" wrapText="1"/>
    </xf>
    <xf numFmtId="0" fontId="225" fillId="33" borderId="335" xfId="73" applyFont="1" applyFill="1" applyBorder="1" applyAlignment="1" applyProtection="1">
      <alignment horizontal="center" vertical="center" shrinkToFit="1"/>
      <protection locked="0"/>
    </xf>
    <xf numFmtId="0" fontId="225" fillId="33" borderId="324" xfId="73" applyFont="1" applyFill="1" applyBorder="1" applyAlignment="1" applyProtection="1">
      <alignment horizontal="center" vertical="center" shrinkToFit="1"/>
      <protection locked="0"/>
    </xf>
    <xf numFmtId="0" fontId="225" fillId="33" borderId="336" xfId="73" applyFont="1" applyFill="1" applyBorder="1" applyAlignment="1" applyProtection="1">
      <alignment horizontal="center" vertical="center" shrinkToFit="1"/>
      <protection locked="0"/>
    </xf>
    <xf numFmtId="0" fontId="225" fillId="33" borderId="374" xfId="73" applyFont="1" applyFill="1" applyBorder="1" applyAlignment="1" applyProtection="1">
      <alignment horizontal="center" vertical="center" shrinkToFit="1"/>
      <protection locked="0"/>
    </xf>
    <xf numFmtId="0" fontId="225" fillId="33" borderId="372" xfId="73" applyFont="1" applyFill="1" applyBorder="1" applyAlignment="1" applyProtection="1">
      <alignment horizontal="center" vertical="center" shrinkToFit="1"/>
      <protection locked="0"/>
    </xf>
    <xf numFmtId="0" fontId="225" fillId="33" borderId="373" xfId="73" applyFont="1" applyFill="1" applyBorder="1" applyAlignment="1" applyProtection="1">
      <alignment horizontal="center" vertical="center" shrinkToFit="1"/>
      <protection locked="0"/>
    </xf>
    <xf numFmtId="0" fontId="225" fillId="0" borderId="335" xfId="73" applyFont="1" applyBorder="1" applyAlignment="1">
      <alignment horizontal="center" vertical="center" textRotation="255" wrapText="1"/>
    </xf>
    <xf numFmtId="0" fontId="225" fillId="0" borderId="336" xfId="73" applyFont="1" applyBorder="1" applyAlignment="1">
      <alignment horizontal="center" vertical="center" textRotation="255" wrapText="1"/>
    </xf>
    <xf numFmtId="0" fontId="225" fillId="0" borderId="358" xfId="73" applyFont="1" applyBorder="1" applyAlignment="1">
      <alignment horizontal="center" vertical="center" textRotation="255" wrapText="1"/>
    </xf>
    <xf numFmtId="0" fontId="225" fillId="0" borderId="68" xfId="73" applyFont="1" applyBorder="1" applyAlignment="1">
      <alignment horizontal="center" vertical="center" textRotation="255" wrapText="1"/>
    </xf>
    <xf numFmtId="0" fontId="225" fillId="0" borderId="356" xfId="73" applyFont="1" applyBorder="1" applyAlignment="1">
      <alignment horizontal="center" vertical="center" textRotation="255" wrapText="1"/>
    </xf>
    <xf numFmtId="0" fontId="225" fillId="0" borderId="357" xfId="73" applyFont="1" applyBorder="1" applyAlignment="1">
      <alignment horizontal="center" vertical="center" textRotation="255" wrapText="1"/>
    </xf>
    <xf numFmtId="0" fontId="225" fillId="0" borderId="358" xfId="73" applyFont="1" applyBorder="1" applyAlignment="1">
      <alignment horizontal="center" vertical="center" wrapText="1"/>
    </xf>
    <xf numFmtId="0" fontId="225" fillId="0" borderId="0" xfId="73" applyFont="1" applyAlignment="1">
      <alignment horizontal="center" vertical="center" wrapText="1"/>
    </xf>
    <xf numFmtId="0" fontId="225" fillId="0" borderId="68" xfId="73" applyFont="1" applyBorder="1" applyAlignment="1">
      <alignment horizontal="center" vertical="center" wrapText="1"/>
    </xf>
    <xf numFmtId="0" fontId="225" fillId="0" borderId="356" xfId="73" applyFont="1" applyBorder="1" applyAlignment="1">
      <alignment horizontal="right" vertical="center"/>
    </xf>
    <xf numFmtId="0" fontId="225" fillId="0" borderId="355" xfId="73" applyFont="1" applyBorder="1" applyAlignment="1">
      <alignment horizontal="right" vertical="center"/>
    </xf>
    <xf numFmtId="0" fontId="225" fillId="33" borderId="355" xfId="73" applyFont="1" applyFill="1" applyBorder="1" applyAlignment="1" applyProtection="1">
      <alignment horizontal="left" vertical="center"/>
      <protection locked="0"/>
    </xf>
    <xf numFmtId="0" fontId="225" fillId="33" borderId="325" xfId="73" applyFont="1" applyFill="1" applyBorder="1" applyAlignment="1" applyProtection="1">
      <alignment horizontal="left" vertical="center"/>
      <protection locked="0"/>
    </xf>
    <xf numFmtId="0" fontId="225" fillId="33" borderId="332" xfId="73" applyFont="1" applyFill="1" applyBorder="1" applyAlignment="1" applyProtection="1">
      <alignment horizontal="left" vertical="center"/>
      <protection locked="0"/>
    </xf>
    <xf numFmtId="0" fontId="337" fillId="0" borderId="359" xfId="73" applyFont="1" applyBorder="1" applyAlignment="1">
      <alignment horizontal="center" vertical="center" wrapText="1"/>
    </xf>
    <xf numFmtId="0" fontId="337" fillId="0" borderId="360" xfId="73" applyFont="1" applyBorder="1" applyAlignment="1">
      <alignment horizontal="center" vertical="center" wrapText="1"/>
    </xf>
    <xf numFmtId="0" fontId="337" fillId="0" borderId="361" xfId="73" applyFont="1" applyBorder="1" applyAlignment="1">
      <alignment horizontal="center" vertical="center" wrapText="1"/>
    </xf>
    <xf numFmtId="0" fontId="337" fillId="0" borderId="366" xfId="73" applyFont="1" applyBorder="1" applyAlignment="1">
      <alignment horizontal="center" vertical="center" wrapText="1"/>
    </xf>
    <xf numFmtId="0" fontId="337" fillId="0" borderId="355" xfId="73" applyFont="1" applyBorder="1" applyAlignment="1">
      <alignment horizontal="center" vertical="center" wrapText="1"/>
    </xf>
    <xf numFmtId="0" fontId="337" fillId="0" borderId="357" xfId="73" applyFont="1" applyBorder="1" applyAlignment="1">
      <alignment horizontal="center" vertical="center" wrapText="1"/>
    </xf>
    <xf numFmtId="58" fontId="225" fillId="33" borderId="362" xfId="73" applyNumberFormat="1" applyFont="1" applyFill="1" applyBorder="1" applyAlignment="1" applyProtection="1">
      <alignment horizontal="center" vertical="center"/>
      <protection locked="0"/>
    </xf>
    <xf numFmtId="0" fontId="225" fillId="33" borderId="360" xfId="73" applyFont="1" applyFill="1" applyBorder="1" applyAlignment="1" applyProtection="1">
      <alignment horizontal="center" vertical="center"/>
      <protection locked="0"/>
    </xf>
    <xf numFmtId="0" fontId="225" fillId="33" borderId="361" xfId="73" applyFont="1" applyFill="1" applyBorder="1" applyAlignment="1" applyProtection="1">
      <alignment horizontal="center" vertical="center"/>
      <protection locked="0"/>
    </xf>
    <xf numFmtId="0" fontId="338" fillId="0" borderId="362" xfId="73" applyFont="1" applyBorder="1" applyAlignment="1">
      <alignment horizontal="center" vertical="center" wrapText="1"/>
    </xf>
    <xf numFmtId="0" fontId="338" fillId="0" borderId="360" xfId="73" applyFont="1" applyBorder="1" applyAlignment="1">
      <alignment horizontal="center" vertical="center"/>
    </xf>
    <xf numFmtId="0" fontId="338" fillId="0" borderId="361" xfId="73" applyFont="1" applyBorder="1" applyAlignment="1">
      <alignment horizontal="center" vertical="center"/>
    </xf>
    <xf numFmtId="0" fontId="338" fillId="0" borderId="358" xfId="73" applyFont="1" applyBorder="1" applyAlignment="1">
      <alignment horizontal="center" vertical="center"/>
    </xf>
    <xf numFmtId="0" fontId="338" fillId="0" borderId="0" xfId="73" applyFont="1" applyAlignment="1">
      <alignment horizontal="center" vertical="center"/>
    </xf>
    <xf numFmtId="0" fontId="338" fillId="0" borderId="68" xfId="73" applyFont="1" applyBorder="1" applyAlignment="1">
      <alignment horizontal="center" vertical="center"/>
    </xf>
    <xf numFmtId="0" fontId="338" fillId="0" borderId="374" xfId="73" applyFont="1" applyBorder="1" applyAlignment="1">
      <alignment horizontal="center" vertical="center"/>
    </xf>
    <xf numFmtId="0" fontId="338" fillId="0" borderId="372" xfId="73" applyFont="1" applyBorder="1" applyAlignment="1">
      <alignment horizontal="center" vertical="center"/>
    </xf>
    <xf numFmtId="0" fontId="338" fillId="0" borderId="373" xfId="73" applyFont="1" applyBorder="1" applyAlignment="1">
      <alignment horizontal="center" vertical="center"/>
    </xf>
    <xf numFmtId="0" fontId="225" fillId="33" borderId="362" xfId="73" applyFont="1" applyFill="1" applyBorder="1" applyAlignment="1" applyProtection="1">
      <alignment horizontal="center" vertical="center" shrinkToFit="1"/>
      <protection locked="0"/>
    </xf>
    <xf numFmtId="0" fontId="225" fillId="33" borderId="360" xfId="73" applyFont="1" applyFill="1" applyBorder="1" applyAlignment="1" applyProtection="1">
      <alignment horizontal="center" vertical="center" shrinkToFit="1"/>
      <protection locked="0"/>
    </xf>
    <xf numFmtId="0" fontId="225" fillId="33" borderId="361" xfId="73" applyFont="1" applyFill="1" applyBorder="1" applyAlignment="1" applyProtection="1">
      <alignment horizontal="center" vertical="center" shrinkToFit="1"/>
      <protection locked="0"/>
    </xf>
    <xf numFmtId="0" fontId="225" fillId="33" borderId="358" xfId="73" applyFont="1" applyFill="1" applyBorder="1" applyAlignment="1" applyProtection="1">
      <alignment horizontal="center" vertical="center" shrinkToFit="1"/>
      <protection locked="0"/>
    </xf>
    <xf numFmtId="0" fontId="225" fillId="33" borderId="0" xfId="73" applyFont="1" applyFill="1" applyAlignment="1" applyProtection="1">
      <alignment horizontal="center" vertical="center" shrinkToFit="1"/>
      <protection locked="0"/>
    </xf>
    <xf numFmtId="0" fontId="225" fillId="33" borderId="68" xfId="73" applyFont="1" applyFill="1" applyBorder="1" applyAlignment="1" applyProtection="1">
      <alignment horizontal="center" vertical="center" shrinkToFit="1"/>
      <protection locked="0"/>
    </xf>
    <xf numFmtId="0" fontId="225" fillId="0" borderId="362" xfId="73" applyFont="1" applyBorder="1" applyAlignment="1">
      <alignment horizontal="center" vertical="center" wrapText="1"/>
    </xf>
    <xf numFmtId="0" fontId="225" fillId="0" borderId="361" xfId="73" applyFont="1" applyBorder="1" applyAlignment="1">
      <alignment horizontal="center" vertical="center"/>
    </xf>
    <xf numFmtId="0" fontId="225" fillId="0" borderId="373" xfId="73" applyFont="1" applyBorder="1" applyAlignment="1">
      <alignment horizontal="center" vertical="center"/>
    </xf>
    <xf numFmtId="0" fontId="337" fillId="0" borderId="335" xfId="73" applyFont="1" applyBorder="1" applyAlignment="1">
      <alignment horizontal="center" vertical="center" wrapText="1"/>
    </xf>
    <xf numFmtId="0" fontId="337" fillId="0" borderId="356" xfId="73" applyFont="1" applyBorder="1" applyAlignment="1">
      <alignment horizontal="center" vertical="center" wrapText="1"/>
    </xf>
    <xf numFmtId="38" fontId="340" fillId="33" borderId="335" xfId="75" applyFont="1" applyFill="1" applyBorder="1" applyAlignment="1" applyProtection="1">
      <alignment horizontal="center" vertical="center" shrinkToFit="1"/>
      <protection locked="0"/>
    </xf>
    <xf numFmtId="38" fontId="340" fillId="33" borderId="324" xfId="75" applyFont="1" applyFill="1" applyBorder="1" applyAlignment="1" applyProtection="1">
      <alignment horizontal="center" vertical="center" shrinkToFit="1"/>
      <protection locked="0"/>
    </xf>
    <xf numFmtId="38" fontId="340" fillId="33" borderId="336" xfId="75" applyFont="1" applyFill="1" applyBorder="1" applyAlignment="1" applyProtection="1">
      <alignment horizontal="center" vertical="center" shrinkToFit="1"/>
      <protection locked="0"/>
    </xf>
    <xf numFmtId="38" fontId="340" fillId="33" borderId="356" xfId="75" applyFont="1" applyFill="1" applyBorder="1" applyAlignment="1" applyProtection="1">
      <alignment horizontal="center" vertical="center" shrinkToFit="1"/>
      <protection locked="0"/>
    </xf>
    <xf numFmtId="38" fontId="340" fillId="33" borderId="355" xfId="75" applyFont="1" applyFill="1" applyBorder="1" applyAlignment="1" applyProtection="1">
      <alignment horizontal="center" vertical="center" shrinkToFit="1"/>
      <protection locked="0"/>
    </xf>
    <xf numFmtId="38" fontId="340" fillId="33" borderId="357" xfId="75" applyFont="1" applyFill="1" applyBorder="1" applyAlignment="1" applyProtection="1">
      <alignment horizontal="center" vertical="center" shrinkToFit="1"/>
      <protection locked="0"/>
    </xf>
    <xf numFmtId="0" fontId="337" fillId="0" borderId="333" xfId="73" applyFont="1" applyBorder="1" applyAlignment="1">
      <alignment horizontal="center" vertical="center" wrapText="1"/>
    </xf>
    <xf numFmtId="0" fontId="66" fillId="0" borderId="0" xfId="73" applyFont="1" applyAlignment="1">
      <alignment horizontal="center" vertical="center"/>
    </xf>
    <xf numFmtId="0" fontId="66" fillId="0" borderId="66" xfId="73" applyFont="1" applyBorder="1" applyAlignment="1">
      <alignment horizontal="center" vertical="center"/>
    </xf>
    <xf numFmtId="0" fontId="337" fillId="0" borderId="333" xfId="73" applyFont="1" applyBorder="1" applyAlignment="1">
      <alignment horizontal="center" vertical="center" shrinkToFit="1"/>
    </xf>
    <xf numFmtId="0" fontId="337" fillId="0" borderId="337" xfId="73" applyFont="1" applyBorder="1" applyAlignment="1">
      <alignment horizontal="center" vertical="center" shrinkToFit="1"/>
    </xf>
    <xf numFmtId="0" fontId="225" fillId="0" borderId="98" xfId="73" applyFont="1" applyBorder="1" applyAlignment="1">
      <alignment horizontal="center" vertical="center" wrapText="1"/>
    </xf>
    <xf numFmtId="0" fontId="225" fillId="0" borderId="79" xfId="73" applyFont="1" applyBorder="1" applyAlignment="1">
      <alignment horizontal="center" vertical="center" wrapText="1"/>
    </xf>
    <xf numFmtId="0" fontId="225" fillId="0" borderId="99" xfId="73" applyFont="1" applyBorder="1" applyAlignment="1">
      <alignment horizontal="center" vertical="center" wrapText="1"/>
    </xf>
    <xf numFmtId="0" fontId="225" fillId="0" borderId="40" xfId="73" applyFont="1" applyBorder="1" applyAlignment="1">
      <alignment horizontal="center" vertical="center" wrapText="1"/>
    </xf>
    <xf numFmtId="0" fontId="225" fillId="0" borderId="123" xfId="73" applyFont="1" applyBorder="1" applyAlignment="1">
      <alignment horizontal="center" vertical="center" wrapText="1"/>
    </xf>
    <xf numFmtId="0" fontId="225" fillId="0" borderId="77" xfId="73" applyFont="1" applyBorder="1" applyAlignment="1">
      <alignment horizontal="center" vertical="center" wrapText="1"/>
    </xf>
    <xf numFmtId="0" fontId="225" fillId="0" borderId="66" xfId="73" applyFont="1" applyBorder="1" applyAlignment="1">
      <alignment horizontal="center" vertical="center" wrapText="1"/>
    </xf>
    <xf numFmtId="0" fontId="225" fillId="0" borderId="124" xfId="73" applyFont="1" applyBorder="1" applyAlignment="1">
      <alignment horizontal="center" vertical="center" wrapText="1"/>
    </xf>
    <xf numFmtId="38" fontId="337" fillId="0" borderId="333" xfId="75" applyFont="1" applyBorder="1" applyAlignment="1" applyProtection="1">
      <alignment horizontal="center" vertical="center" shrinkToFit="1"/>
    </xf>
    <xf numFmtId="38" fontId="225" fillId="0" borderId="98" xfId="75" applyFont="1" applyBorder="1" applyAlignment="1" applyProtection="1">
      <alignment horizontal="center" vertical="center"/>
    </xf>
    <xf numFmtId="38" fontId="225" fillId="0" borderId="79" xfId="75" applyFont="1" applyBorder="1" applyAlignment="1" applyProtection="1">
      <alignment horizontal="center" vertical="center"/>
    </xf>
    <xf numFmtId="38" fontId="225" fillId="0" borderId="86" xfId="75" applyFont="1" applyBorder="1" applyAlignment="1" applyProtection="1">
      <alignment horizontal="center" vertical="center"/>
    </xf>
    <xf numFmtId="38" fontId="225" fillId="0" borderId="77" xfId="75" applyFont="1" applyBorder="1" applyAlignment="1" applyProtection="1">
      <alignment horizontal="center" vertical="center"/>
    </xf>
    <xf numFmtId="38" fontId="225" fillId="0" borderId="66" xfId="75" applyFont="1" applyBorder="1" applyAlignment="1" applyProtection="1">
      <alignment horizontal="center" vertical="center"/>
    </xf>
    <xf numFmtId="38" fontId="225" fillId="0" borderId="63" xfId="75" applyFont="1" applyBorder="1" applyAlignment="1" applyProtection="1">
      <alignment horizontal="center" vertical="center"/>
    </xf>
    <xf numFmtId="0" fontId="225" fillId="0" borderId="90" xfId="73" applyFont="1" applyBorder="1" applyAlignment="1">
      <alignment horizontal="center" vertical="center"/>
    </xf>
    <xf numFmtId="0" fontId="225" fillId="0" borderId="99" xfId="73" applyFont="1" applyBorder="1" applyAlignment="1">
      <alignment horizontal="center" vertical="center"/>
    </xf>
    <xf numFmtId="0" fontId="225" fillId="0" borderId="64" xfId="73" applyFont="1" applyBorder="1" applyAlignment="1">
      <alignment horizontal="center" vertical="center"/>
    </xf>
    <xf numFmtId="0" fontId="225" fillId="0" borderId="124" xfId="73" applyFont="1" applyBorder="1" applyAlignment="1">
      <alignment horizontal="center" vertical="center"/>
    </xf>
    <xf numFmtId="0" fontId="337" fillId="0" borderId="333" xfId="73" applyFont="1" applyBorder="1" applyAlignment="1">
      <alignment horizontal="center" vertical="center"/>
    </xf>
    <xf numFmtId="0" fontId="337" fillId="0" borderId="324" xfId="73" applyFont="1" applyBorder="1" applyAlignment="1">
      <alignment horizontal="left" vertical="center" wrapText="1"/>
    </xf>
    <xf numFmtId="0" fontId="341" fillId="0" borderId="98" xfId="73" applyFont="1" applyBorder="1" applyAlignment="1">
      <alignment horizontal="center" vertical="center" wrapText="1"/>
    </xf>
    <xf numFmtId="0" fontId="341" fillId="0" borderId="79" xfId="73" applyFont="1" applyBorder="1" applyAlignment="1">
      <alignment horizontal="center" vertical="center" wrapText="1"/>
    </xf>
    <xf numFmtId="0" fontId="341" fillId="0" borderId="99" xfId="73" applyFont="1" applyBorder="1" applyAlignment="1">
      <alignment horizontal="center" vertical="center" wrapText="1"/>
    </xf>
    <xf numFmtId="0" fontId="341" fillId="0" borderId="40" xfId="73" applyFont="1" applyBorder="1" applyAlignment="1">
      <alignment horizontal="center" vertical="center" wrapText="1"/>
    </xf>
    <xf numFmtId="0" fontId="341" fillId="0" borderId="0" xfId="73" applyFont="1" applyAlignment="1">
      <alignment horizontal="center" vertical="center" wrapText="1"/>
    </xf>
    <xf numFmtId="0" fontId="341" fillId="0" borderId="123" xfId="73" applyFont="1" applyBorder="1" applyAlignment="1">
      <alignment horizontal="center" vertical="center" wrapText="1"/>
    </xf>
    <xf numFmtId="0" fontId="341" fillId="0" borderId="77" xfId="73" applyFont="1" applyBorder="1" applyAlignment="1">
      <alignment horizontal="center" vertical="center" wrapText="1"/>
    </xf>
    <xf numFmtId="0" fontId="341" fillId="0" borderId="66" xfId="73" applyFont="1" applyBorder="1" applyAlignment="1">
      <alignment horizontal="center" vertical="center" wrapText="1"/>
    </xf>
    <xf numFmtId="0" fontId="341" fillId="0" borderId="124" xfId="73" applyFont="1" applyBorder="1" applyAlignment="1">
      <alignment horizontal="center" vertical="center" wrapText="1"/>
    </xf>
    <xf numFmtId="38" fontId="225" fillId="0" borderId="41" xfId="75" applyFont="1" applyBorder="1" applyAlignment="1" applyProtection="1">
      <alignment horizontal="center" vertical="center"/>
      <protection locked="0"/>
    </xf>
    <xf numFmtId="38" fontId="225" fillId="0" borderId="26" xfId="75" applyFont="1" applyBorder="1" applyAlignment="1" applyProtection="1">
      <alignment horizontal="center" vertical="center"/>
      <protection locked="0"/>
    </xf>
    <xf numFmtId="38" fontId="225" fillId="0" borderId="54" xfId="75" applyFont="1" applyBorder="1" applyAlignment="1" applyProtection="1">
      <alignment horizontal="center" vertical="center"/>
      <protection locked="0"/>
    </xf>
    <xf numFmtId="38" fontId="225" fillId="0" borderId="55" xfId="75" applyFont="1" applyBorder="1" applyAlignment="1" applyProtection="1">
      <alignment horizontal="center" vertical="center"/>
      <protection locked="0"/>
    </xf>
    <xf numFmtId="0" fontId="225" fillId="0" borderId="26" xfId="73" applyFont="1" applyBorder="1" applyAlignment="1">
      <alignment horizontal="center" vertical="center"/>
    </xf>
    <xf numFmtId="0" fontId="225" fillId="0" borderId="42" xfId="73" applyFont="1" applyBorder="1" applyAlignment="1">
      <alignment horizontal="center" vertical="center"/>
    </xf>
    <xf numFmtId="0" fontId="225" fillId="0" borderId="55" xfId="73" applyFont="1" applyBorder="1" applyAlignment="1">
      <alignment horizontal="center" vertical="center"/>
    </xf>
    <xf numFmtId="0" fontId="225" fillId="0" borderId="56" xfId="73" applyFont="1" applyBorder="1" applyAlignment="1">
      <alignment horizontal="center" vertical="center"/>
    </xf>
    <xf numFmtId="0" fontId="340" fillId="0" borderId="335" xfId="73" applyFont="1" applyBorder="1" applyAlignment="1">
      <alignment horizontal="center" vertical="center" textRotation="255" wrapText="1" shrinkToFit="1"/>
    </xf>
    <xf numFmtId="0" fontId="340" fillId="0" borderId="336" xfId="73" applyFont="1" applyBorder="1" applyAlignment="1">
      <alignment horizontal="center" vertical="center" textRotation="255" wrapText="1" shrinkToFit="1"/>
    </xf>
    <xf numFmtId="0" fontId="340" fillId="0" borderId="358" xfId="73" applyFont="1" applyBorder="1" applyAlignment="1">
      <alignment horizontal="center" vertical="center" textRotation="255" wrapText="1" shrinkToFit="1"/>
    </xf>
    <xf numFmtId="0" fontId="340" fillId="0" borderId="68" xfId="73" applyFont="1" applyBorder="1" applyAlignment="1">
      <alignment horizontal="center" vertical="center" textRotation="255" wrapText="1" shrinkToFit="1"/>
    </xf>
    <xf numFmtId="0" fontId="225" fillId="33" borderId="0" xfId="73" applyFont="1" applyFill="1" applyAlignment="1" applyProtection="1">
      <alignment horizontal="center" vertical="center"/>
      <protection locked="0"/>
    </xf>
    <xf numFmtId="0" fontId="225" fillId="33" borderId="68" xfId="73" applyFont="1" applyFill="1" applyBorder="1" applyAlignment="1" applyProtection="1">
      <alignment horizontal="center" vertical="center"/>
      <protection locked="0"/>
    </xf>
    <xf numFmtId="0" fontId="337" fillId="0" borderId="335" xfId="73" applyFont="1" applyBorder="1" applyAlignment="1">
      <alignment horizontal="center" vertical="center"/>
    </xf>
    <xf numFmtId="0" fontId="337" fillId="0" borderId="324" xfId="73" applyFont="1" applyBorder="1" applyAlignment="1">
      <alignment horizontal="center" vertical="center"/>
    </xf>
    <xf numFmtId="0" fontId="337" fillId="0" borderId="336" xfId="73" applyFont="1" applyBorder="1" applyAlignment="1">
      <alignment horizontal="center" vertical="center"/>
    </xf>
    <xf numFmtId="0" fontId="337" fillId="0" borderId="356" xfId="73" applyFont="1" applyBorder="1" applyAlignment="1">
      <alignment horizontal="center" vertical="center"/>
    </xf>
    <xf numFmtId="0" fontId="337" fillId="0" borderId="355" xfId="73" applyFont="1" applyBorder="1" applyAlignment="1">
      <alignment horizontal="center" vertical="center"/>
    </xf>
    <xf numFmtId="0" fontId="337" fillId="0" borderId="357" xfId="73" applyFont="1" applyBorder="1" applyAlignment="1">
      <alignment horizontal="center" vertical="center"/>
    </xf>
    <xf numFmtId="183" fontId="225" fillId="0" borderId="0" xfId="45" applyNumberFormat="1" applyFont="1" applyFill="1" applyAlignment="1">
      <alignment horizontal="center" vertical="center"/>
    </xf>
    <xf numFmtId="0" fontId="224" fillId="0" borderId="0" xfId="45" applyFont="1" applyBorder="1" applyAlignment="1">
      <alignment horizontal="center" vertical="center" wrapText="1"/>
    </xf>
    <xf numFmtId="0" fontId="224" fillId="0" borderId="0" xfId="45" applyFont="1" applyBorder="1" applyAlignment="1">
      <alignment horizontal="center" vertical="center"/>
    </xf>
    <xf numFmtId="0" fontId="9" fillId="0" borderId="23" xfId="45" applyFont="1" applyBorder="1" applyAlignment="1">
      <alignment horizontal="left" vertical="center" wrapText="1"/>
    </xf>
    <xf numFmtId="0" fontId="9" fillId="0" borderId="65" xfId="45" applyFont="1" applyBorder="1" applyAlignment="1">
      <alignment horizontal="left" vertical="center" wrapText="1"/>
    </xf>
    <xf numFmtId="0" fontId="9" fillId="0" borderId="46" xfId="45" applyFont="1" applyBorder="1" applyAlignment="1">
      <alignment horizontal="left" vertical="center" wrapText="1"/>
    </xf>
    <xf numFmtId="0" fontId="225" fillId="0" borderId="67" xfId="45" applyFont="1" applyBorder="1" applyAlignment="1">
      <alignment horizontal="center" vertical="center"/>
    </xf>
    <xf numFmtId="0" fontId="226" fillId="0" borderId="23" xfId="45" applyFont="1" applyBorder="1" applyAlignment="1">
      <alignment horizontal="left" vertical="center"/>
    </xf>
    <xf numFmtId="0" fontId="226" fillId="0" borderId="65" xfId="45" applyFont="1" applyBorder="1" applyAlignment="1">
      <alignment horizontal="left" vertical="center"/>
    </xf>
    <xf numFmtId="0" fontId="226" fillId="0" borderId="46" xfId="45" applyFont="1" applyBorder="1" applyAlignment="1">
      <alignment horizontal="left" vertical="center"/>
    </xf>
    <xf numFmtId="0" fontId="228" fillId="0" borderId="69" xfId="45" applyFont="1" applyBorder="1" applyAlignment="1">
      <alignment horizontal="left" vertical="center"/>
    </xf>
    <xf numFmtId="0" fontId="226" fillId="0" borderId="23" xfId="45" applyFont="1" applyFill="1" applyBorder="1" applyAlignment="1">
      <alignment horizontal="center" vertical="center"/>
    </xf>
    <xf numFmtId="0" fontId="226" fillId="0" borderId="65" xfId="45" applyFont="1" applyFill="1" applyBorder="1" applyAlignment="1">
      <alignment horizontal="center" vertical="center"/>
    </xf>
    <xf numFmtId="0" fontId="226" fillId="0" borderId="46" xfId="45" applyFont="1" applyFill="1" applyBorder="1" applyAlignment="1">
      <alignment horizontal="center" vertical="center"/>
    </xf>
    <xf numFmtId="0" fontId="225" fillId="33" borderId="23" xfId="55" applyFont="1" applyFill="1" applyBorder="1" applyAlignment="1">
      <alignment horizontal="center" vertical="center"/>
    </xf>
    <xf numFmtId="0" fontId="225" fillId="33" borderId="65" xfId="55" applyFont="1" applyFill="1" applyBorder="1" applyAlignment="1">
      <alignment horizontal="center" vertical="center"/>
    </xf>
    <xf numFmtId="0" fontId="225" fillId="33" borderId="46" xfId="55" applyFont="1" applyFill="1" applyBorder="1" applyAlignment="1">
      <alignment horizontal="center" vertical="center"/>
    </xf>
    <xf numFmtId="0" fontId="225" fillId="33" borderId="23" xfId="45" applyFont="1" applyFill="1" applyBorder="1" applyAlignment="1">
      <alignment horizontal="left" vertical="center" wrapText="1"/>
    </xf>
    <xf numFmtId="0" fontId="225" fillId="33" borderId="65" xfId="45" applyFont="1" applyFill="1" applyBorder="1" applyAlignment="1">
      <alignment horizontal="left" vertical="center" wrapText="1"/>
    </xf>
    <xf numFmtId="0" fontId="225" fillId="33" borderId="46" xfId="45" applyFont="1" applyFill="1" applyBorder="1" applyAlignment="1">
      <alignment horizontal="left" vertical="center" wrapText="1"/>
    </xf>
    <xf numFmtId="0" fontId="225" fillId="0" borderId="17" xfId="45" applyFont="1" applyBorder="1" applyAlignment="1">
      <alignment horizontal="left" vertical="center" wrapText="1"/>
    </xf>
    <xf numFmtId="0" fontId="225" fillId="0" borderId="71" xfId="45" applyFont="1" applyBorder="1" applyAlignment="1">
      <alignment horizontal="left" vertical="center" wrapText="1"/>
    </xf>
    <xf numFmtId="0" fontId="225" fillId="0" borderId="26" xfId="45" applyFont="1" applyBorder="1" applyAlignment="1">
      <alignment horizontal="left" vertical="center" wrapText="1"/>
    </xf>
    <xf numFmtId="0" fontId="225" fillId="0" borderId="17" xfId="45" applyFont="1" applyBorder="1" applyAlignment="1">
      <alignment horizontal="center" vertical="center" wrapText="1"/>
    </xf>
    <xf numFmtId="0" fontId="225" fillId="0" borderId="71" xfId="45" applyFont="1" applyBorder="1" applyAlignment="1">
      <alignment horizontal="center" vertical="center" wrapText="1"/>
    </xf>
    <xf numFmtId="0" fontId="225" fillId="0" borderId="68" xfId="45" applyFont="1" applyBorder="1" applyAlignment="1">
      <alignment horizontal="center" vertical="center" wrapText="1"/>
    </xf>
    <xf numFmtId="0" fontId="225" fillId="0" borderId="26" xfId="45" applyFont="1" applyBorder="1" applyAlignment="1">
      <alignment horizontal="center" vertical="center" wrapText="1"/>
    </xf>
    <xf numFmtId="0" fontId="225" fillId="0" borderId="17" xfId="45" applyFont="1" applyBorder="1" applyAlignment="1">
      <alignment vertical="center"/>
    </xf>
    <xf numFmtId="0" fontId="225" fillId="0" borderId="71" xfId="45" applyFont="1" applyBorder="1" applyAlignment="1">
      <alignment vertical="center"/>
    </xf>
    <xf numFmtId="0" fontId="225" fillId="0" borderId="26" xfId="45" applyFont="1" applyBorder="1" applyAlignment="1">
      <alignment vertical="center"/>
    </xf>
    <xf numFmtId="0" fontId="225" fillId="0" borderId="17" xfId="45" applyFont="1" applyFill="1" applyBorder="1" applyAlignment="1">
      <alignment horizontal="center" vertical="center"/>
    </xf>
    <xf numFmtId="0" fontId="225" fillId="0" borderId="71" xfId="45" applyFont="1" applyFill="1" applyBorder="1" applyAlignment="1">
      <alignment horizontal="center" vertical="center"/>
    </xf>
    <xf numFmtId="0" fontId="225" fillId="0" borderId="68" xfId="45" applyFont="1" applyFill="1" applyBorder="1" applyAlignment="1">
      <alignment horizontal="center" vertical="center"/>
    </xf>
    <xf numFmtId="0" fontId="225" fillId="0" borderId="26" xfId="45" applyFont="1" applyFill="1" applyBorder="1" applyAlignment="1">
      <alignment horizontal="center" vertical="center"/>
    </xf>
    <xf numFmtId="0" fontId="198" fillId="0" borderId="0" xfId="45" applyFont="1" applyAlignment="1">
      <alignment horizontal="left" vertical="center"/>
    </xf>
    <xf numFmtId="0" fontId="9" fillId="0" borderId="0" xfId="45" applyFont="1" applyAlignment="1">
      <alignment horizontal="left" vertical="center"/>
    </xf>
    <xf numFmtId="0" fontId="15" fillId="0" borderId="0" xfId="41" applyFont="1" applyAlignment="1">
      <alignment vertical="center" wrapText="1" shrinkToFit="1"/>
    </xf>
    <xf numFmtId="0" fontId="15" fillId="0" borderId="0" xfId="41" applyFont="1" applyBorder="1" applyAlignment="1">
      <alignment vertical="center" wrapText="1" shrinkToFit="1"/>
    </xf>
    <xf numFmtId="0" fontId="11" fillId="0" borderId="0" xfId="41" applyFont="1" applyAlignment="1">
      <alignment horizontal="left" vertical="center" wrapText="1" shrinkToFit="1"/>
    </xf>
    <xf numFmtId="0" fontId="11" fillId="0" borderId="0" xfId="41" applyFont="1" applyBorder="1" applyAlignment="1">
      <alignment horizontal="left" vertical="center" wrapText="1" shrinkToFit="1"/>
    </xf>
    <xf numFmtId="0" fontId="15" fillId="28" borderId="0" xfId="41" applyFont="1" applyFill="1" applyBorder="1" applyAlignment="1">
      <alignment horizontal="center" vertical="center" wrapText="1" shrinkToFit="1"/>
    </xf>
    <xf numFmtId="0" fontId="11" fillId="0" borderId="337" xfId="41" applyFont="1" applyBorder="1" applyAlignment="1">
      <alignment horizontal="center" vertical="center" wrapText="1"/>
    </xf>
    <xf numFmtId="0" fontId="11" fillId="0" borderId="26" xfId="41" applyFont="1" applyBorder="1" applyAlignment="1">
      <alignment horizontal="center" vertical="center" wrapText="1"/>
    </xf>
    <xf numFmtId="0" fontId="11" fillId="0" borderId="324" xfId="41" applyFont="1" applyBorder="1" applyAlignment="1">
      <alignment horizontal="right" vertical="center"/>
    </xf>
    <xf numFmtId="0" fontId="11" fillId="0" borderId="336" xfId="41" applyFont="1" applyBorder="1" applyAlignment="1">
      <alignment horizontal="right" vertical="center"/>
    </xf>
    <xf numFmtId="0" fontId="14" fillId="0" borderId="0" xfId="41" applyFont="1" applyBorder="1" applyAlignment="1">
      <alignment horizontal="left" vertical="top" wrapText="1"/>
    </xf>
    <xf numFmtId="0" fontId="15" fillId="0" borderId="0" xfId="41" applyFont="1" applyBorder="1" applyAlignment="1">
      <alignment horizontal="left" vertical="top" wrapText="1"/>
    </xf>
    <xf numFmtId="0" fontId="11" fillId="0" borderId="0" xfId="41" applyFont="1" applyBorder="1" applyAlignment="1">
      <alignment horizontal="right" shrinkToFit="1"/>
    </xf>
    <xf numFmtId="0" fontId="15" fillId="0" borderId="333" xfId="41" applyFont="1" applyBorder="1" applyAlignment="1">
      <alignment horizontal="left" vertical="top" wrapText="1"/>
    </xf>
    <xf numFmtId="0" fontId="11" fillId="0" borderId="0" xfId="41" applyFont="1" applyBorder="1" applyAlignment="1">
      <alignment horizontal="center" vertical="center" wrapText="1"/>
    </xf>
    <xf numFmtId="0" fontId="14" fillId="0" borderId="0" xfId="41" applyFont="1" applyBorder="1" applyAlignment="1">
      <alignment horizontal="left" vertical="center" wrapText="1" shrinkToFit="1"/>
    </xf>
    <xf numFmtId="0" fontId="15" fillId="28" borderId="0" xfId="41" applyFont="1" applyFill="1" applyBorder="1" applyAlignment="1">
      <alignment horizontal="center"/>
    </xf>
    <xf numFmtId="0" fontId="14" fillId="0" borderId="331" xfId="41" applyFont="1" applyBorder="1" applyAlignment="1">
      <alignment horizontal="left" vertical="center" wrapText="1" shrinkToFit="1"/>
    </xf>
    <xf numFmtId="0" fontId="14" fillId="0" borderId="332" xfId="41" applyFont="1" applyBorder="1" applyAlignment="1">
      <alignment horizontal="left" vertical="center" wrapText="1" shrinkToFit="1"/>
    </xf>
    <xf numFmtId="0" fontId="14" fillId="0" borderId="325" xfId="41" applyFont="1" applyBorder="1" applyAlignment="1">
      <alignment horizontal="left" vertical="center" wrapText="1" shrinkToFit="1"/>
    </xf>
    <xf numFmtId="0" fontId="15" fillId="28" borderId="337" xfId="41" applyFont="1" applyFill="1" applyBorder="1" applyAlignment="1">
      <alignment horizontal="center" vertical="center" wrapText="1" shrinkToFit="1"/>
    </xf>
    <xf numFmtId="0" fontId="15" fillId="28" borderId="26" xfId="41" applyFont="1" applyFill="1" applyBorder="1" applyAlignment="1">
      <alignment horizontal="center" vertical="center" wrapText="1" shrinkToFit="1"/>
    </xf>
    <xf numFmtId="0" fontId="14" fillId="0" borderId="333" xfId="41" applyFont="1" applyBorder="1" applyAlignment="1">
      <alignment horizontal="left" vertical="top" wrapText="1"/>
    </xf>
    <xf numFmtId="0" fontId="116" fillId="0" borderId="0" xfId="41" applyFont="1" applyAlignment="1">
      <alignment horizontal="left" vertical="center" wrapText="1" indent="8"/>
    </xf>
    <xf numFmtId="0" fontId="116" fillId="0" borderId="0" xfId="41" applyFont="1" applyAlignment="1">
      <alignment horizontal="left" vertical="center" wrapText="1"/>
    </xf>
    <xf numFmtId="0" fontId="116" fillId="0" borderId="0" xfId="41" applyFont="1" applyBorder="1" applyAlignment="1">
      <alignment horizontal="left" vertical="center" wrapText="1" indent="8"/>
    </xf>
    <xf numFmtId="0" fontId="116" fillId="0" borderId="0" xfId="41" applyFont="1" applyBorder="1" applyAlignment="1">
      <alignment horizontal="left" vertical="center" wrapText="1"/>
    </xf>
    <xf numFmtId="0" fontId="15" fillId="28" borderId="333" xfId="41" applyFont="1" applyFill="1" applyBorder="1" applyAlignment="1">
      <alignment horizontal="center"/>
    </xf>
    <xf numFmtId="0" fontId="225" fillId="33" borderId="24" xfId="45" applyFont="1" applyFill="1" applyBorder="1" applyAlignment="1">
      <alignment horizontal="left" vertical="center"/>
    </xf>
    <xf numFmtId="0" fontId="225" fillId="33" borderId="70" xfId="45" applyFont="1" applyFill="1" applyBorder="1" applyAlignment="1">
      <alignment horizontal="left" vertical="center"/>
    </xf>
    <xf numFmtId="0" fontId="225" fillId="33" borderId="19" xfId="45" applyFont="1" applyFill="1" applyBorder="1" applyAlignment="1">
      <alignment horizontal="left" vertical="center"/>
    </xf>
    <xf numFmtId="0" fontId="225" fillId="33" borderId="67" xfId="45" applyFont="1" applyFill="1" applyBorder="1" applyAlignment="1">
      <alignment horizontal="left" vertical="center"/>
    </xf>
    <xf numFmtId="0" fontId="225" fillId="33" borderId="0" xfId="45" applyFont="1" applyFill="1" applyBorder="1" applyAlignment="1">
      <alignment horizontal="left" vertical="center"/>
    </xf>
    <xf numFmtId="0" fontId="225" fillId="33" borderId="68" xfId="45" applyFont="1" applyFill="1" applyBorder="1" applyAlignment="1">
      <alignment horizontal="left" vertical="center"/>
    </xf>
    <xf numFmtId="0" fontId="225" fillId="33" borderId="22" xfId="45" applyFont="1" applyFill="1" applyBorder="1" applyAlignment="1">
      <alignment horizontal="left" vertical="center"/>
    </xf>
    <xf numFmtId="0" fontId="225" fillId="33" borderId="69" xfId="45" applyFont="1" applyFill="1" applyBorder="1" applyAlignment="1">
      <alignment horizontal="left" vertical="center"/>
    </xf>
    <xf numFmtId="0" fontId="225" fillId="33" borderId="14" xfId="45" applyFont="1" applyFill="1" applyBorder="1" applyAlignment="1">
      <alignment horizontal="left" vertical="center"/>
    </xf>
    <xf numFmtId="0" fontId="225" fillId="0" borderId="0" xfId="45" applyFont="1" applyAlignment="1">
      <alignment horizontal="left" vertical="center"/>
    </xf>
    <xf numFmtId="0" fontId="225" fillId="0" borderId="19" xfId="45" applyFont="1" applyBorder="1" applyAlignment="1">
      <alignment horizontal="center" vertical="center" wrapText="1"/>
    </xf>
    <xf numFmtId="0" fontId="225" fillId="0" borderId="14" xfId="45" applyFont="1" applyBorder="1" applyAlignment="1">
      <alignment horizontal="center" vertical="center" wrapText="1"/>
    </xf>
    <xf numFmtId="0" fontId="225" fillId="0" borderId="0" xfId="45" applyFont="1" applyFill="1" applyAlignment="1">
      <alignment horizontal="left" vertical="center"/>
    </xf>
    <xf numFmtId="0" fontId="225" fillId="33" borderId="23" xfId="45" applyFont="1" applyFill="1" applyBorder="1" applyAlignment="1">
      <alignment horizontal="center" vertical="center" wrapText="1"/>
    </xf>
    <xf numFmtId="0" fontId="225" fillId="33" borderId="65" xfId="45" applyFont="1" applyFill="1" applyBorder="1" applyAlignment="1">
      <alignment horizontal="center" vertical="center" wrapText="1"/>
    </xf>
    <xf numFmtId="0" fontId="225" fillId="33" borderId="46" xfId="45" applyFont="1" applyFill="1" applyBorder="1" applyAlignment="1">
      <alignment horizontal="center" vertical="center" wrapText="1"/>
    </xf>
    <xf numFmtId="0" fontId="130" fillId="0" borderId="0" xfId="55" applyFont="1" applyAlignment="1">
      <alignment horizontal="left" vertical="center" wrapText="1"/>
    </xf>
    <xf numFmtId="0" fontId="126" fillId="33" borderId="252" xfId="55" applyFont="1" applyFill="1" applyBorder="1" applyAlignment="1" applyProtection="1">
      <alignment horizontal="center" vertical="center"/>
      <protection locked="0"/>
    </xf>
    <xf numFmtId="0" fontId="130" fillId="0" borderId="252" xfId="60" applyFont="1" applyBorder="1" applyAlignment="1">
      <alignment horizontal="center" vertical="center"/>
    </xf>
    <xf numFmtId="0" fontId="130" fillId="0" borderId="252" xfId="60" applyFont="1" applyBorder="1" applyAlignment="1">
      <alignment horizontal="left" vertical="center" wrapText="1"/>
    </xf>
    <xf numFmtId="0" fontId="126" fillId="0" borderId="269" xfId="55" applyFont="1" applyBorder="1" applyAlignment="1">
      <alignment horizontal="center" vertical="center"/>
    </xf>
    <xf numFmtId="0" fontId="126" fillId="0" borderId="252" xfId="55" applyFont="1" applyBorder="1" applyAlignment="1">
      <alignment horizontal="left" vertical="center" indent="1"/>
    </xf>
    <xf numFmtId="0" fontId="126" fillId="0" borderId="257" xfId="55" applyFont="1" applyBorder="1" applyAlignment="1">
      <alignment horizontal="center" vertical="center"/>
    </xf>
    <xf numFmtId="177" fontId="126" fillId="0" borderId="258" xfId="55" applyNumberFormat="1" applyFont="1" applyBorder="1" applyAlignment="1">
      <alignment horizontal="right" vertical="center"/>
    </xf>
    <xf numFmtId="179" fontId="126" fillId="0" borderId="260" xfId="55" applyNumberFormat="1" applyFont="1" applyBorder="1" applyAlignment="1">
      <alignment horizontal="center" vertical="center"/>
    </xf>
    <xf numFmtId="0" fontId="126" fillId="0" borderId="261" xfId="55" applyFont="1" applyBorder="1" applyAlignment="1">
      <alignment horizontal="center" vertical="center"/>
    </xf>
    <xf numFmtId="177" fontId="126" fillId="33" borderId="262" xfId="55" applyNumberFormat="1" applyFont="1" applyFill="1" applyBorder="1" applyAlignment="1" applyProtection="1">
      <alignment horizontal="right" vertical="center"/>
      <protection locked="0"/>
    </xf>
    <xf numFmtId="179" fontId="266" fillId="0" borderId="345" xfId="55" applyNumberFormat="1" applyFont="1" applyBorder="1" applyAlignment="1">
      <alignment horizontal="center" vertical="center"/>
    </xf>
    <xf numFmtId="179" fontId="266" fillId="0" borderId="346" xfId="55" applyNumberFormat="1" applyFont="1" applyBorder="1" applyAlignment="1">
      <alignment horizontal="center" vertical="center"/>
    </xf>
    <xf numFmtId="179" fontId="266" fillId="0" borderId="347" xfId="55" applyNumberFormat="1" applyFont="1" applyBorder="1" applyAlignment="1">
      <alignment horizontal="center" vertical="center"/>
    </xf>
    <xf numFmtId="0" fontId="126" fillId="0" borderId="252" xfId="55" applyFont="1" applyBorder="1" applyAlignment="1">
      <alignment horizontal="center" vertical="center" shrinkToFit="1"/>
    </xf>
    <xf numFmtId="0" fontId="126" fillId="33" borderId="251" xfId="55" applyFont="1" applyFill="1" applyBorder="1" applyAlignment="1" applyProtection="1">
      <alignment horizontal="center" vertical="center"/>
      <protection locked="0"/>
    </xf>
    <xf numFmtId="0" fontId="126" fillId="0" borderId="265" xfId="55" applyFont="1" applyBorder="1" applyAlignment="1">
      <alignment horizontal="center" vertical="center"/>
    </xf>
    <xf numFmtId="0" fontId="126" fillId="0" borderId="252" xfId="55" applyFont="1" applyBorder="1" applyAlignment="1">
      <alignment horizontal="center" vertical="center"/>
    </xf>
    <xf numFmtId="38" fontId="126" fillId="0" borderId="252" xfId="61" applyFont="1" applyFill="1" applyBorder="1" applyAlignment="1" applyProtection="1">
      <alignment horizontal="center" vertical="center"/>
    </xf>
    <xf numFmtId="0" fontId="126" fillId="0" borderId="257" xfId="55" applyFont="1" applyBorder="1" applyAlignment="1">
      <alignment horizontal="left" vertical="center" indent="1"/>
    </xf>
    <xf numFmtId="177" fontId="126" fillId="0" borderId="262" xfId="55" applyNumberFormat="1" applyFont="1" applyBorder="1" applyAlignment="1">
      <alignment horizontal="center" vertical="center"/>
    </xf>
    <xf numFmtId="179" fontId="266" fillId="0" borderId="264" xfId="55" applyNumberFormat="1" applyFont="1" applyBorder="1" applyAlignment="1">
      <alignment horizontal="center" vertical="center"/>
    </xf>
    <xf numFmtId="0" fontId="130" fillId="0" borderId="251" xfId="60" applyFont="1" applyBorder="1" applyAlignment="1">
      <alignment horizontal="center" vertical="center" wrapText="1"/>
    </xf>
    <xf numFmtId="0" fontId="129" fillId="33" borderId="252" xfId="60" applyFont="1" applyFill="1" applyBorder="1" applyAlignment="1" applyProtection="1">
      <alignment horizontal="center" vertical="center"/>
      <protection locked="0"/>
    </xf>
    <xf numFmtId="0" fontId="126" fillId="0" borderId="253" xfId="55" applyFont="1" applyBorder="1" applyAlignment="1">
      <alignment horizontal="center" vertical="center"/>
    </xf>
    <xf numFmtId="177" fontId="126" fillId="33" borderId="251" xfId="55" applyNumberFormat="1" applyFont="1" applyFill="1" applyBorder="1" applyAlignment="1" applyProtection="1">
      <alignment horizontal="right" vertical="center"/>
      <protection locked="0"/>
    </xf>
    <xf numFmtId="178" fontId="126" fillId="0" borderId="256" xfId="55" applyNumberFormat="1" applyFont="1" applyBorder="1" applyAlignment="1">
      <alignment horizontal="center" vertical="center"/>
    </xf>
    <xf numFmtId="183" fontId="260" fillId="0" borderId="0" xfId="55" applyNumberFormat="1" applyFont="1" applyAlignment="1">
      <alignment horizontal="right" vertical="center"/>
    </xf>
    <xf numFmtId="0" fontId="128" fillId="0" borderId="0" xfId="55" applyFont="1" applyAlignment="1">
      <alignment horizontal="center" vertical="center"/>
    </xf>
    <xf numFmtId="0" fontId="126" fillId="0" borderId="251" xfId="60" applyFont="1" applyBorder="1" applyAlignment="1">
      <alignment horizontal="center" vertical="center"/>
    </xf>
    <xf numFmtId="0" fontId="129" fillId="0" borderId="252" xfId="60" applyFont="1" applyBorder="1" applyAlignment="1" applyProtection="1">
      <alignment horizontal="center" vertical="center"/>
      <protection locked="0"/>
    </xf>
    <xf numFmtId="0" fontId="129" fillId="33" borderId="252" xfId="60" applyFont="1" applyFill="1" applyBorder="1" applyAlignment="1" applyProtection="1">
      <alignment horizontal="left" vertical="center" wrapText="1"/>
      <protection locked="0"/>
    </xf>
    <xf numFmtId="0" fontId="126" fillId="0" borderId="252" xfId="60" applyFont="1" applyBorder="1" applyAlignment="1">
      <alignment horizontal="center" vertical="center" shrinkToFit="1"/>
    </xf>
    <xf numFmtId="0" fontId="130" fillId="33" borderId="252" xfId="60" applyFont="1" applyFill="1" applyBorder="1" applyAlignment="1" applyProtection="1">
      <alignment horizontal="center" vertical="center"/>
      <protection locked="0"/>
    </xf>
    <xf numFmtId="0" fontId="119" fillId="0" borderId="0" xfId="62" applyFont="1" applyAlignment="1">
      <alignment horizontal="center" vertical="center"/>
    </xf>
    <xf numFmtId="0" fontId="118" fillId="33" borderId="27" xfId="62" applyFont="1" applyFill="1" applyBorder="1" applyAlignment="1">
      <alignment horizontal="center" vertical="center"/>
    </xf>
    <xf numFmtId="0" fontId="119" fillId="30" borderId="23" xfId="62" applyFont="1" applyFill="1" applyBorder="1" applyAlignment="1">
      <alignment horizontal="center" vertical="center"/>
    </xf>
    <xf numFmtId="0" fontId="119" fillId="30" borderId="65" xfId="62" applyFont="1" applyFill="1" applyBorder="1" applyAlignment="1">
      <alignment horizontal="center" vertical="center"/>
    </xf>
    <xf numFmtId="0" fontId="119" fillId="30" borderId="46" xfId="62" applyFont="1" applyFill="1" applyBorder="1" applyAlignment="1">
      <alignment horizontal="center" vertical="center"/>
    </xf>
    <xf numFmtId="0" fontId="119" fillId="0" borderId="0" xfId="62" applyFont="1" applyAlignment="1">
      <alignment horizontal="left" vertical="top" wrapText="1"/>
    </xf>
    <xf numFmtId="0" fontId="119" fillId="0" borderId="0" xfId="62" applyFont="1" applyAlignment="1">
      <alignment horizontal="left" vertical="center" wrapText="1"/>
    </xf>
    <xf numFmtId="0" fontId="119" fillId="0" borderId="27" xfId="62" applyFont="1" applyBorder="1" applyAlignment="1">
      <alignment vertical="center" wrapText="1"/>
    </xf>
    <xf numFmtId="0" fontId="119" fillId="0" borderId="27" xfId="62" applyFont="1" applyBorder="1">
      <alignment vertical="center"/>
    </xf>
    <xf numFmtId="0" fontId="119" fillId="0" borderId="0" xfId="62" applyFont="1" applyAlignment="1">
      <alignment horizontal="left" vertical="center"/>
    </xf>
    <xf numFmtId="0" fontId="250" fillId="0" borderId="0" xfId="62" applyFont="1" applyAlignment="1">
      <alignment horizontal="right" vertical="center"/>
    </xf>
    <xf numFmtId="0" fontId="120" fillId="0" borderId="0" xfId="62" applyFont="1" applyAlignment="1">
      <alignment horizontal="center" vertical="center" wrapText="1"/>
    </xf>
    <xf numFmtId="0" fontId="120" fillId="0" borderId="0" xfId="62" applyFont="1" applyAlignment="1">
      <alignment horizontal="center" vertical="center"/>
    </xf>
    <xf numFmtId="0" fontId="119" fillId="30" borderId="17" xfId="62" applyFont="1" applyFill="1" applyBorder="1" applyAlignment="1">
      <alignment horizontal="center" vertical="center"/>
    </xf>
    <xf numFmtId="0" fontId="119" fillId="30" borderId="71" xfId="62" applyFont="1" applyFill="1" applyBorder="1">
      <alignment vertical="center"/>
    </xf>
    <xf numFmtId="0" fontId="119" fillId="30" borderId="26" xfId="62" applyFont="1" applyFill="1" applyBorder="1">
      <alignment vertical="center"/>
    </xf>
    <xf numFmtId="0" fontId="119" fillId="0" borderId="0" xfId="62" applyFont="1" applyAlignment="1">
      <alignment vertical="center" wrapText="1"/>
    </xf>
    <xf numFmtId="0" fontId="119" fillId="0" borderId="0" xfId="62" applyFont="1">
      <alignment vertical="center"/>
    </xf>
    <xf numFmtId="0" fontId="119" fillId="0" borderId="27" xfId="62" applyFont="1" applyBorder="1" applyAlignment="1">
      <alignment horizontal="center" vertical="center"/>
    </xf>
    <xf numFmtId="0" fontId="118" fillId="0" borderId="27" xfId="62" applyFont="1" applyBorder="1" applyAlignment="1">
      <alignment horizontal="center" vertical="center"/>
    </xf>
    <xf numFmtId="183" fontId="250" fillId="0" borderId="0" xfId="63" applyNumberFormat="1" applyFont="1" applyAlignment="1">
      <alignment horizontal="right" vertical="center"/>
    </xf>
    <xf numFmtId="0" fontId="119" fillId="0" borderId="27" xfId="63" applyFont="1" applyBorder="1" applyAlignment="1">
      <alignment vertical="center" wrapText="1"/>
    </xf>
    <xf numFmtId="0" fontId="119" fillId="0" borderId="27" xfId="63" applyFont="1" applyBorder="1">
      <alignment vertical="center"/>
    </xf>
    <xf numFmtId="0" fontId="119" fillId="0" borderId="0" xfId="63" applyFont="1" applyAlignment="1">
      <alignment horizontal="left" vertical="top" wrapText="1"/>
    </xf>
    <xf numFmtId="0" fontId="136" fillId="0" borderId="0" xfId="63" applyFont="1" applyAlignment="1">
      <alignment horizontal="left" vertical="center" wrapText="1"/>
    </xf>
    <xf numFmtId="0" fontId="136" fillId="0" borderId="0" xfId="63" applyFont="1" applyAlignment="1">
      <alignment horizontal="left" vertical="center"/>
    </xf>
    <xf numFmtId="0" fontId="136" fillId="0" borderId="69" xfId="63" applyFont="1" applyBorder="1" applyAlignment="1">
      <alignment horizontal="left" vertical="center"/>
    </xf>
    <xf numFmtId="0" fontId="119" fillId="30" borderId="23" xfId="63" applyFont="1" applyFill="1" applyBorder="1" applyAlignment="1">
      <alignment horizontal="center" vertical="center"/>
    </xf>
    <xf numFmtId="0" fontId="119" fillId="30" borderId="65" xfId="63" applyFont="1" applyFill="1" applyBorder="1" applyAlignment="1">
      <alignment horizontal="center" vertical="center"/>
    </xf>
    <xf numFmtId="0" fontId="119" fillId="30" borderId="46" xfId="63" applyFont="1" applyFill="1" applyBorder="1" applyAlignment="1">
      <alignment horizontal="center" vertical="center"/>
    </xf>
    <xf numFmtId="0" fontId="119" fillId="30" borderId="17" xfId="63" applyFont="1" applyFill="1" applyBorder="1" applyAlignment="1">
      <alignment horizontal="center" vertical="center"/>
    </xf>
    <xf numFmtId="0" fontId="119" fillId="30" borderId="71" xfId="63" applyFont="1" applyFill="1" applyBorder="1">
      <alignment vertical="center"/>
    </xf>
    <xf numFmtId="0" fontId="119" fillId="30" borderId="26" xfId="63" applyFont="1" applyFill="1" applyBorder="1">
      <alignment vertical="center"/>
    </xf>
    <xf numFmtId="0" fontId="119" fillId="0" borderId="0" xfId="63" applyFont="1" applyAlignment="1">
      <alignment vertical="center" wrapText="1"/>
    </xf>
    <xf numFmtId="0" fontId="119" fillId="0" borderId="0" xfId="63" applyFont="1">
      <alignment vertical="center"/>
    </xf>
    <xf numFmtId="0" fontId="120" fillId="0" borderId="0" xfId="63" applyFont="1" applyAlignment="1">
      <alignment horizontal="center" vertical="center" wrapText="1"/>
    </xf>
    <xf numFmtId="0" fontId="120" fillId="0" borderId="0" xfId="63" applyFont="1" applyAlignment="1">
      <alignment horizontal="center" vertical="center"/>
    </xf>
    <xf numFmtId="0" fontId="119" fillId="0" borderId="27" xfId="63" applyFont="1" applyBorder="1" applyAlignment="1">
      <alignment horizontal="center" vertical="center"/>
    </xf>
    <xf numFmtId="0" fontId="118" fillId="0" borderId="27" xfId="63" applyFont="1" applyBorder="1" applyAlignment="1">
      <alignment horizontal="center" vertical="center"/>
    </xf>
    <xf numFmtId="0" fontId="118" fillId="33" borderId="27" xfId="63" applyFont="1" applyFill="1" applyBorder="1" applyAlignment="1">
      <alignment horizontal="center" vertical="center"/>
    </xf>
    <xf numFmtId="0" fontId="18" fillId="0" borderId="35" xfId="48" applyFont="1" applyFill="1" applyBorder="1" applyAlignment="1">
      <alignment horizontal="distributed" vertical="center" indent="1"/>
    </xf>
    <xf numFmtId="0" fontId="18" fillId="0" borderId="70" xfId="48" applyFont="1" applyFill="1" applyBorder="1" applyAlignment="1">
      <alignment horizontal="distributed" vertical="center" indent="1"/>
    </xf>
    <xf numFmtId="0" fontId="18" fillId="0" borderId="19" xfId="48" applyFont="1" applyFill="1" applyBorder="1" applyAlignment="1">
      <alignment horizontal="distributed" vertical="center" indent="1"/>
    </xf>
    <xf numFmtId="0" fontId="18" fillId="0" borderId="23" xfId="48" applyFont="1" applyFill="1" applyBorder="1" applyAlignment="1">
      <alignment horizontal="left" vertical="center" indent="1"/>
    </xf>
    <xf numFmtId="0" fontId="18" fillId="0" borderId="65" xfId="48" applyFont="1" applyFill="1" applyBorder="1" applyAlignment="1">
      <alignment horizontal="left" vertical="center" indent="1"/>
    </xf>
    <xf numFmtId="0" fontId="18" fillId="0" borderId="75" xfId="48" applyFont="1" applyFill="1" applyBorder="1" applyAlignment="1">
      <alignment horizontal="left" vertical="center" indent="1"/>
    </xf>
    <xf numFmtId="0" fontId="18" fillId="0" borderId="65" xfId="48" applyFont="1" applyFill="1" applyBorder="1" applyAlignment="1">
      <alignment horizontal="center" vertical="center"/>
    </xf>
    <xf numFmtId="0" fontId="18" fillId="0" borderId="73" xfId="48" applyFont="1" applyFill="1" applyBorder="1" applyAlignment="1">
      <alignment vertical="center"/>
    </xf>
    <xf numFmtId="0" fontId="18" fillId="0" borderId="65" xfId="48" applyFont="1" applyFill="1" applyBorder="1" applyAlignment="1">
      <alignment vertical="center"/>
    </xf>
    <xf numFmtId="0" fontId="18" fillId="0" borderId="73" xfId="48" applyFont="1" applyFill="1" applyBorder="1" applyAlignment="1">
      <alignment horizontal="center" vertical="center"/>
    </xf>
    <xf numFmtId="0" fontId="18" fillId="0" borderId="35" xfId="48" applyFont="1" applyFill="1" applyBorder="1" applyAlignment="1">
      <alignment horizontal="center" vertical="center"/>
    </xf>
    <xf numFmtId="0" fontId="18" fillId="0" borderId="70" xfId="48" applyFont="1" applyFill="1" applyBorder="1" applyAlignment="1">
      <alignment horizontal="center" vertical="center"/>
    </xf>
    <xf numFmtId="0" fontId="18" fillId="0" borderId="19" xfId="48" applyFont="1" applyFill="1" applyBorder="1" applyAlignment="1">
      <alignment horizontal="center" vertical="center"/>
    </xf>
    <xf numFmtId="0" fontId="18" fillId="0" borderId="163" xfId="48" applyFont="1" applyFill="1" applyBorder="1" applyAlignment="1">
      <alignment horizontal="center" vertical="center"/>
    </xf>
    <xf numFmtId="0" fontId="18" fillId="0" borderId="164" xfId="48" applyFont="1" applyFill="1" applyBorder="1" applyAlignment="1">
      <alignment horizontal="center" vertical="center"/>
    </xf>
    <xf numFmtId="0" fontId="18" fillId="0" borderId="165" xfId="48" applyFont="1" applyFill="1" applyBorder="1" applyAlignment="1">
      <alignment horizontal="center" vertical="center"/>
    </xf>
    <xf numFmtId="0" fontId="18" fillId="0" borderId="23" xfId="48" applyFont="1" applyFill="1" applyBorder="1" applyAlignment="1">
      <alignment horizontal="distributed" vertical="center" indent="1"/>
    </xf>
    <xf numFmtId="0" fontId="18" fillId="0" borderId="65" xfId="48" applyFont="1" applyFill="1" applyBorder="1" applyAlignment="1">
      <alignment horizontal="distributed" vertical="center" indent="1"/>
    </xf>
    <xf numFmtId="0" fontId="18" fillId="0" borderId="46" xfId="48" applyFont="1" applyFill="1" applyBorder="1" applyAlignment="1">
      <alignment horizontal="distributed" vertical="center" indent="1"/>
    </xf>
    <xf numFmtId="0" fontId="18" fillId="0" borderId="23" xfId="48" applyFont="1" applyFill="1" applyBorder="1" applyAlignment="1">
      <alignment horizontal="center" vertical="center"/>
    </xf>
    <xf numFmtId="0" fontId="18" fillId="0" borderId="46" xfId="48" applyFont="1" applyFill="1" applyBorder="1" applyAlignment="1">
      <alignment horizontal="center" vertical="center"/>
    </xf>
    <xf numFmtId="0" fontId="18" fillId="0" borderId="24" xfId="48" applyFont="1" applyFill="1" applyBorder="1" applyAlignment="1">
      <alignment horizontal="center" vertical="center"/>
    </xf>
    <xf numFmtId="0" fontId="18" fillId="0" borderId="166" xfId="48" applyFont="1" applyFill="1" applyBorder="1" applyAlignment="1">
      <alignment horizontal="center" vertical="center"/>
    </xf>
    <xf numFmtId="0" fontId="18" fillId="0" borderId="148" xfId="48" applyFont="1" applyFill="1" applyBorder="1" applyAlignment="1">
      <alignment horizontal="center" vertical="center"/>
    </xf>
    <xf numFmtId="0" fontId="18" fillId="0" borderId="176" xfId="48" applyFont="1" applyFill="1" applyBorder="1" applyAlignment="1">
      <alignment horizontal="center" vertical="center"/>
    </xf>
    <xf numFmtId="0" fontId="17" fillId="0" borderId="0" xfId="48" applyFont="1" applyAlignment="1">
      <alignment horizontal="center" vertical="center"/>
    </xf>
    <xf numFmtId="0" fontId="18" fillId="0" borderId="31" xfId="48" applyFont="1" applyFill="1" applyBorder="1" applyAlignment="1">
      <alignment horizontal="distributed" vertical="center" indent="1"/>
    </xf>
    <xf numFmtId="0" fontId="18" fillId="0" borderId="147" xfId="48" applyFont="1" applyFill="1" applyBorder="1" applyAlignment="1">
      <alignment horizontal="distributed" vertical="center" indent="1"/>
    </xf>
    <xf numFmtId="0" fontId="18" fillId="0" borderId="34" xfId="48" applyFont="1" applyFill="1" applyBorder="1" applyAlignment="1">
      <alignment horizontal="distributed" vertical="center" indent="1"/>
    </xf>
    <xf numFmtId="0" fontId="18" fillId="0" borderId="81" xfId="48" applyFont="1" applyFill="1" applyBorder="1" applyAlignment="1">
      <alignment horizontal="left" vertical="center" indent="1"/>
    </xf>
    <xf numFmtId="0" fontId="18" fillId="0" borderId="147" xfId="48" applyFont="1" applyFill="1" applyBorder="1" applyAlignment="1">
      <alignment horizontal="left" vertical="center" indent="1"/>
    </xf>
    <xf numFmtId="0" fontId="18" fillId="0" borderId="116" xfId="48" applyFont="1" applyFill="1" applyBorder="1" applyAlignment="1">
      <alignment horizontal="left" vertical="center" indent="1"/>
    </xf>
    <xf numFmtId="0" fontId="18" fillId="0" borderId="43" xfId="48" applyFont="1" applyFill="1" applyBorder="1" applyAlignment="1">
      <alignment horizontal="distributed" vertical="center" indent="1"/>
    </xf>
    <xf numFmtId="0" fontId="18" fillId="0" borderId="121" xfId="48" applyFont="1" applyFill="1" applyBorder="1" applyAlignment="1">
      <alignment horizontal="distributed" vertical="center" indent="1"/>
    </xf>
    <xf numFmtId="0" fontId="18" fillId="0" borderId="170" xfId="48" applyFont="1" applyFill="1" applyBorder="1" applyAlignment="1">
      <alignment horizontal="distributed" vertical="center" indent="1"/>
    </xf>
    <xf numFmtId="0" fontId="18" fillId="0" borderId="177" xfId="48" applyFont="1" applyFill="1" applyBorder="1" applyAlignment="1">
      <alignment horizontal="distributed" vertical="center" indent="1"/>
    </xf>
    <xf numFmtId="0" fontId="18" fillId="0" borderId="121" xfId="48" applyFont="1" applyFill="1" applyBorder="1" applyAlignment="1">
      <alignment horizontal="center" vertical="center"/>
    </xf>
    <xf numFmtId="0" fontId="18" fillId="0" borderId="170" xfId="48" applyFont="1" applyFill="1" applyBorder="1" applyAlignment="1">
      <alignment horizontal="center" vertical="center"/>
    </xf>
    <xf numFmtId="0" fontId="18" fillId="0" borderId="177" xfId="48" applyFont="1" applyFill="1" applyBorder="1" applyAlignment="1">
      <alignment horizontal="center" vertical="center"/>
    </xf>
    <xf numFmtId="0" fontId="18" fillId="0" borderId="173" xfId="48" applyFont="1" applyFill="1" applyBorder="1" applyAlignment="1">
      <alignment horizontal="center" vertical="distributed" textRotation="255" indent="4"/>
    </xf>
    <xf numFmtId="0" fontId="18" fillId="0" borderId="103" xfId="48" applyFont="1" applyFill="1" applyBorder="1" applyAlignment="1">
      <alignment horizontal="center" vertical="distributed" textRotation="255" indent="4"/>
    </xf>
    <xf numFmtId="0" fontId="18" fillId="0" borderId="40" xfId="48" applyFont="1" applyFill="1" applyBorder="1" applyAlignment="1">
      <alignment horizontal="center" vertical="distributed" textRotation="255" indent="4"/>
    </xf>
    <xf numFmtId="0" fontId="18" fillId="0" borderId="68" xfId="48" applyFont="1" applyFill="1" applyBorder="1" applyAlignment="1">
      <alignment horizontal="center" vertical="distributed" textRotation="255" indent="4"/>
    </xf>
    <xf numFmtId="0" fontId="18" fillId="0" borderId="77" xfId="48" applyFont="1" applyFill="1" applyBorder="1" applyAlignment="1">
      <alignment horizontal="center" vertical="distributed" textRotation="255" indent="4"/>
    </xf>
    <xf numFmtId="0" fontId="18" fillId="0" borderId="63" xfId="48" applyFont="1" applyFill="1" applyBorder="1" applyAlignment="1">
      <alignment horizontal="center" vertical="distributed" textRotation="255" indent="4"/>
    </xf>
    <xf numFmtId="0" fontId="18" fillId="0" borderId="174" xfId="48" applyFont="1" applyFill="1" applyBorder="1" applyAlignment="1">
      <alignment horizontal="distributed" vertical="center" wrapText="1" indent="1"/>
    </xf>
    <xf numFmtId="0" fontId="18" fillId="0" borderId="175" xfId="48" applyFont="1" applyFill="1" applyBorder="1" applyAlignment="1">
      <alignment horizontal="distributed" vertical="center" wrapText="1" indent="1"/>
    </xf>
    <xf numFmtId="0" fontId="18" fillId="0" borderId="103" xfId="48" applyFont="1" applyFill="1" applyBorder="1" applyAlignment="1">
      <alignment horizontal="distributed" vertical="center" wrapText="1" indent="1"/>
    </xf>
    <xf numFmtId="0" fontId="18" fillId="0" borderId="67" xfId="48" applyFont="1" applyFill="1" applyBorder="1" applyAlignment="1">
      <alignment horizontal="distributed" vertical="center" wrapText="1" indent="1"/>
    </xf>
    <xf numFmtId="0" fontId="18" fillId="0" borderId="0" xfId="48" applyFont="1" applyFill="1" applyBorder="1" applyAlignment="1">
      <alignment horizontal="distributed" vertical="center" wrapText="1" indent="1"/>
    </xf>
    <xf numFmtId="0" fontId="18" fillId="0" borderId="68" xfId="48" applyFont="1" applyFill="1" applyBorder="1" applyAlignment="1">
      <alignment horizontal="distributed" vertical="center" wrapText="1" indent="1"/>
    </xf>
    <xf numFmtId="0" fontId="18" fillId="0" borderId="22" xfId="48" applyFont="1" applyFill="1" applyBorder="1" applyAlignment="1">
      <alignment horizontal="distributed" vertical="center" wrapText="1" indent="1"/>
    </xf>
    <xf numFmtId="0" fontId="18" fillId="0" borderId="69" xfId="48" applyFont="1" applyFill="1" applyBorder="1" applyAlignment="1">
      <alignment horizontal="distributed" vertical="center" wrapText="1" indent="1"/>
    </xf>
    <xf numFmtId="0" fontId="18" fillId="0" borderId="14" xfId="48" applyFont="1" applyFill="1" applyBorder="1" applyAlignment="1">
      <alignment horizontal="distributed" vertical="center" wrapText="1" indent="1"/>
    </xf>
    <xf numFmtId="0" fontId="18" fillId="0" borderId="120" xfId="48" applyFont="1" applyFill="1" applyBorder="1" applyAlignment="1">
      <alignment horizontal="distributed" vertical="center" indent="2"/>
    </xf>
    <xf numFmtId="0" fontId="18" fillId="0" borderId="73" xfId="48" applyFont="1" applyFill="1" applyBorder="1" applyAlignment="1">
      <alignment horizontal="distributed" vertical="center" indent="2"/>
    </xf>
    <xf numFmtId="0" fontId="18" fillId="0" borderId="104" xfId="48" applyFont="1" applyFill="1" applyBorder="1" applyAlignment="1">
      <alignment horizontal="distributed" vertical="center" indent="2"/>
    </xf>
    <xf numFmtId="0" fontId="18" fillId="0" borderId="27" xfId="48" applyFont="1" applyFill="1" applyBorder="1" applyAlignment="1">
      <alignment horizontal="center" vertical="center"/>
    </xf>
    <xf numFmtId="0" fontId="18" fillId="0" borderId="120" xfId="48" applyFont="1" applyFill="1" applyBorder="1" applyAlignment="1">
      <alignment horizontal="center" vertical="center"/>
    </xf>
    <xf numFmtId="0" fontId="18" fillId="0" borderId="27" xfId="48" applyFont="1" applyFill="1" applyBorder="1" applyAlignment="1">
      <alignment horizontal="distributed" vertical="center" indent="2"/>
    </xf>
    <xf numFmtId="0" fontId="18" fillId="0" borderId="23" xfId="48" applyFont="1" applyFill="1" applyBorder="1" applyAlignment="1">
      <alignment horizontal="distributed" vertical="center" indent="2"/>
    </xf>
    <xf numFmtId="0" fontId="18" fillId="0" borderId="65" xfId="48" applyFont="1" applyFill="1" applyBorder="1" applyAlignment="1">
      <alignment horizontal="distributed" vertical="center" indent="2"/>
    </xf>
    <xf numFmtId="0" fontId="18" fillId="0" borderId="46" xfId="48" applyFont="1" applyFill="1" applyBorder="1" applyAlignment="1">
      <alignment horizontal="distributed" vertical="center" indent="2"/>
    </xf>
    <xf numFmtId="0" fontId="18" fillId="0" borderId="67" xfId="48" applyFont="1" applyFill="1" applyBorder="1" applyAlignment="1">
      <alignment horizontal="center" vertical="center" textRotation="255"/>
    </xf>
    <xf numFmtId="0" fontId="18" fillId="0" borderId="68" xfId="48" applyFont="1" applyFill="1" applyBorder="1" applyAlignment="1">
      <alignment horizontal="center" vertical="center" textRotation="255"/>
    </xf>
    <xf numFmtId="0" fontId="18" fillId="0" borderId="64" xfId="48" applyFont="1" applyFill="1" applyBorder="1" applyAlignment="1">
      <alignment horizontal="center" vertical="center" textRotation="255"/>
    </xf>
    <xf numFmtId="0" fontId="18" fillId="0" borderId="63" xfId="48" applyFont="1" applyFill="1" applyBorder="1" applyAlignment="1">
      <alignment horizontal="center" vertical="center" textRotation="255"/>
    </xf>
    <xf numFmtId="0" fontId="18" fillId="0" borderId="0" xfId="48" applyFont="1" applyFill="1" applyBorder="1" applyAlignment="1">
      <alignment horizontal="center" vertical="center"/>
    </xf>
    <xf numFmtId="0" fontId="18" fillId="0" borderId="68" xfId="48" applyFont="1" applyFill="1" applyBorder="1" applyAlignment="1">
      <alignment horizontal="center" vertical="center"/>
    </xf>
    <xf numFmtId="0" fontId="18" fillId="0" borderId="69" xfId="48" applyFont="1" applyFill="1" applyBorder="1" applyAlignment="1">
      <alignment horizontal="center" vertical="center"/>
    </xf>
    <xf numFmtId="0" fontId="18" fillId="0" borderId="14" xfId="48" applyFont="1" applyFill="1" applyBorder="1" applyAlignment="1">
      <alignment horizontal="center" vertical="center"/>
    </xf>
    <xf numFmtId="0" fontId="18" fillId="0" borderId="24" xfId="48" applyFont="1" applyFill="1" applyBorder="1" applyAlignment="1">
      <alignment horizontal="distributed" vertical="center" indent="2"/>
    </xf>
    <xf numFmtId="0" fontId="18" fillId="0" borderId="70" xfId="48" applyFont="1" applyFill="1" applyBorder="1" applyAlignment="1">
      <alignment horizontal="distributed" vertical="center" indent="2"/>
    </xf>
    <xf numFmtId="0" fontId="18" fillId="0" borderId="19" xfId="48" applyFont="1" applyFill="1" applyBorder="1" applyAlignment="1">
      <alignment horizontal="distributed" vertical="center" indent="2"/>
    </xf>
    <xf numFmtId="0" fontId="18" fillId="0" borderId="67" xfId="48" applyFont="1" applyFill="1" applyBorder="1" applyAlignment="1">
      <alignment horizontal="distributed" vertical="center" indent="2"/>
    </xf>
    <xf numFmtId="0" fontId="18" fillId="0" borderId="0" xfId="48" applyFont="1" applyFill="1" applyBorder="1" applyAlignment="1">
      <alignment horizontal="distributed" vertical="center" indent="2"/>
    </xf>
    <xf numFmtId="0" fontId="18" fillId="0" borderId="68" xfId="48" applyFont="1" applyFill="1" applyBorder="1" applyAlignment="1">
      <alignment horizontal="distributed" vertical="center" indent="2"/>
    </xf>
    <xf numFmtId="0" fontId="18" fillId="0" borderId="22" xfId="48" applyFont="1" applyFill="1" applyBorder="1" applyAlignment="1">
      <alignment horizontal="distributed" vertical="center" indent="2"/>
    </xf>
    <xf numFmtId="0" fontId="18" fillId="0" borderId="69" xfId="48" applyFont="1" applyFill="1" applyBorder="1" applyAlignment="1">
      <alignment horizontal="distributed" vertical="center" indent="2"/>
    </xf>
    <xf numFmtId="0" fontId="18" fillId="0" borderId="14" xfId="48" applyFont="1" applyFill="1" applyBorder="1" applyAlignment="1">
      <alignment horizontal="distributed" vertical="center" indent="2"/>
    </xf>
    <xf numFmtId="0" fontId="18" fillId="0" borderId="24" xfId="48" applyFont="1" applyFill="1" applyBorder="1" applyAlignment="1">
      <alignment horizontal="left" vertical="center" wrapText="1"/>
    </xf>
    <xf numFmtId="0" fontId="18" fillId="0" borderId="70" xfId="48" applyFont="1" applyFill="1" applyBorder="1" applyAlignment="1">
      <alignment horizontal="left" vertical="center" wrapText="1"/>
    </xf>
    <xf numFmtId="0" fontId="18" fillId="0" borderId="148" xfId="48" applyFont="1" applyFill="1" applyBorder="1" applyAlignment="1">
      <alignment horizontal="left" vertical="center" wrapText="1"/>
    </xf>
    <xf numFmtId="0" fontId="18" fillId="0" borderId="67" xfId="48" applyFont="1" applyFill="1" applyBorder="1" applyAlignment="1">
      <alignment horizontal="left" vertical="center" wrapText="1"/>
    </xf>
    <xf numFmtId="0" fontId="18" fillId="0" borderId="0" xfId="48" applyFont="1" applyFill="1" applyBorder="1" applyAlignment="1">
      <alignment horizontal="left" vertical="center" wrapText="1"/>
    </xf>
    <xf numFmtId="0" fontId="18" fillId="0" borderId="123" xfId="48" applyFont="1" applyFill="1" applyBorder="1" applyAlignment="1">
      <alignment horizontal="left" vertical="center" wrapText="1"/>
    </xf>
    <xf numFmtId="0" fontId="18" fillId="0" borderId="22" xfId="48" applyFont="1" applyFill="1" applyBorder="1" applyAlignment="1">
      <alignment horizontal="left" vertical="center" wrapText="1"/>
    </xf>
    <xf numFmtId="0" fontId="18" fillId="0" borderId="69" xfId="48" applyFont="1" applyFill="1" applyBorder="1" applyAlignment="1">
      <alignment horizontal="left" vertical="center" wrapText="1"/>
    </xf>
    <xf numFmtId="0" fontId="18" fillId="0" borderId="76" xfId="48" applyFont="1" applyFill="1" applyBorder="1" applyAlignment="1">
      <alignment horizontal="left" vertical="center" wrapText="1"/>
    </xf>
    <xf numFmtId="0" fontId="18" fillId="0" borderId="70" xfId="48" applyFont="1" applyFill="1" applyBorder="1" applyAlignment="1">
      <alignment horizontal="distributed" vertical="center" wrapText="1" indent="1"/>
    </xf>
    <xf numFmtId="0" fontId="18" fillId="0" borderId="19" xfId="48" applyFont="1" applyFill="1" applyBorder="1" applyAlignment="1">
      <alignment horizontal="distributed" vertical="center" wrapText="1" indent="1"/>
    </xf>
    <xf numFmtId="0" fontId="18" fillId="0" borderId="66" xfId="48" applyFont="1" applyFill="1" applyBorder="1" applyAlignment="1">
      <alignment horizontal="distributed" vertical="center" wrapText="1" indent="1"/>
    </xf>
    <xf numFmtId="0" fontId="18" fillId="0" borderId="63" xfId="48" applyFont="1" applyFill="1" applyBorder="1" applyAlignment="1">
      <alignment horizontal="distributed" vertical="center" wrapText="1" indent="1"/>
    </xf>
    <xf numFmtId="0" fontId="18" fillId="0" borderId="64" xfId="48" applyFont="1" applyFill="1" applyBorder="1" applyAlignment="1">
      <alignment horizontal="left" vertical="center" wrapText="1"/>
    </xf>
    <xf numFmtId="0" fontId="18" fillId="0" borderId="66" xfId="48" applyFont="1" applyFill="1" applyBorder="1" applyAlignment="1">
      <alignment horizontal="left" vertical="center" wrapText="1"/>
    </xf>
    <xf numFmtId="0" fontId="18" fillId="0" borderId="124" xfId="48" applyFont="1" applyFill="1" applyBorder="1" applyAlignment="1">
      <alignment horizontal="left" vertical="center" wrapText="1"/>
    </xf>
    <xf numFmtId="0" fontId="136" fillId="0" borderId="70" xfId="55" applyFont="1" applyBorder="1" applyAlignment="1">
      <alignment horizontal="center" vertical="top" wrapText="1"/>
    </xf>
    <xf numFmtId="0" fontId="136" fillId="0" borderId="70" xfId="55" applyFont="1" applyBorder="1" applyAlignment="1">
      <alignment horizontal="left" vertical="top" wrapText="1"/>
    </xf>
    <xf numFmtId="0" fontId="119" fillId="0" borderId="0" xfId="55" applyFont="1" applyBorder="1" applyAlignment="1">
      <alignment horizontal="left" vertical="top" wrapText="1"/>
    </xf>
    <xf numFmtId="0" fontId="119" fillId="0" borderId="0" xfId="55" applyFont="1" applyAlignment="1">
      <alignment horizontal="left" vertical="top" wrapText="1"/>
    </xf>
    <xf numFmtId="0" fontId="136" fillId="0" borderId="0" xfId="55" applyFont="1" applyAlignment="1">
      <alignment horizontal="center" vertical="top" wrapText="1"/>
    </xf>
    <xf numFmtId="0" fontId="136" fillId="0" borderId="0" xfId="55" applyFont="1" applyAlignment="1">
      <alignment horizontal="left" vertical="top" wrapText="1"/>
    </xf>
    <xf numFmtId="0" fontId="119" fillId="0" borderId="23" xfId="55" applyFont="1" applyBorder="1" applyAlignment="1">
      <alignment horizontal="center" vertical="center" wrapText="1"/>
    </xf>
    <xf numFmtId="0" fontId="119" fillId="0" borderId="65" xfId="55" applyFont="1" applyBorder="1" applyAlignment="1">
      <alignment horizontal="center" vertical="center" wrapText="1"/>
    </xf>
    <xf numFmtId="0" fontId="119" fillId="0" borderId="65" xfId="55" applyFont="1" applyBorder="1" applyAlignment="1">
      <alignment horizontal="center" vertical="center"/>
    </xf>
    <xf numFmtId="0" fontId="119" fillId="0" borderId="270" xfId="55" applyFont="1" applyBorder="1" applyAlignment="1">
      <alignment horizontal="center" vertical="center"/>
    </xf>
    <xf numFmtId="0" fontId="119" fillId="33" borderId="126" xfId="55" applyFont="1" applyFill="1" applyBorder="1" applyAlignment="1">
      <alignment horizontal="center" vertical="center" wrapText="1"/>
    </xf>
    <xf numFmtId="0" fontId="119" fillId="33" borderId="65" xfId="55" applyFont="1" applyFill="1" applyBorder="1" applyAlignment="1">
      <alignment horizontal="center" vertical="center" wrapText="1"/>
    </xf>
    <xf numFmtId="0" fontId="119" fillId="33" borderId="46" xfId="55" applyFont="1" applyFill="1" applyBorder="1" applyAlignment="1">
      <alignment horizontal="center" vertical="center" wrapText="1"/>
    </xf>
    <xf numFmtId="0" fontId="119" fillId="0" borderId="67" xfId="55" applyFont="1" applyBorder="1" applyAlignment="1">
      <alignment vertical="center" textRotation="255"/>
    </xf>
    <xf numFmtId="0" fontId="119" fillId="0" borderId="68" xfId="55" applyFont="1" applyBorder="1" applyAlignment="1">
      <alignment vertical="center" textRotation="255"/>
    </xf>
    <xf numFmtId="0" fontId="119" fillId="0" borderId="22" xfId="55" applyFont="1" applyBorder="1" applyAlignment="1">
      <alignment vertical="center" textRotation="255"/>
    </xf>
    <xf numFmtId="0" fontId="119" fillId="0" borderId="14" xfId="55" applyFont="1" applyBorder="1" applyAlignment="1">
      <alignment vertical="center" textRotation="255"/>
    </xf>
    <xf numFmtId="0" fontId="119" fillId="0" borderId="114" xfId="55" applyFont="1" applyBorder="1" applyAlignment="1">
      <alignment horizontal="center" vertical="center"/>
    </xf>
    <xf numFmtId="0" fontId="119" fillId="0" borderId="132" xfId="55" applyFont="1" applyBorder="1" applyAlignment="1">
      <alignment horizontal="center" vertical="center"/>
    </xf>
    <xf numFmtId="0" fontId="119" fillId="0" borderId="115" xfId="55" applyFont="1" applyBorder="1" applyAlignment="1">
      <alignment horizontal="center" vertical="center"/>
    </xf>
    <xf numFmtId="0" fontId="119" fillId="0" borderId="12" xfId="55" applyFont="1" applyBorder="1" applyAlignment="1">
      <alignment horizontal="center" vertical="center"/>
    </xf>
    <xf numFmtId="0" fontId="119" fillId="33" borderId="132" xfId="55" applyFont="1" applyFill="1" applyBorder="1" applyAlignment="1">
      <alignment horizontal="left" vertical="center"/>
    </xf>
    <xf numFmtId="0" fontId="119" fillId="33" borderId="134" xfId="55" applyFont="1" applyFill="1" applyBorder="1" applyAlignment="1">
      <alignment horizontal="left" vertical="center"/>
    </xf>
    <xf numFmtId="0" fontId="119" fillId="33" borderId="12" xfId="55" applyFont="1" applyFill="1" applyBorder="1" applyAlignment="1">
      <alignment horizontal="left" vertical="center"/>
    </xf>
    <xf numFmtId="0" fontId="119" fillId="33" borderId="10" xfId="55" applyFont="1" applyFill="1" applyBorder="1" applyAlignment="1">
      <alignment horizontal="left" vertical="center"/>
    </xf>
    <xf numFmtId="0" fontId="119" fillId="0" borderId="115" xfId="55" applyFont="1" applyBorder="1" applyAlignment="1">
      <alignment horizontal="center" vertical="center" wrapText="1"/>
    </xf>
    <xf numFmtId="0" fontId="119" fillId="0" borderId="12" xfId="55" applyFont="1" applyBorder="1" applyAlignment="1">
      <alignment horizontal="center" vertical="center" wrapText="1"/>
    </xf>
    <xf numFmtId="0" fontId="119" fillId="0" borderId="135" xfId="55" applyFont="1" applyBorder="1" applyAlignment="1">
      <alignment horizontal="center" vertical="center" wrapText="1"/>
    </xf>
    <xf numFmtId="0" fontId="119" fillId="0" borderId="137" xfId="55" applyFont="1" applyBorder="1" applyAlignment="1">
      <alignment horizontal="center" vertical="center" wrapText="1"/>
    </xf>
    <xf numFmtId="0" fontId="119" fillId="33" borderId="12" xfId="55" applyFont="1" applyFill="1" applyBorder="1" applyAlignment="1">
      <alignment horizontal="left" vertical="center" wrapText="1"/>
    </xf>
    <xf numFmtId="0" fontId="119" fillId="33" borderId="10" xfId="55" applyFont="1" applyFill="1" applyBorder="1" applyAlignment="1">
      <alignment horizontal="left" vertical="center" wrapText="1"/>
    </xf>
    <xf numFmtId="0" fontId="119" fillId="33" borderId="137" xfId="55" applyFont="1" applyFill="1" applyBorder="1" applyAlignment="1">
      <alignment horizontal="left" vertical="center" wrapText="1"/>
    </xf>
    <xf numFmtId="0" fontId="119" fillId="33" borderId="138" xfId="55" applyFont="1" applyFill="1" applyBorder="1" applyAlignment="1">
      <alignment horizontal="left" vertical="center" wrapText="1"/>
    </xf>
    <xf numFmtId="0" fontId="119" fillId="0" borderId="27" xfId="55" applyFont="1" applyBorder="1" applyAlignment="1">
      <alignment horizontal="left" vertical="center"/>
    </xf>
    <xf numFmtId="0" fontId="118" fillId="41" borderId="23" xfId="55" applyFont="1" applyFill="1" applyBorder="1" applyAlignment="1">
      <alignment horizontal="center" vertical="center"/>
    </xf>
    <xf numFmtId="0" fontId="118" fillId="41" borderId="65" xfId="55" applyFont="1" applyFill="1" applyBorder="1" applyAlignment="1">
      <alignment horizontal="center" vertical="center"/>
    </xf>
    <xf numFmtId="0" fontId="118" fillId="41" borderId="46" xfId="55" applyFont="1" applyFill="1" applyBorder="1" applyAlignment="1">
      <alignment horizontal="center" vertical="center"/>
    </xf>
    <xf numFmtId="0" fontId="119" fillId="0" borderId="24" xfId="55" applyFont="1" applyBorder="1" applyAlignment="1">
      <alignment horizontal="center" vertical="distributed" textRotation="255" indent="4"/>
    </xf>
    <xf numFmtId="0" fontId="119" fillId="0" borderId="70" xfId="55" applyFont="1" applyBorder="1" applyAlignment="1">
      <alignment horizontal="center" vertical="distributed" textRotation="255" indent="4"/>
    </xf>
    <xf numFmtId="0" fontId="119" fillId="0" borderId="67" xfId="55" applyFont="1" applyBorder="1" applyAlignment="1">
      <alignment horizontal="center" vertical="distributed" textRotation="255" indent="4"/>
    </xf>
    <xf numFmtId="0" fontId="119" fillId="0" borderId="0" xfId="55" applyFont="1" applyAlignment="1">
      <alignment horizontal="center" vertical="distributed" textRotation="255" indent="4"/>
    </xf>
    <xf numFmtId="0" fontId="119" fillId="0" borderId="68" xfId="55" applyFont="1" applyBorder="1" applyAlignment="1">
      <alignment horizontal="center" vertical="distributed" textRotation="255" indent="4"/>
    </xf>
    <xf numFmtId="0" fontId="119" fillId="0" borderId="22" xfId="55" applyFont="1" applyBorder="1" applyAlignment="1">
      <alignment horizontal="center" vertical="distributed" textRotation="255" indent="4"/>
    </xf>
    <xf numFmtId="0" fontId="119" fillId="0" borderId="14" xfId="55" applyFont="1" applyBorder="1" applyAlignment="1">
      <alignment horizontal="center" vertical="distributed" textRotation="255" indent="4"/>
    </xf>
    <xf numFmtId="0" fontId="119" fillId="0" borderId="24" xfId="55" applyFont="1" applyBorder="1" applyAlignment="1">
      <alignment horizontal="center" vertical="center" wrapText="1"/>
    </xf>
    <xf numFmtId="0" fontId="119" fillId="0" borderId="70" xfId="55" applyFont="1" applyBorder="1" applyAlignment="1">
      <alignment horizontal="center" vertical="center" wrapText="1"/>
    </xf>
    <xf numFmtId="0" fontId="119" fillId="0" borderId="19" xfId="55" applyFont="1" applyBorder="1" applyAlignment="1">
      <alignment horizontal="center" vertical="center" wrapText="1"/>
    </xf>
    <xf numFmtId="0" fontId="119" fillId="0" borderId="22" xfId="55" applyFont="1" applyBorder="1" applyAlignment="1">
      <alignment horizontal="center" vertical="center" wrapText="1"/>
    </xf>
    <xf numFmtId="0" fontId="119" fillId="0" borderId="69" xfId="55" applyFont="1" applyBorder="1" applyAlignment="1">
      <alignment horizontal="center" vertical="center" wrapText="1"/>
    </xf>
    <xf numFmtId="0" fontId="119" fillId="0" borderId="14" xfId="55" applyFont="1" applyBorder="1" applyAlignment="1">
      <alignment horizontal="center" vertical="center" wrapText="1"/>
    </xf>
    <xf numFmtId="49" fontId="119" fillId="33" borderId="65" xfId="55" applyNumberFormat="1" applyFont="1" applyFill="1" applyBorder="1" applyAlignment="1">
      <alignment horizontal="center" vertical="center"/>
    </xf>
    <xf numFmtId="0" fontId="119" fillId="0" borderId="126" xfId="55" applyFont="1" applyBorder="1" applyAlignment="1">
      <alignment horizontal="center" vertical="center" wrapText="1"/>
    </xf>
    <xf numFmtId="0" fontId="119" fillId="0" borderId="65" xfId="55" applyFont="1" applyBorder="1" applyAlignment="1">
      <alignment horizontal="left" vertical="center"/>
    </xf>
    <xf numFmtId="0" fontId="119" fillId="0" borderId="46" xfId="55" applyFont="1" applyBorder="1" applyAlignment="1">
      <alignment horizontal="left" vertical="center"/>
    </xf>
    <xf numFmtId="0" fontId="119" fillId="0" borderId="70" xfId="55" applyFont="1" applyBorder="1" applyAlignment="1">
      <alignment horizontal="center" vertical="center"/>
    </xf>
    <xf numFmtId="49" fontId="119" fillId="33" borderId="70" xfId="55" applyNumberFormat="1" applyFont="1" applyFill="1" applyBorder="1" applyAlignment="1">
      <alignment horizontal="center" vertical="center"/>
    </xf>
    <xf numFmtId="0" fontId="119" fillId="0" borderId="142" xfId="55" applyFont="1" applyBorder="1" applyAlignment="1">
      <alignment horizontal="center" vertical="center" wrapText="1"/>
    </xf>
    <xf numFmtId="0" fontId="119" fillId="0" borderId="70" xfId="55" applyFont="1" applyBorder="1" applyAlignment="1">
      <alignment horizontal="left" vertical="center"/>
    </xf>
    <xf numFmtId="0" fontId="119" fillId="0" borderId="19" xfId="55" applyFont="1" applyBorder="1" applyAlignment="1">
      <alignment horizontal="left" vertical="center"/>
    </xf>
    <xf numFmtId="0" fontId="120" fillId="0" borderId="0" xfId="55" applyFont="1" applyAlignment="1">
      <alignment horizontal="center" vertical="center"/>
    </xf>
    <xf numFmtId="0" fontId="119" fillId="0" borderId="23" xfId="55" applyFont="1" applyBorder="1" applyAlignment="1">
      <alignment horizontal="left" vertical="center"/>
    </xf>
    <xf numFmtId="0" fontId="118" fillId="0" borderId="23" xfId="55" applyFont="1" applyFill="1" applyBorder="1" applyAlignment="1">
      <alignment horizontal="center" vertical="center"/>
    </xf>
    <xf numFmtId="0" fontId="118" fillId="0" borderId="65" xfId="55" applyFont="1" applyFill="1" applyBorder="1" applyAlignment="1">
      <alignment horizontal="center" vertical="center"/>
    </xf>
    <xf numFmtId="0" fontId="118" fillId="0" borderId="46" xfId="55" applyFont="1" applyFill="1" applyBorder="1" applyAlignment="1">
      <alignment horizontal="center" vertical="center"/>
    </xf>
    <xf numFmtId="197" fontId="250" fillId="0" borderId="0" xfId="55" applyNumberFormat="1" applyFont="1" applyAlignment="1">
      <alignment horizontal="right" vertical="center"/>
    </xf>
    <xf numFmtId="0" fontId="118" fillId="33" borderId="70" xfId="56" applyFont="1" applyFill="1" applyBorder="1" applyAlignment="1">
      <alignment horizontal="center" vertical="center"/>
    </xf>
    <xf numFmtId="0" fontId="118" fillId="33" borderId="19" xfId="56" applyFont="1" applyFill="1" applyBorder="1" applyAlignment="1">
      <alignment horizontal="center" vertical="center"/>
    </xf>
    <xf numFmtId="0" fontId="119" fillId="0" borderId="17" xfId="56" applyFont="1" applyBorder="1" applyAlignment="1">
      <alignment horizontal="left" vertical="center" wrapText="1"/>
    </xf>
    <xf numFmtId="0" fontId="119" fillId="0" borderId="71" xfId="56" applyFont="1" applyBorder="1" applyAlignment="1">
      <alignment horizontal="left" vertical="center" wrapText="1"/>
    </xf>
    <xf numFmtId="0" fontId="119" fillId="0" borderId="26" xfId="56" applyFont="1" applyBorder="1" applyAlignment="1">
      <alignment horizontal="left" vertical="center" wrapText="1"/>
    </xf>
    <xf numFmtId="0" fontId="138" fillId="0" borderId="67" xfId="56" applyFont="1" applyBorder="1" applyAlignment="1">
      <alignment horizontal="left" vertical="center" wrapText="1"/>
    </xf>
    <xf numFmtId="0" fontId="138" fillId="0" borderId="0" xfId="56" applyFont="1" applyAlignment="1">
      <alignment horizontal="left" vertical="center" wrapText="1"/>
    </xf>
    <xf numFmtId="0" fontId="138" fillId="0" borderId="68" xfId="56" applyFont="1" applyBorder="1" applyAlignment="1">
      <alignment horizontal="left" vertical="center" wrapText="1"/>
    </xf>
    <xf numFmtId="0" fontId="138" fillId="0" borderId="22" xfId="56" applyFont="1" applyBorder="1" applyAlignment="1">
      <alignment horizontal="left" vertical="center" wrapText="1"/>
    </xf>
    <xf numFmtId="0" fontId="138" fillId="0" borderId="69" xfId="56" applyFont="1" applyBorder="1" applyAlignment="1">
      <alignment horizontal="left" vertical="center" wrapText="1"/>
    </xf>
    <xf numFmtId="0" fontId="138" fillId="0" borderId="14" xfId="56" applyFont="1" applyBorder="1" applyAlignment="1">
      <alignment horizontal="left" vertical="center" wrapText="1"/>
    </xf>
    <xf numFmtId="0" fontId="136" fillId="0" borderId="0" xfId="56" applyFont="1" applyAlignment="1">
      <alignment horizontal="left" vertical="center" wrapText="1"/>
    </xf>
    <xf numFmtId="183" fontId="250" fillId="0" borderId="0" xfId="56" applyNumberFormat="1" applyFont="1" applyAlignment="1">
      <alignment horizontal="right" vertical="center"/>
    </xf>
    <xf numFmtId="0" fontId="120" fillId="0" borderId="0" xfId="56" applyFont="1" applyAlignment="1">
      <alignment horizontal="center" vertical="center"/>
    </xf>
    <xf numFmtId="0" fontId="118" fillId="0" borderId="65" xfId="56" applyFont="1" applyBorder="1" applyAlignment="1">
      <alignment horizontal="center" vertical="center"/>
    </xf>
    <xf numFmtId="0" fontId="118" fillId="0" borderId="46" xfId="56" applyFont="1" applyBorder="1" applyAlignment="1">
      <alignment horizontal="center" vertical="center"/>
    </xf>
    <xf numFmtId="0" fontId="119" fillId="0" borderId="331" xfId="56" applyFont="1" applyFill="1" applyBorder="1" applyAlignment="1">
      <alignment horizontal="left" vertical="center"/>
    </xf>
    <xf numFmtId="0" fontId="119" fillId="0" borderId="325" xfId="56" applyFont="1" applyFill="1" applyBorder="1" applyAlignment="1">
      <alignment horizontal="left" vertical="center"/>
    </xf>
    <xf numFmtId="0" fontId="119" fillId="0" borderId="332" xfId="56" applyFont="1" applyFill="1" applyBorder="1" applyAlignment="1">
      <alignment horizontal="left" vertical="center"/>
    </xf>
    <xf numFmtId="0" fontId="119" fillId="0" borderId="23" xfId="56" applyFont="1" applyFill="1" applyBorder="1" applyAlignment="1">
      <alignment horizontal="left" vertical="center"/>
    </xf>
    <xf numFmtId="0" fontId="119" fillId="0" borderId="46" xfId="56" applyFont="1" applyFill="1" applyBorder="1" applyAlignment="1">
      <alignment horizontal="left" vertical="center"/>
    </xf>
    <xf numFmtId="0" fontId="119" fillId="0" borderId="337" xfId="56" applyFont="1" applyBorder="1" applyAlignment="1">
      <alignment vertical="center" wrapText="1"/>
    </xf>
    <xf numFmtId="0" fontId="119" fillId="0" borderId="71" xfId="56" applyFont="1" applyBorder="1" applyAlignment="1">
      <alignment vertical="center" wrapText="1"/>
    </xf>
    <xf numFmtId="0" fontId="119" fillId="0" borderId="26" xfId="56" applyFont="1" applyBorder="1" applyAlignment="1">
      <alignment vertical="center" wrapText="1"/>
    </xf>
    <xf numFmtId="0" fontId="66" fillId="0" borderId="27" xfId="0" applyFont="1" applyBorder="1" applyAlignment="1">
      <alignment horizontal="center" vertical="center"/>
    </xf>
    <xf numFmtId="0" fontId="66" fillId="0" borderId="23" xfId="0" applyFont="1" applyBorder="1" applyAlignment="1">
      <alignment horizontal="center" vertical="center"/>
    </xf>
    <xf numFmtId="0" fontId="66" fillId="0" borderId="46" xfId="0" applyFont="1" applyBorder="1" applyAlignment="1">
      <alignment horizontal="center" vertical="center"/>
    </xf>
    <xf numFmtId="0" fontId="91" fillId="0" borderId="17" xfId="0" applyFont="1" applyBorder="1" applyAlignment="1">
      <alignment horizontal="center" vertical="center" textRotation="255"/>
    </xf>
    <xf numFmtId="0" fontId="91" fillId="0" borderId="71" xfId="0" applyFont="1" applyBorder="1" applyAlignment="1">
      <alignment horizontal="center" vertical="center" textRotation="255"/>
    </xf>
    <xf numFmtId="0" fontId="91" fillId="0" borderId="26" xfId="0" applyFont="1" applyBorder="1" applyAlignment="1">
      <alignment horizontal="center" vertical="center" textRotation="255"/>
    </xf>
    <xf numFmtId="0" fontId="66" fillId="0" borderId="65" xfId="45" applyFont="1" applyBorder="1" applyAlignment="1">
      <alignment horizontal="center" vertical="center" wrapText="1"/>
    </xf>
    <xf numFmtId="0" fontId="66" fillId="0" borderId="46" xfId="45" applyFont="1" applyBorder="1" applyAlignment="1">
      <alignment horizontal="center" vertical="center" wrapText="1"/>
    </xf>
    <xf numFmtId="0" fontId="66" fillId="0" borderId="17" xfId="45" applyFont="1" applyBorder="1" applyAlignment="1">
      <alignment vertical="center" wrapText="1"/>
    </xf>
    <xf numFmtId="0" fontId="66" fillId="0" borderId="71" xfId="45" applyFont="1" applyBorder="1" applyAlignment="1">
      <alignment vertical="center" wrapText="1"/>
    </xf>
    <xf numFmtId="0" fontId="66" fillId="0" borderId="26" xfId="45" applyFont="1" applyBorder="1" applyAlignment="1">
      <alignment vertical="center" wrapText="1"/>
    </xf>
    <xf numFmtId="0" fontId="66" fillId="0" borderId="24" xfId="45" applyFont="1" applyBorder="1" applyAlignment="1">
      <alignment horizontal="right" vertical="center"/>
    </xf>
    <xf numFmtId="0" fontId="66" fillId="0" borderId="70" xfId="45" applyFont="1" applyBorder="1" applyAlignment="1">
      <alignment horizontal="right" vertical="center"/>
    </xf>
    <xf numFmtId="0" fontId="66" fillId="0" borderId="19" xfId="45" applyFont="1" applyBorder="1" applyAlignment="1">
      <alignment horizontal="right" vertical="center"/>
    </xf>
    <xf numFmtId="0" fontId="66" fillId="0" borderId="67" xfId="45" applyFont="1" applyBorder="1" applyAlignment="1">
      <alignment horizontal="right" vertical="center" wrapText="1"/>
    </xf>
    <xf numFmtId="0" fontId="66" fillId="0" borderId="0" xfId="45" applyFont="1" applyBorder="1" applyAlignment="1">
      <alignment horizontal="right" vertical="center" wrapText="1"/>
    </xf>
    <xf numFmtId="0" fontId="66" fillId="0" borderId="68" xfId="45" applyFont="1" applyBorder="1" applyAlignment="1">
      <alignment horizontal="right" vertical="center" wrapText="1"/>
    </xf>
    <xf numFmtId="0" fontId="50" fillId="0" borderId="0" xfId="45" applyFont="1" applyBorder="1" applyAlignment="1">
      <alignment horizontal="center" vertical="center" wrapText="1"/>
    </xf>
    <xf numFmtId="0" fontId="50" fillId="0" borderId="68" xfId="45" applyFont="1" applyBorder="1" applyAlignment="1">
      <alignment horizontal="center" vertical="center" wrapText="1"/>
    </xf>
    <xf numFmtId="0" fontId="50" fillId="0" borderId="69" xfId="45" applyFont="1" applyBorder="1" applyAlignment="1">
      <alignment horizontal="center" vertical="center" wrapText="1"/>
    </xf>
    <xf numFmtId="0" fontId="50" fillId="0" borderId="14" xfId="45" applyFont="1" applyBorder="1" applyAlignment="1">
      <alignment horizontal="center" vertical="center" wrapText="1"/>
    </xf>
    <xf numFmtId="0" fontId="91" fillId="0" borderId="27" xfId="0" applyFont="1" applyBorder="1" applyAlignment="1">
      <alignment horizontal="center" vertical="center" textRotation="255"/>
    </xf>
    <xf numFmtId="0" fontId="43" fillId="0" borderId="0" xfId="0" applyFont="1" applyBorder="1" applyAlignment="1">
      <alignment horizontal="center" vertical="center"/>
    </xf>
    <xf numFmtId="0" fontId="5" fillId="0" borderId="23" xfId="0" applyFont="1" applyBorder="1" applyAlignment="1">
      <alignment horizontal="center" vertical="center"/>
    </xf>
    <xf numFmtId="0" fontId="5" fillId="0" borderId="46" xfId="0" applyFont="1" applyBorder="1" applyAlignment="1">
      <alignment horizontal="center" vertical="center"/>
    </xf>
    <xf numFmtId="0" fontId="23" fillId="0" borderId="23" xfId="0" applyFont="1" applyBorder="1" applyAlignment="1">
      <alignment horizontal="center" vertical="center"/>
    </xf>
    <xf numFmtId="0" fontId="23" fillId="0" borderId="65" xfId="0" applyFont="1" applyBorder="1" applyAlignment="1">
      <alignment horizontal="center" vertical="center"/>
    </xf>
    <xf numFmtId="0" fontId="23" fillId="0" borderId="46" xfId="0" applyFont="1" applyBorder="1" applyAlignment="1">
      <alignment horizontal="center" vertical="center"/>
    </xf>
    <xf numFmtId="0" fontId="66" fillId="0" borderId="65" xfId="0" applyFont="1" applyBorder="1" applyAlignment="1">
      <alignment horizontal="center" vertical="center"/>
    </xf>
    <xf numFmtId="0" fontId="118" fillId="33" borderId="23" xfId="56" applyFont="1" applyFill="1" applyBorder="1" applyAlignment="1">
      <alignment horizontal="left" vertical="center" wrapText="1"/>
    </xf>
    <xf numFmtId="0" fontId="118" fillId="33" borderId="65" xfId="56" applyFont="1" applyFill="1" applyBorder="1" applyAlignment="1">
      <alignment horizontal="left" vertical="center"/>
    </xf>
    <xf numFmtId="0" fontId="118" fillId="33" borderId="46" xfId="56" applyFont="1" applyFill="1" applyBorder="1" applyAlignment="1">
      <alignment horizontal="left" vertical="center"/>
    </xf>
    <xf numFmtId="183" fontId="313" fillId="0" borderId="0" xfId="56" applyNumberFormat="1" applyFont="1" applyAlignment="1">
      <alignment horizontal="right" vertical="center"/>
    </xf>
    <xf numFmtId="0" fontId="118" fillId="0" borderId="23" xfId="56" applyFont="1" applyBorder="1" applyAlignment="1">
      <alignment horizontal="center" vertical="center"/>
    </xf>
    <xf numFmtId="183" fontId="284" fillId="0" borderId="0" xfId="0" applyNumberFormat="1" applyFont="1" applyAlignment="1">
      <alignment horizontal="right" vertical="center"/>
    </xf>
    <xf numFmtId="0" fontId="257" fillId="33" borderId="70" xfId="0" applyFont="1" applyFill="1" applyBorder="1" applyAlignment="1">
      <alignment horizontal="center" vertical="center"/>
    </xf>
    <xf numFmtId="0" fontId="257" fillId="33" borderId="19" xfId="0" applyFont="1" applyFill="1" applyBorder="1" applyAlignment="1">
      <alignment horizontal="center" vertical="center"/>
    </xf>
    <xf numFmtId="0" fontId="259" fillId="0" borderId="0" xfId="0" applyFont="1" applyBorder="1" applyAlignment="1">
      <alignment horizontal="center" vertical="center"/>
    </xf>
    <xf numFmtId="0" fontId="256" fillId="0" borderId="0" xfId="0" applyFont="1" applyAlignment="1">
      <alignment horizontal="left" vertical="top" wrapText="1"/>
    </xf>
    <xf numFmtId="0" fontId="256" fillId="0" borderId="0" xfId="0" applyFont="1" applyAlignment="1">
      <alignment horizontal="left" vertical="top"/>
    </xf>
    <xf numFmtId="0" fontId="257" fillId="0" borderId="23" xfId="0" applyFont="1" applyBorder="1" applyAlignment="1">
      <alignment horizontal="center" vertical="center"/>
    </xf>
    <xf numFmtId="0" fontId="257" fillId="0" borderId="325" xfId="0" applyFont="1" applyBorder="1" applyAlignment="1">
      <alignment horizontal="center" vertical="center"/>
    </xf>
    <xf numFmtId="0" fontId="257" fillId="0" borderId="46" xfId="0" applyFont="1" applyBorder="1" applyAlignment="1">
      <alignment horizontal="center" vertical="center"/>
    </xf>
    <xf numFmtId="0" fontId="257" fillId="0" borderId="23" xfId="0" applyFont="1" applyFill="1" applyBorder="1" applyAlignment="1">
      <alignment horizontal="center" vertical="center"/>
    </xf>
    <xf numFmtId="0" fontId="257" fillId="0" borderId="65" xfId="0" applyFont="1" applyFill="1" applyBorder="1" applyAlignment="1">
      <alignment horizontal="center" vertical="center"/>
    </xf>
    <xf numFmtId="0" fontId="257" fillId="0" borderId="46" xfId="0" applyFont="1" applyFill="1" applyBorder="1" applyAlignment="1">
      <alignment horizontal="center" vertical="center"/>
    </xf>
    <xf numFmtId="0" fontId="256" fillId="0" borderId="0" xfId="0" applyFont="1" applyAlignment="1">
      <alignment vertical="center" wrapText="1"/>
    </xf>
    <xf numFmtId="0" fontId="256" fillId="0" borderId="0" xfId="0" applyFont="1" applyAlignment="1">
      <alignment vertical="center"/>
    </xf>
    <xf numFmtId="0" fontId="257" fillId="33" borderId="331" xfId="0" applyFont="1" applyFill="1" applyBorder="1" applyAlignment="1">
      <alignment horizontal="center" vertical="center"/>
    </xf>
    <xf numFmtId="0" fontId="257" fillId="33" borderId="325" xfId="0" applyFont="1" applyFill="1" applyBorder="1" applyAlignment="1">
      <alignment horizontal="center" vertical="center"/>
    </xf>
    <xf numFmtId="0" fontId="257" fillId="33" borderId="332" xfId="0" applyFont="1" applyFill="1" applyBorder="1" applyAlignment="1">
      <alignment horizontal="center" vertical="center"/>
    </xf>
    <xf numFmtId="0" fontId="261" fillId="0" borderId="0" xfId="0" applyFont="1" applyAlignment="1">
      <alignment vertical="center" wrapText="1"/>
    </xf>
    <xf numFmtId="0" fontId="257" fillId="33" borderId="23" xfId="0" applyFont="1" applyFill="1" applyBorder="1" applyAlignment="1">
      <alignment horizontal="center" vertical="center"/>
    </xf>
    <xf numFmtId="0" fontId="257" fillId="33" borderId="46" xfId="0" applyFont="1" applyFill="1" applyBorder="1" applyAlignment="1">
      <alignment horizontal="center" vertical="center"/>
    </xf>
    <xf numFmtId="197" fontId="284" fillId="0" borderId="0" xfId="0" applyNumberFormat="1" applyFont="1" applyAlignment="1">
      <alignment horizontal="right" vertical="center"/>
    </xf>
    <xf numFmtId="197" fontId="258" fillId="0" borderId="0" xfId="0" applyNumberFormat="1" applyFont="1" applyAlignment="1">
      <alignment horizontal="right" vertical="center"/>
    </xf>
    <xf numFmtId="0" fontId="145" fillId="0" borderId="342" xfId="43" applyFont="1" applyBorder="1" applyAlignment="1">
      <alignment horizontal="center" vertical="center" textRotation="255" wrapText="1"/>
    </xf>
    <xf numFmtId="0" fontId="145" fillId="0" borderId="117" xfId="43" applyFont="1" applyBorder="1" applyAlignment="1">
      <alignment horizontal="center" vertical="center" textRotation="255" wrapText="1"/>
    </xf>
    <xf numFmtId="0" fontId="145" fillId="0" borderId="62" xfId="43" applyFont="1" applyBorder="1" applyAlignment="1">
      <alignment horizontal="center" vertical="center" textRotation="255" wrapText="1"/>
    </xf>
    <xf numFmtId="0" fontId="145" fillId="0" borderId="23" xfId="43" applyFont="1" applyBorder="1" applyAlignment="1">
      <alignment horizontal="center" vertical="center"/>
    </xf>
    <xf numFmtId="0" fontId="145" fillId="0" borderId="325" xfId="43" applyFont="1" applyBorder="1" applyAlignment="1">
      <alignment horizontal="center" vertical="center"/>
    </xf>
    <xf numFmtId="0" fontId="145" fillId="0" borderId="46" xfId="43" applyFont="1" applyBorder="1" applyAlignment="1">
      <alignment horizontal="center" vertical="center"/>
    </xf>
    <xf numFmtId="199" fontId="145" fillId="0" borderId="23" xfId="43" applyNumberFormat="1" applyFont="1" applyFill="1" applyBorder="1" applyAlignment="1">
      <alignment horizontal="center" vertical="center"/>
    </xf>
    <xf numFmtId="199" fontId="145" fillId="0" borderId="75" xfId="43" applyNumberFormat="1" applyFont="1" applyFill="1" applyBorder="1" applyAlignment="1">
      <alignment horizontal="center" vertical="center"/>
    </xf>
    <xf numFmtId="183" fontId="268" fillId="0" borderId="0" xfId="43" applyNumberFormat="1" applyFont="1" applyAlignment="1">
      <alignment horizontal="right" vertical="center"/>
    </xf>
    <xf numFmtId="0" fontId="269" fillId="0" borderId="0" xfId="43" applyFont="1" applyAlignment="1">
      <alignment horizontal="center" vertical="center" wrapText="1"/>
    </xf>
    <xf numFmtId="0" fontId="269" fillId="0" borderId="0" xfId="43" applyFont="1" applyAlignment="1">
      <alignment horizontal="center" vertical="center"/>
    </xf>
    <xf numFmtId="0" fontId="145" fillId="0" borderId="31" xfId="43" applyFont="1" applyBorder="1" applyAlignment="1">
      <alignment horizontal="distributed" vertical="center"/>
    </xf>
    <xf numFmtId="0" fontId="145" fillId="0" borderId="34" xfId="43" applyFont="1" applyBorder="1" applyAlignment="1">
      <alignment horizontal="distributed" vertical="center"/>
    </xf>
    <xf numFmtId="0" fontId="267" fillId="40" borderId="81" xfId="43" applyFont="1" applyFill="1" applyBorder="1" applyAlignment="1">
      <alignment horizontal="center" vertical="center"/>
    </xf>
    <xf numFmtId="0" fontId="267" fillId="40" borderId="147" xfId="43" applyFont="1" applyFill="1" applyBorder="1" applyAlignment="1">
      <alignment horizontal="center" vertical="center"/>
    </xf>
    <xf numFmtId="0" fontId="267" fillId="40" borderId="116" xfId="43" applyFont="1" applyFill="1" applyBorder="1" applyAlignment="1">
      <alignment horizontal="center" vertical="center"/>
    </xf>
    <xf numFmtId="0" fontId="257" fillId="0" borderId="81" xfId="43" applyFont="1" applyBorder="1" applyAlignment="1">
      <alignment horizontal="center" vertical="center"/>
    </xf>
    <xf numFmtId="0" fontId="257" fillId="0" borderId="147" xfId="43" applyFont="1" applyBorder="1" applyAlignment="1">
      <alignment horizontal="center" vertical="center"/>
    </xf>
    <xf numFmtId="0" fontId="257" fillId="0" borderId="116" xfId="43" applyFont="1" applyBorder="1" applyAlignment="1">
      <alignment horizontal="center" vertical="center"/>
    </xf>
    <xf numFmtId="0" fontId="145" fillId="0" borderId="39" xfId="43" applyFont="1" applyBorder="1" applyAlignment="1">
      <alignment horizontal="distributed" vertical="center"/>
    </xf>
    <xf numFmtId="0" fontId="145" fillId="0" borderId="14" xfId="43" applyFont="1" applyBorder="1" applyAlignment="1">
      <alignment horizontal="distributed" vertical="center"/>
    </xf>
    <xf numFmtId="0" fontId="267" fillId="33" borderId="22" xfId="43" applyFont="1" applyFill="1" applyBorder="1" applyAlignment="1">
      <alignment horizontal="center" vertical="center"/>
    </xf>
    <xf numFmtId="0" fontId="267" fillId="33" borderId="69" xfId="43" applyFont="1" applyFill="1" applyBorder="1" applyAlignment="1">
      <alignment horizontal="center" vertical="center"/>
    </xf>
    <xf numFmtId="0" fontId="267" fillId="33" borderId="76" xfId="43" applyFont="1" applyFill="1" applyBorder="1" applyAlignment="1">
      <alignment horizontal="center" vertical="center"/>
    </xf>
    <xf numFmtId="0" fontId="145" fillId="0" borderId="179" xfId="43" applyFont="1" applyBorder="1" applyAlignment="1">
      <alignment horizontal="distributed" vertical="center"/>
    </xf>
    <xf numFmtId="0" fontId="145" fillId="0" borderId="180" xfId="43" applyFont="1" applyBorder="1" applyAlignment="1">
      <alignment horizontal="distributed" vertical="center"/>
    </xf>
    <xf numFmtId="203" fontId="145" fillId="33" borderId="181" xfId="43" applyNumberFormat="1" applyFont="1" applyFill="1" applyBorder="1" applyAlignment="1">
      <alignment horizontal="center" vertical="center"/>
    </xf>
    <xf numFmtId="203" fontId="145" fillId="33" borderId="180" xfId="43" applyNumberFormat="1" applyFont="1" applyFill="1" applyBorder="1" applyAlignment="1">
      <alignment horizontal="center" vertical="center"/>
    </xf>
    <xf numFmtId="203" fontId="145" fillId="33" borderId="182" xfId="43" applyNumberFormat="1" applyFont="1" applyFill="1" applyBorder="1" applyAlignment="1">
      <alignment horizontal="center" vertical="center"/>
    </xf>
    <xf numFmtId="0" fontId="145" fillId="0" borderId="178" xfId="43" applyFont="1" applyBorder="1" applyAlignment="1">
      <alignment vertical="center" textRotation="255" wrapText="1"/>
    </xf>
    <xf numFmtId="0" fontId="145" fillId="0" borderId="117" xfId="43" applyFont="1" applyBorder="1" applyAlignment="1">
      <alignment vertical="center" textRotation="255" wrapText="1"/>
    </xf>
    <xf numFmtId="0" fontId="145" fillId="0" borderId="72" xfId="43" applyFont="1" applyBorder="1" applyAlignment="1">
      <alignment vertical="center" textRotation="255" wrapText="1"/>
    </xf>
    <xf numFmtId="0" fontId="145" fillId="0" borderId="174" xfId="43" applyFont="1" applyBorder="1" applyAlignment="1">
      <alignment horizontal="distributed" vertical="center"/>
    </xf>
    <xf numFmtId="0" fontId="145" fillId="0" borderId="175" xfId="43" applyFont="1" applyBorder="1" applyAlignment="1">
      <alignment horizontal="distributed" vertical="center"/>
    </xf>
    <xf numFmtId="0" fontId="145" fillId="0" borderId="103" xfId="43" applyFont="1" applyBorder="1" applyAlignment="1">
      <alignment horizontal="distributed" vertical="center"/>
    </xf>
    <xf numFmtId="0" fontId="145" fillId="0" borderId="120" xfId="43" applyFont="1" applyBorder="1" applyAlignment="1">
      <alignment horizontal="distributed" vertical="center"/>
    </xf>
    <xf numFmtId="0" fontId="145" fillId="0" borderId="74" xfId="43" applyFont="1" applyBorder="1" applyAlignment="1">
      <alignment horizontal="distributed" vertical="center"/>
    </xf>
    <xf numFmtId="0" fontId="145" fillId="0" borderId="71" xfId="43" applyFont="1" applyBorder="1" applyAlignment="1">
      <alignment vertical="center" textRotation="255" wrapText="1"/>
    </xf>
    <xf numFmtId="0" fontId="145" fillId="0" borderId="183" xfId="43" applyFont="1" applyBorder="1" applyAlignment="1">
      <alignment vertical="center" textRotation="255" wrapText="1"/>
    </xf>
    <xf numFmtId="0" fontId="145" fillId="0" borderId="24" xfId="43" applyFont="1" applyBorder="1" applyAlignment="1">
      <alignment horizontal="distributed" vertical="center"/>
    </xf>
    <xf numFmtId="0" fontId="145" fillId="0" borderId="19" xfId="43" applyFont="1" applyBorder="1" applyAlignment="1">
      <alignment horizontal="distributed" vertical="center"/>
    </xf>
    <xf numFmtId="0" fontId="145" fillId="0" borderId="22" xfId="43" applyFont="1" applyBorder="1" applyAlignment="1">
      <alignment horizontal="distributed" vertical="center"/>
    </xf>
    <xf numFmtId="199" fontId="145" fillId="33" borderId="23" xfId="43" applyNumberFormat="1" applyFont="1" applyFill="1" applyBorder="1" applyAlignment="1">
      <alignment horizontal="center" vertical="center"/>
    </xf>
    <xf numFmtId="199" fontId="145" fillId="33" borderId="75" xfId="43" applyNumberFormat="1" applyFont="1" applyFill="1" applyBorder="1" applyAlignment="1">
      <alignment horizontal="center" vertical="center"/>
    </xf>
    <xf numFmtId="0" fontId="145" fillId="0" borderId="65" xfId="43" applyFont="1" applyBorder="1" applyAlignment="1">
      <alignment horizontal="center" vertical="center"/>
    </xf>
    <xf numFmtId="0" fontId="145" fillId="0" borderId="121" xfId="43" applyFont="1" applyBorder="1" applyAlignment="1">
      <alignment horizontal="center" vertical="center"/>
    </xf>
    <xf numFmtId="0" fontId="145" fillId="0" borderId="170" xfId="43" applyFont="1" applyBorder="1" applyAlignment="1">
      <alignment horizontal="center" vertical="center"/>
    </xf>
    <xf numFmtId="0" fontId="145" fillId="0" borderId="177" xfId="43" applyFont="1" applyBorder="1" applyAlignment="1">
      <alignment horizontal="center" vertical="center"/>
    </xf>
    <xf numFmtId="199" fontId="145" fillId="37" borderId="121" xfId="43" applyNumberFormat="1" applyFont="1" applyFill="1" applyBorder="1" applyAlignment="1">
      <alignment horizontal="center" vertical="center"/>
    </xf>
    <xf numFmtId="199" fontId="145" fillId="37" borderId="122" xfId="43" applyNumberFormat="1" applyFont="1" applyFill="1" applyBorder="1" applyAlignment="1">
      <alignment horizontal="center" vertical="center"/>
    </xf>
    <xf numFmtId="0" fontId="145" fillId="33" borderId="23" xfId="43" applyFont="1" applyFill="1" applyBorder="1" applyAlignment="1">
      <alignment horizontal="center" vertical="center"/>
    </xf>
    <xf numFmtId="0" fontId="145" fillId="33" borderId="46" xfId="43" applyFont="1" applyFill="1" applyBorder="1" applyAlignment="1">
      <alignment horizontal="center" vertical="center"/>
    </xf>
    <xf numFmtId="0" fontId="145" fillId="33" borderId="65" xfId="43" applyFont="1" applyFill="1" applyBorder="1" applyAlignment="1">
      <alignment horizontal="center" vertical="center"/>
    </xf>
    <xf numFmtId="0" fontId="145" fillId="33" borderId="325" xfId="43" applyFont="1" applyFill="1" applyBorder="1" applyAlignment="1">
      <alignment horizontal="center" vertical="center"/>
    </xf>
    <xf numFmtId="0" fontId="145" fillId="0" borderId="22" xfId="43" applyFont="1" applyBorder="1" applyAlignment="1">
      <alignment horizontal="center" vertical="center" wrapText="1"/>
    </xf>
    <xf numFmtId="0" fontId="145" fillId="0" borderId="69" xfId="43" applyFont="1" applyBorder="1" applyAlignment="1">
      <alignment vertical="center"/>
    </xf>
    <xf numFmtId="0" fontId="145" fillId="37" borderId="22" xfId="43" applyFont="1" applyFill="1" applyBorder="1" applyAlignment="1">
      <alignment horizontal="center" vertical="center"/>
    </xf>
    <xf numFmtId="0" fontId="145" fillId="37" borderId="76" xfId="43" applyFont="1" applyFill="1" applyBorder="1" applyAlignment="1">
      <alignment horizontal="center" vertical="center"/>
    </xf>
    <xf numFmtId="0" fontId="145" fillId="33" borderId="58" xfId="43" applyFont="1" applyFill="1" applyBorder="1" applyAlignment="1">
      <alignment horizontal="center" vertical="center"/>
    </xf>
    <xf numFmtId="0" fontId="145" fillId="33" borderId="57" xfId="43" applyFont="1" applyFill="1" applyBorder="1" applyAlignment="1">
      <alignment horizontal="center" vertical="center"/>
    </xf>
    <xf numFmtId="0" fontId="145" fillId="33" borderId="94" xfId="43" applyFont="1" applyFill="1" applyBorder="1" applyAlignment="1">
      <alignment horizontal="center" vertical="center"/>
    </xf>
    <xf numFmtId="0" fontId="11" fillId="0" borderId="23" xfId="0" applyFont="1" applyBorder="1" applyAlignment="1">
      <alignment horizontal="center" vertical="center"/>
    </xf>
    <xf numFmtId="0" fontId="11" fillId="0" borderId="65" xfId="0" applyFont="1" applyBorder="1" applyAlignment="1">
      <alignment horizontal="center" vertical="center"/>
    </xf>
    <xf numFmtId="0" fontId="11" fillId="0" borderId="190" xfId="0" applyFont="1" applyBorder="1" applyAlignment="1">
      <alignment horizontal="center" vertical="center"/>
    </xf>
    <xf numFmtId="0" fontId="11" fillId="0" borderId="24" xfId="0" applyFont="1" applyBorder="1" applyAlignment="1">
      <alignment horizontal="center" vertical="center"/>
    </xf>
    <xf numFmtId="0" fontId="11" fillId="0" borderId="70" xfId="0" applyFont="1" applyBorder="1" applyAlignment="1">
      <alignment horizontal="center" vertical="center"/>
    </xf>
    <xf numFmtId="0" fontId="11" fillId="0" borderId="112" xfId="0" applyFont="1" applyBorder="1" applyAlignment="1">
      <alignment vertical="center"/>
    </xf>
    <xf numFmtId="0" fontId="11" fillId="0" borderId="82" xfId="0" applyFont="1" applyBorder="1" applyAlignment="1">
      <alignment vertical="center"/>
    </xf>
    <xf numFmtId="0" fontId="11" fillId="0" borderId="24" xfId="0" applyFont="1" applyBorder="1" applyAlignment="1">
      <alignment vertical="center"/>
    </xf>
    <xf numFmtId="0" fontId="11" fillId="0" borderId="70" xfId="0" applyFont="1" applyBorder="1" applyAlignment="1">
      <alignment vertical="center"/>
    </xf>
    <xf numFmtId="0" fontId="11" fillId="0" borderId="85" xfId="0" applyFont="1" applyBorder="1" applyAlignment="1">
      <alignment vertical="center"/>
    </xf>
    <xf numFmtId="0" fontId="11" fillId="0" borderId="22" xfId="0" applyFont="1" applyBorder="1" applyAlignment="1">
      <alignment vertical="center"/>
    </xf>
    <xf numFmtId="0" fontId="11" fillId="0" borderId="69" xfId="0" applyFont="1" applyBorder="1" applyAlignment="1">
      <alignment vertical="center"/>
    </xf>
    <xf numFmtId="0" fontId="11" fillId="0" borderId="188" xfId="0" applyFont="1" applyBorder="1" applyAlignment="1">
      <alignment vertical="center"/>
    </xf>
    <xf numFmtId="0" fontId="11" fillId="0" borderId="84" xfId="0" applyFont="1" applyBorder="1" applyAlignment="1">
      <alignment horizontal="left" vertical="center"/>
    </xf>
    <xf numFmtId="0" fontId="11" fillId="0" borderId="112" xfId="0" applyFont="1" applyBorder="1" applyAlignment="1">
      <alignment horizontal="left" vertical="center"/>
    </xf>
    <xf numFmtId="0" fontId="11" fillId="0" borderId="22" xfId="0" applyFont="1" applyBorder="1" applyAlignment="1">
      <alignment horizontal="center"/>
    </xf>
    <xf numFmtId="0" fontId="11" fillId="0" borderId="69" xfId="0" applyFont="1" applyBorder="1" applyAlignment="1">
      <alignment horizontal="center"/>
    </xf>
    <xf numFmtId="0" fontId="11" fillId="0" borderId="188" xfId="0" applyFont="1" applyBorder="1" applyAlignment="1">
      <alignment horizontal="center"/>
    </xf>
    <xf numFmtId="0" fontId="11" fillId="0" borderId="110" xfId="0" applyFont="1" applyBorder="1" applyAlignment="1">
      <alignment horizontal="left" vertical="center"/>
    </xf>
    <xf numFmtId="0" fontId="11" fillId="0" borderId="85" xfId="0" applyFont="1" applyBorder="1" applyAlignment="1">
      <alignment horizontal="center" vertical="center"/>
    </xf>
    <xf numFmtId="0" fontId="11" fillId="0" borderId="166" xfId="0" applyFont="1" applyBorder="1" applyAlignment="1">
      <alignment horizontal="center" vertical="center"/>
    </xf>
    <xf numFmtId="0" fontId="11" fillId="0" borderId="164" xfId="0" applyFont="1" applyBorder="1" applyAlignment="1">
      <alignment horizontal="center" vertical="center"/>
    </xf>
    <xf numFmtId="0" fontId="11" fillId="0" borderId="189" xfId="0" applyFont="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vertical="center" wrapText="1"/>
    </xf>
    <xf numFmtId="0" fontId="21" fillId="0" borderId="0" xfId="0" applyFont="1" applyAlignment="1">
      <alignment horizontal="center" vertical="center"/>
    </xf>
    <xf numFmtId="0" fontId="11" fillId="0" borderId="120" xfId="0" applyFont="1" applyBorder="1" applyAlignment="1">
      <alignment horizontal="right" vertical="center"/>
    </xf>
    <xf numFmtId="0" fontId="11" fillId="0" borderId="73" xfId="0" applyFont="1" applyBorder="1" applyAlignment="1">
      <alignment horizontal="right" vertical="center"/>
    </xf>
    <xf numFmtId="0" fontId="11" fillId="0" borderId="185" xfId="0" applyFont="1" applyBorder="1" applyAlignment="1">
      <alignment horizontal="right" vertical="center"/>
    </xf>
    <xf numFmtId="0" fontId="11" fillId="0" borderId="27" xfId="0" applyFont="1" applyBorder="1" applyAlignment="1">
      <alignment horizontal="center" vertical="center"/>
    </xf>
    <xf numFmtId="0" fontId="11" fillId="0" borderId="186" xfId="0" applyFont="1" applyBorder="1" applyAlignment="1">
      <alignment horizontal="center" vertical="center"/>
    </xf>
    <xf numFmtId="0" fontId="11" fillId="0" borderId="187" xfId="0" applyFont="1" applyBorder="1" applyAlignment="1">
      <alignment horizontal="left" vertical="center" wrapText="1"/>
    </xf>
    <xf numFmtId="0" fontId="11" fillId="0" borderId="82" xfId="0" applyFont="1" applyBorder="1" applyAlignment="1">
      <alignment horizontal="left" vertical="center" wrapText="1"/>
    </xf>
    <xf numFmtId="0" fontId="11" fillId="0" borderId="24" xfId="0" applyFont="1" applyBorder="1" applyAlignment="1">
      <alignment horizontal="left" vertical="center"/>
    </xf>
    <xf numFmtId="0" fontId="11" fillId="0" borderId="70" xfId="0" applyFont="1" applyBorder="1" applyAlignment="1">
      <alignment horizontal="left" vertical="center"/>
    </xf>
    <xf numFmtId="0" fontId="11" fillId="0" borderId="85" xfId="0" applyFont="1" applyBorder="1" applyAlignment="1">
      <alignment horizontal="left" vertical="center"/>
    </xf>
    <xf numFmtId="0" fontId="11" fillId="0" borderId="22" xfId="0" applyFont="1" applyBorder="1" applyAlignment="1">
      <alignment horizontal="left"/>
    </xf>
    <xf numFmtId="0" fontId="11" fillId="0" borderId="69" xfId="0" applyFont="1" applyBorder="1" applyAlignment="1">
      <alignment horizontal="left"/>
    </xf>
    <xf numFmtId="0" fontId="11" fillId="0" borderId="188" xfId="0" applyFont="1" applyBorder="1" applyAlignment="1">
      <alignment horizontal="left"/>
    </xf>
    <xf numFmtId="0" fontId="275" fillId="33" borderId="27" xfId="43" applyFont="1" applyFill="1" applyBorder="1" applyAlignment="1">
      <alignment horizontal="center" vertical="center"/>
    </xf>
    <xf numFmtId="0" fontId="275" fillId="33" borderId="23" xfId="43" applyFont="1" applyFill="1" applyBorder="1" applyAlignment="1">
      <alignment horizontal="center" vertical="center"/>
    </xf>
    <xf numFmtId="0" fontId="275" fillId="33" borderId="45" xfId="43" applyFont="1" applyFill="1" applyBorder="1" applyAlignment="1">
      <alignment horizontal="center" vertical="center"/>
    </xf>
    <xf numFmtId="0" fontId="320" fillId="0" borderId="66" xfId="43" applyFont="1" applyBorder="1" applyAlignment="1">
      <alignment horizontal="center" vertical="center" shrinkToFit="1"/>
    </xf>
    <xf numFmtId="0" fontId="276" fillId="0" borderId="34" xfId="43" applyFont="1" applyBorder="1" applyAlignment="1">
      <alignment horizontal="center" vertical="center"/>
    </xf>
    <xf numFmtId="0" fontId="276" fillId="0" borderId="21" xfId="43" applyFont="1" applyBorder="1" applyAlignment="1">
      <alignment horizontal="center" vertical="center"/>
    </xf>
    <xf numFmtId="0" fontId="276" fillId="0" borderId="81" xfId="43" applyFont="1" applyBorder="1" applyAlignment="1">
      <alignment horizontal="center" vertical="center"/>
    </xf>
    <xf numFmtId="0" fontId="275" fillId="33" borderId="21" xfId="43" applyFont="1" applyFill="1" applyBorder="1" applyAlignment="1">
      <alignment horizontal="center" vertical="center"/>
    </xf>
    <xf numFmtId="0" fontId="275" fillId="33" borderId="81" xfId="43" applyFont="1" applyFill="1" applyBorder="1" applyAlignment="1">
      <alignment horizontal="center" vertical="center"/>
    </xf>
    <xf numFmtId="0" fontId="275" fillId="33" borderId="33" xfId="43" applyFont="1" applyFill="1" applyBorder="1" applyAlignment="1">
      <alignment horizontal="center" vertical="center"/>
    </xf>
    <xf numFmtId="0" fontId="272" fillId="0" borderId="23" xfId="43" applyFont="1" applyBorder="1" applyAlignment="1">
      <alignment horizontal="center" vertical="center" wrapText="1"/>
    </xf>
    <xf numFmtId="0" fontId="272" fillId="0" borderId="65" xfId="43" applyFont="1" applyBorder="1" applyAlignment="1">
      <alignment horizontal="center" vertical="center" wrapText="1"/>
    </xf>
    <xf numFmtId="0" fontId="276" fillId="0" borderId="23" xfId="43" applyFont="1" applyBorder="1" applyAlignment="1">
      <alignment horizontal="center" vertical="center"/>
    </xf>
    <xf numFmtId="0" fontId="276" fillId="0" borderId="65" xfId="43" applyFont="1" applyBorder="1" applyAlignment="1">
      <alignment horizontal="center" vertical="center"/>
    </xf>
    <xf numFmtId="10" fontId="275" fillId="0" borderId="23" xfId="43" applyNumberFormat="1" applyFont="1" applyBorder="1" applyAlignment="1">
      <alignment horizontal="center" vertical="center"/>
    </xf>
    <xf numFmtId="10" fontId="275" fillId="0" borderId="65" xfId="43" applyNumberFormat="1" applyFont="1" applyBorder="1" applyAlignment="1">
      <alignment horizontal="center" vertical="center"/>
    </xf>
    <xf numFmtId="0" fontId="275" fillId="0" borderId="75" xfId="43" applyFont="1" applyBorder="1" applyAlignment="1">
      <alignment horizontal="center" vertical="center"/>
    </xf>
    <xf numFmtId="0" fontId="276" fillId="0" borderId="70" xfId="43" applyFont="1" applyBorder="1" applyAlignment="1">
      <alignment horizontal="center" vertical="center"/>
    </xf>
    <xf numFmtId="0" fontId="276" fillId="0" borderId="69" xfId="43" applyFont="1" applyBorder="1" applyAlignment="1">
      <alignment horizontal="center" vertical="center"/>
    </xf>
    <xf numFmtId="0" fontId="272" fillId="0" borderId="19" xfId="43" applyFont="1" applyBorder="1" applyAlignment="1">
      <alignment horizontal="center" vertical="center"/>
    </xf>
    <xf numFmtId="0" fontId="272" fillId="0" borderId="14" xfId="43" applyFont="1" applyBorder="1" applyAlignment="1">
      <alignment horizontal="center" vertical="center"/>
    </xf>
    <xf numFmtId="0" fontId="275" fillId="0" borderId="118" xfId="43" applyFont="1" applyBorder="1" applyAlignment="1">
      <alignment horizontal="center" vertical="center"/>
    </xf>
    <xf numFmtId="0" fontId="275" fillId="0" borderId="102" xfId="43" applyFont="1" applyBorder="1" applyAlignment="1">
      <alignment horizontal="center" vertical="center"/>
    </xf>
    <xf numFmtId="0" fontId="275" fillId="0" borderId="121" xfId="43" applyFont="1" applyBorder="1" applyAlignment="1">
      <alignment horizontal="center" vertical="center"/>
    </xf>
    <xf numFmtId="0" fontId="275" fillId="0" borderId="184" xfId="43" applyFont="1" applyBorder="1" applyAlignment="1">
      <alignment horizontal="center" vertical="center"/>
    </xf>
    <xf numFmtId="0" fontId="275" fillId="33" borderId="26" xfId="43" applyFont="1" applyFill="1" applyBorder="1" applyAlignment="1">
      <alignment horizontal="center" vertical="center"/>
    </xf>
    <xf numFmtId="0" fontId="275" fillId="33" borderId="22" xfId="43" applyFont="1" applyFill="1" applyBorder="1" applyAlignment="1">
      <alignment horizontal="center" vertical="center"/>
    </xf>
    <xf numFmtId="0" fontId="275" fillId="33" borderId="42" xfId="43" applyFont="1" applyFill="1" applyBorder="1" applyAlignment="1">
      <alignment horizontal="center" vertical="center"/>
    </xf>
    <xf numFmtId="0" fontId="275" fillId="33" borderId="55" xfId="43" applyFont="1" applyFill="1" applyBorder="1" applyAlignment="1">
      <alignment horizontal="center" vertical="center"/>
    </xf>
    <xf numFmtId="0" fontId="275" fillId="33" borderId="58" xfId="43" applyFont="1" applyFill="1" applyBorder="1" applyAlignment="1">
      <alignment horizontal="center" vertical="center"/>
    </xf>
    <xf numFmtId="0" fontId="275" fillId="33" borderId="56" xfId="43" applyFont="1" applyFill="1" applyBorder="1" applyAlignment="1">
      <alignment horizontal="center" vertical="center"/>
    </xf>
    <xf numFmtId="0" fontId="279" fillId="0" borderId="0" xfId="45" applyFont="1" applyAlignment="1">
      <alignment horizontal="center" vertical="center"/>
    </xf>
    <xf numFmtId="0" fontId="233" fillId="0" borderId="83" xfId="45" applyFont="1" applyBorder="1" applyAlignment="1">
      <alignment horizontal="right" vertical="center"/>
    </xf>
    <xf numFmtId="0" fontId="233" fillId="0" borderId="96" xfId="45" applyFont="1" applyBorder="1" applyAlignment="1">
      <alignment horizontal="right" vertical="center"/>
    </xf>
    <xf numFmtId="0" fontId="280" fillId="33" borderId="96" xfId="45" applyFont="1" applyFill="1" applyBorder="1" applyAlignment="1">
      <alignment horizontal="center" vertical="center"/>
    </xf>
    <xf numFmtId="0" fontId="280" fillId="33" borderId="194" xfId="45" applyFont="1" applyFill="1" applyBorder="1" applyAlignment="1">
      <alignment horizontal="center" vertical="center"/>
    </xf>
    <xf numFmtId="0" fontId="233" fillId="0" borderId="84" xfId="45" applyFont="1" applyBorder="1" applyAlignment="1">
      <alignment horizontal="right" vertical="center"/>
    </xf>
    <xf numFmtId="0" fontId="233" fillId="0" borderId="27" xfId="45" applyFont="1" applyBorder="1" applyAlignment="1">
      <alignment horizontal="right" vertical="center"/>
    </xf>
    <xf numFmtId="189" fontId="241" fillId="0" borderId="27" xfId="45" applyNumberFormat="1" applyFont="1" applyBorder="1" applyAlignment="1">
      <alignment horizontal="center" vertical="center"/>
    </xf>
    <xf numFmtId="189" fontId="241" fillId="0" borderId="186" xfId="45" applyNumberFormat="1" applyFont="1" applyBorder="1" applyAlignment="1">
      <alignment horizontal="center" vertical="center"/>
    </xf>
    <xf numFmtId="0" fontId="233" fillId="0" borderId="110" xfId="45" applyFont="1" applyBorder="1" applyAlignment="1">
      <alignment horizontal="right" vertical="center"/>
    </xf>
    <xf numFmtId="0" fontId="233" fillId="0" borderId="102" xfId="45" applyFont="1" applyBorder="1" applyAlignment="1">
      <alignment horizontal="right" vertical="center"/>
    </xf>
    <xf numFmtId="189" fontId="241" fillId="0" borderId="102" xfId="45" applyNumberFormat="1" applyFont="1" applyBorder="1" applyAlignment="1">
      <alignment horizontal="center" vertical="center"/>
    </xf>
    <xf numFmtId="189" fontId="241" fillId="0" borderId="193" xfId="45" applyNumberFormat="1" applyFont="1" applyBorder="1" applyAlignment="1">
      <alignment horizontal="center" vertical="center"/>
    </xf>
    <xf numFmtId="0" fontId="236" fillId="0" borderId="175" xfId="45" applyFont="1" applyBorder="1" applyAlignment="1">
      <alignment horizontal="left" vertical="center" wrapText="1"/>
    </xf>
    <xf numFmtId="0" fontId="236" fillId="0" borderId="113" xfId="45" applyFont="1" applyBorder="1" applyAlignment="1">
      <alignment horizontal="center" vertical="center"/>
    </xf>
    <xf numFmtId="0" fontId="236" fillId="0" borderId="195" xfId="45" applyFont="1" applyBorder="1" applyAlignment="1">
      <alignment horizontal="center" vertical="center"/>
    </xf>
    <xf numFmtId="0" fontId="236" fillId="0" borderId="196" xfId="45" applyFont="1" applyBorder="1" applyAlignment="1">
      <alignment horizontal="center" vertical="center"/>
    </xf>
    <xf numFmtId="0" fontId="233" fillId="33" borderId="340" xfId="45" applyFont="1" applyFill="1" applyBorder="1" applyAlignment="1">
      <alignment horizontal="center" vertical="center"/>
    </xf>
    <xf numFmtId="0" fontId="233" fillId="33" borderId="311" xfId="45" applyFont="1" applyFill="1" applyBorder="1" applyAlignment="1">
      <alignment horizontal="center" vertical="center"/>
    </xf>
    <xf numFmtId="0" fontId="233" fillId="33" borderId="341" xfId="45" applyFont="1" applyFill="1" applyBorder="1" applyAlignment="1">
      <alignment horizontal="center" vertical="center"/>
    </xf>
    <xf numFmtId="189" fontId="233" fillId="33" borderId="340" xfId="45" applyNumberFormat="1" applyFont="1" applyFill="1" applyBorder="1" applyAlignment="1">
      <alignment horizontal="center" vertical="center"/>
    </xf>
    <xf numFmtId="189" fontId="233" fillId="33" borderId="312" xfId="45" applyNumberFormat="1" applyFont="1" applyFill="1" applyBorder="1" applyAlignment="1">
      <alignment horizontal="center" vertical="center"/>
    </xf>
    <xf numFmtId="0" fontId="233" fillId="33" borderId="23" xfId="45" applyFont="1" applyFill="1" applyBorder="1" applyAlignment="1">
      <alignment horizontal="center" vertical="center"/>
    </xf>
    <xf numFmtId="0" fontId="233" fillId="33" borderId="65" xfId="45" applyFont="1" applyFill="1" applyBorder="1" applyAlignment="1">
      <alignment horizontal="center" vertical="center"/>
    </xf>
    <xf numFmtId="0" fontId="233" fillId="33" borderId="46" xfId="45" applyFont="1" applyFill="1" applyBorder="1" applyAlignment="1">
      <alignment horizontal="center" vertical="center"/>
    </xf>
    <xf numFmtId="189" fontId="233" fillId="33" borderId="23" xfId="45" applyNumberFormat="1" applyFont="1" applyFill="1" applyBorder="1" applyAlignment="1">
      <alignment horizontal="center" vertical="center"/>
    </xf>
    <xf numFmtId="189" fontId="233" fillId="33" borderId="190" xfId="45" applyNumberFormat="1" applyFont="1" applyFill="1" applyBorder="1" applyAlignment="1">
      <alignment horizontal="center" vertical="center"/>
    </xf>
    <xf numFmtId="0" fontId="236" fillId="33" borderId="23" xfId="45" applyFont="1" applyFill="1" applyBorder="1" applyAlignment="1">
      <alignment horizontal="center" vertical="center"/>
    </xf>
    <xf numFmtId="0" fontId="236" fillId="33" borderId="65" xfId="45" applyFont="1" applyFill="1" applyBorder="1" applyAlignment="1">
      <alignment horizontal="center" vertical="center"/>
    </xf>
    <xf numFmtId="0" fontId="236" fillId="33" borderId="46" xfId="45" applyFont="1" applyFill="1" applyBorder="1" applyAlignment="1">
      <alignment horizontal="center" vertical="center"/>
    </xf>
    <xf numFmtId="189" fontId="236" fillId="33" borderId="23" xfId="45" applyNumberFormat="1" applyFont="1" applyFill="1" applyBorder="1" applyAlignment="1">
      <alignment horizontal="center" vertical="center"/>
    </xf>
    <xf numFmtId="189" fontId="236" fillId="33" borderId="190" xfId="45" applyNumberFormat="1" applyFont="1" applyFill="1" applyBorder="1" applyAlignment="1">
      <alignment horizontal="center" vertical="center"/>
    </xf>
    <xf numFmtId="0" fontId="233" fillId="33" borderId="190" xfId="45" applyFont="1" applyFill="1" applyBorder="1" applyAlignment="1">
      <alignment horizontal="center" vertical="center"/>
    </xf>
    <xf numFmtId="0" fontId="236" fillId="33" borderId="121" xfId="45" applyFont="1" applyFill="1" applyBorder="1" applyAlignment="1">
      <alignment horizontal="center" vertical="center"/>
    </xf>
    <xf numFmtId="0" fontId="236" fillId="33" borderId="170" xfId="45" applyFont="1" applyFill="1" applyBorder="1" applyAlignment="1">
      <alignment horizontal="center" vertical="center"/>
    </xf>
    <xf numFmtId="0" fontId="236" fillId="33" borderId="177" xfId="45" applyFont="1" applyFill="1" applyBorder="1" applyAlignment="1">
      <alignment horizontal="center" vertical="center"/>
    </xf>
    <xf numFmtId="189" fontId="236" fillId="33" borderId="121" xfId="45" applyNumberFormat="1" applyFont="1" applyFill="1" applyBorder="1" applyAlignment="1">
      <alignment horizontal="center" vertical="center"/>
    </xf>
    <xf numFmtId="189" fontId="236" fillId="33" borderId="271" xfId="45" applyNumberFormat="1" applyFont="1" applyFill="1" applyBorder="1" applyAlignment="1">
      <alignment horizontal="center" vertical="center"/>
    </xf>
    <xf numFmtId="0" fontId="282" fillId="0" borderId="181" xfId="45" applyFont="1" applyBorder="1" applyAlignment="1">
      <alignment horizontal="right" vertical="center"/>
    </xf>
    <xf numFmtId="0" fontId="282" fillId="0" borderId="180" xfId="45" applyFont="1" applyBorder="1" applyAlignment="1">
      <alignment horizontal="right" vertical="center"/>
    </xf>
    <xf numFmtId="0" fontId="236" fillId="0" borderId="83" xfId="45" applyFont="1" applyBorder="1" applyAlignment="1">
      <alignment horizontal="center" vertical="center"/>
    </xf>
    <xf numFmtId="0" fontId="236" fillId="0" borderId="96" xfId="45" applyFont="1" applyBorder="1" applyAlignment="1">
      <alignment horizontal="center" vertical="center"/>
    </xf>
    <xf numFmtId="0" fontId="236" fillId="0" borderId="194" xfId="45" applyFont="1" applyBorder="1" applyAlignment="1">
      <alignment horizontal="center" vertical="center"/>
    </xf>
    <xf numFmtId="0" fontId="236" fillId="33" borderId="190" xfId="45" applyFont="1" applyFill="1" applyBorder="1" applyAlignment="1">
      <alignment horizontal="center" vertical="center"/>
    </xf>
    <xf numFmtId="0" fontId="238" fillId="0" borderId="0" xfId="45" applyFont="1" applyAlignment="1">
      <alignment horizontal="left" vertical="center" wrapText="1"/>
    </xf>
    <xf numFmtId="0" fontId="233" fillId="33" borderId="24" xfId="45" applyFont="1" applyFill="1" applyBorder="1" applyAlignment="1">
      <alignment horizontal="center" vertical="center"/>
    </xf>
    <xf numFmtId="0" fontId="233" fillId="33" borderId="70" xfId="45" applyFont="1" applyFill="1" applyBorder="1" applyAlignment="1">
      <alignment horizontal="center" vertical="center"/>
    </xf>
    <xf numFmtId="0" fontId="233" fillId="33" borderId="19" xfId="45" applyFont="1" applyFill="1" applyBorder="1" applyAlignment="1">
      <alignment horizontal="center" vertical="center"/>
    </xf>
    <xf numFmtId="0" fontId="236" fillId="33" borderId="24" xfId="45" applyFont="1" applyFill="1" applyBorder="1" applyAlignment="1">
      <alignment horizontal="center" vertical="center"/>
    </xf>
    <xf numFmtId="0" fontId="236" fillId="33" borderId="85" xfId="45" applyFont="1" applyFill="1" applyBorder="1" applyAlignment="1">
      <alignment horizontal="center" vertical="center"/>
    </xf>
    <xf numFmtId="0" fontId="233" fillId="0" borderId="191" xfId="45" applyFont="1" applyBorder="1" applyAlignment="1">
      <alignment horizontal="center" vertical="center"/>
    </xf>
    <xf numFmtId="0" fontId="233" fillId="0" borderId="192" xfId="45" applyFont="1" applyBorder="1" applyAlignment="1">
      <alignment horizontal="center" vertical="center"/>
    </xf>
    <xf numFmtId="0" fontId="236" fillId="0" borderId="27" xfId="45" applyFont="1" applyBorder="1" applyAlignment="1">
      <alignment horizontal="left" vertical="center" wrapText="1"/>
    </xf>
    <xf numFmtId="0" fontId="282" fillId="0" borderId="24" xfId="45" applyFont="1" applyBorder="1" applyAlignment="1">
      <alignment horizontal="right" vertical="center"/>
    </xf>
    <xf numFmtId="0" fontId="282" fillId="0" borderId="22" xfId="45" applyFont="1" applyBorder="1" applyAlignment="1">
      <alignment horizontal="right" vertical="center"/>
    </xf>
    <xf numFmtId="0" fontId="285" fillId="0" borderId="0" xfId="0" applyFont="1" applyBorder="1" applyAlignment="1">
      <alignment horizontal="center" vertical="center"/>
    </xf>
    <xf numFmtId="0" fontId="258" fillId="0" borderId="29" xfId="0" applyFont="1" applyBorder="1" applyAlignment="1">
      <alignment horizontal="distributed" vertical="center" justifyLastLine="1"/>
    </xf>
    <xf numFmtId="0" fontId="258" fillId="0" borderId="30" xfId="0" applyFont="1" applyBorder="1" applyAlignment="1">
      <alignment horizontal="distributed" vertical="center" justifyLastLine="1"/>
    </xf>
    <xf numFmtId="0" fontId="258" fillId="0" borderId="38" xfId="0" applyFont="1" applyBorder="1" applyAlignment="1">
      <alignment horizontal="distributed" vertical="center" justifyLastLine="1"/>
    </xf>
    <xf numFmtId="0" fontId="258" fillId="0" borderId="17" xfId="0" applyFont="1" applyBorder="1" applyAlignment="1">
      <alignment horizontal="center" vertical="center"/>
    </xf>
    <xf numFmtId="0" fontId="258" fillId="0" borderId="26" xfId="0" applyFont="1" applyBorder="1" applyAlignment="1">
      <alignment horizontal="center" vertical="center"/>
    </xf>
    <xf numFmtId="0" fontId="258" fillId="0" borderId="24" xfId="0" applyFont="1" applyBorder="1" applyAlignment="1">
      <alignment horizontal="center" vertical="center"/>
    </xf>
    <xf numFmtId="0" fontId="258" fillId="0" borderId="19" xfId="0" applyFont="1" applyBorder="1" applyAlignment="1">
      <alignment horizontal="center" vertical="center"/>
    </xf>
    <xf numFmtId="0" fontId="258" fillId="0" borderId="22" xfId="0" applyFont="1" applyBorder="1" applyAlignment="1">
      <alignment horizontal="center" vertical="center"/>
    </xf>
    <xf numFmtId="0" fontId="258" fillId="0" borderId="14" xfId="0" applyFont="1" applyBorder="1" applyAlignment="1">
      <alignment horizontal="center" vertical="center"/>
    </xf>
    <xf numFmtId="0" fontId="261" fillId="0" borderId="0" xfId="50" applyFont="1" applyAlignment="1">
      <alignment horizontal="left" vertical="center" wrapText="1"/>
    </xf>
    <xf numFmtId="0" fontId="256" fillId="0" borderId="27" xfId="50" applyFont="1" applyBorder="1" applyAlignment="1">
      <alignment horizontal="center" vertical="center"/>
    </xf>
    <xf numFmtId="0" fontId="257" fillId="33" borderId="23" xfId="50" applyFont="1" applyFill="1" applyBorder="1" applyAlignment="1">
      <alignment horizontal="center" vertical="center"/>
    </xf>
    <xf numFmtId="0" fontId="257" fillId="33" borderId="65" xfId="50" applyFont="1" applyFill="1" applyBorder="1" applyAlignment="1">
      <alignment horizontal="center" vertical="center"/>
    </xf>
    <xf numFmtId="0" fontId="257" fillId="33" borderId="46" xfId="50" applyFont="1" applyFill="1" applyBorder="1" applyAlignment="1">
      <alignment horizontal="center" vertical="center"/>
    </xf>
    <xf numFmtId="183" fontId="284" fillId="0" borderId="0" xfId="50" applyNumberFormat="1" applyFont="1" applyAlignment="1">
      <alignment horizontal="right" vertical="center"/>
    </xf>
    <xf numFmtId="183" fontId="258" fillId="0" borderId="0" xfId="50" applyNumberFormat="1" applyFont="1" applyAlignment="1">
      <alignment horizontal="right" vertical="center"/>
    </xf>
    <xf numFmtId="0" fontId="286" fillId="0" borderId="0" xfId="50" applyFont="1" applyAlignment="1">
      <alignment horizontal="center" vertical="center"/>
    </xf>
    <xf numFmtId="0" fontId="257" fillId="0" borderId="23" xfId="50" applyFont="1" applyBorder="1" applyAlignment="1">
      <alignment horizontal="center" vertical="center"/>
    </xf>
    <xf numFmtId="0" fontId="257" fillId="0" borderId="65" xfId="50" applyFont="1" applyBorder="1" applyAlignment="1">
      <alignment horizontal="center" vertical="center"/>
    </xf>
    <xf numFmtId="0" fontId="257" fillId="0" borderId="46" xfId="50" applyFont="1" applyBorder="1" applyAlignment="1">
      <alignment horizontal="center" vertical="center"/>
    </xf>
    <xf numFmtId="0" fontId="258" fillId="33" borderId="27" xfId="50" applyFont="1" applyFill="1" applyBorder="1" applyAlignment="1">
      <alignment horizontal="center" vertical="center"/>
    </xf>
    <xf numFmtId="0" fontId="256" fillId="33" borderId="27" xfId="50" applyFont="1" applyFill="1" applyBorder="1" applyAlignment="1">
      <alignment horizontal="center" vertical="center"/>
    </xf>
    <xf numFmtId="0" fontId="256" fillId="0" borderId="23" xfId="50" applyFont="1" applyBorder="1" applyAlignment="1">
      <alignment horizontal="center" vertical="center" shrinkToFit="1"/>
    </xf>
    <xf numFmtId="0" fontId="256" fillId="0" borderId="46" xfId="50" applyFont="1" applyBorder="1" applyAlignment="1">
      <alignment horizontal="center" vertical="center" shrinkToFit="1"/>
    </xf>
    <xf numFmtId="0" fontId="257" fillId="33" borderId="23" xfId="50" applyFont="1" applyFill="1" applyBorder="1" applyAlignment="1">
      <alignment horizontal="center" vertical="center" wrapText="1"/>
    </xf>
    <xf numFmtId="0" fontId="256" fillId="0" borderId="0" xfId="50" applyFont="1" applyAlignment="1">
      <alignment horizontal="left" vertical="center" wrapText="1"/>
    </xf>
    <xf numFmtId="0" fontId="256" fillId="0" borderId="0" xfId="50" applyFont="1" applyAlignment="1">
      <alignment horizontal="left" vertical="center"/>
    </xf>
    <xf numFmtId="0" fontId="119" fillId="0" borderId="23" xfId="60" applyFont="1" applyBorder="1" applyAlignment="1">
      <alignment horizontal="center" vertical="center"/>
    </xf>
    <xf numFmtId="0" fontId="119" fillId="0" borderId="65" xfId="60" applyFont="1" applyBorder="1" applyAlignment="1">
      <alignment horizontal="center" vertical="center"/>
    </xf>
    <xf numFmtId="0" fontId="119" fillId="0" borderId="46" xfId="60" applyFont="1" applyBorder="1" applyAlignment="1">
      <alignment horizontal="center" vertical="center"/>
    </xf>
    <xf numFmtId="0" fontId="119" fillId="0" borderId="27" xfId="60" applyFont="1" applyBorder="1" applyAlignment="1">
      <alignment horizontal="center" vertical="center" wrapText="1"/>
    </xf>
    <xf numFmtId="0" fontId="118" fillId="33" borderId="27" xfId="60" applyFont="1" applyFill="1" applyBorder="1" applyAlignment="1">
      <alignment horizontal="center" vertical="center"/>
    </xf>
    <xf numFmtId="0" fontId="119" fillId="0" borderId="24" xfId="60" applyFont="1" applyBorder="1" applyAlignment="1">
      <alignment horizontal="center" vertical="center" wrapText="1"/>
    </xf>
    <xf numFmtId="0" fontId="119" fillId="0" borderId="19" xfId="60" applyFont="1" applyBorder="1" applyAlignment="1">
      <alignment horizontal="center" vertical="center" wrapText="1"/>
    </xf>
    <xf numFmtId="0" fontId="119" fillId="0" borderId="67" xfId="60" applyFont="1" applyBorder="1" applyAlignment="1">
      <alignment horizontal="center" vertical="center" wrapText="1"/>
    </xf>
    <xf numFmtId="0" fontId="119" fillId="0" borderId="68" xfId="60" applyFont="1" applyBorder="1" applyAlignment="1">
      <alignment horizontal="center" vertical="center" wrapText="1"/>
    </xf>
    <xf numFmtId="0" fontId="119" fillId="0" borderId="22" xfId="60" applyFont="1" applyBorder="1" applyAlignment="1">
      <alignment horizontal="center" vertical="center" wrapText="1"/>
    </xf>
    <xf numFmtId="0" fontId="119" fillId="0" borderId="14" xfId="60" applyFont="1" applyBorder="1" applyAlignment="1">
      <alignment horizontal="center" vertical="center" wrapText="1"/>
    </xf>
    <xf numFmtId="0" fontId="119" fillId="0" borderId="24" xfId="60" applyFont="1" applyBorder="1" applyAlignment="1">
      <alignment horizontal="left" vertical="center" indent="1"/>
    </xf>
    <xf numFmtId="0" fontId="119" fillId="0" borderId="19" xfId="60" applyFont="1" applyBorder="1" applyAlignment="1">
      <alignment horizontal="left" vertical="center" indent="1"/>
    </xf>
    <xf numFmtId="0" fontId="119" fillId="0" borderId="27" xfId="60" applyFont="1" applyBorder="1" applyAlignment="1">
      <alignment horizontal="left" vertical="center" indent="1"/>
    </xf>
    <xf numFmtId="183" fontId="250" fillId="0" borderId="0" xfId="60" applyNumberFormat="1" applyFont="1" applyAlignment="1">
      <alignment horizontal="right" vertical="center"/>
    </xf>
    <xf numFmtId="0" fontId="141" fillId="0" borderId="27" xfId="60" applyFont="1" applyBorder="1" applyAlignment="1">
      <alignment horizontal="center" vertical="center"/>
    </xf>
    <xf numFmtId="0" fontId="141" fillId="0" borderId="23" xfId="60" applyFont="1" applyBorder="1" applyAlignment="1">
      <alignment horizontal="left" vertical="center" wrapText="1" indent="1"/>
    </xf>
    <xf numFmtId="0" fontId="141" fillId="0" borderId="65" xfId="60" applyFont="1" applyBorder="1" applyAlignment="1">
      <alignment horizontal="left" vertical="center" wrapText="1" indent="1"/>
    </xf>
    <xf numFmtId="0" fontId="141" fillId="0" borderId="46" xfId="60" applyFont="1" applyBorder="1" applyAlignment="1">
      <alignment horizontal="left" vertical="center" wrapText="1" indent="1"/>
    </xf>
    <xf numFmtId="0" fontId="141" fillId="0" borderId="24" xfId="60" applyFont="1" applyBorder="1" applyAlignment="1">
      <alignment horizontal="center" vertical="center" wrapText="1"/>
    </xf>
    <xf numFmtId="0" fontId="141" fillId="0" borderId="19" xfId="60" applyFont="1" applyBorder="1" applyAlignment="1">
      <alignment horizontal="center" vertical="center"/>
    </xf>
    <xf numFmtId="0" fontId="141" fillId="0" borderId="67" xfId="60" applyFont="1" applyBorder="1" applyAlignment="1">
      <alignment horizontal="center" vertical="center"/>
    </xf>
    <xf numFmtId="0" fontId="141" fillId="0" borderId="68" xfId="60" applyFont="1" applyBorder="1" applyAlignment="1">
      <alignment horizontal="center" vertical="center"/>
    </xf>
    <xf numFmtId="0" fontId="141" fillId="0" borderId="22" xfId="60" applyFont="1" applyBorder="1" applyAlignment="1">
      <alignment horizontal="center" vertical="center"/>
    </xf>
    <xf numFmtId="0" fontId="141" fillId="0" borderId="14" xfId="60" applyFont="1" applyBorder="1" applyAlignment="1">
      <alignment horizontal="center" vertical="center"/>
    </xf>
    <xf numFmtId="0" fontId="136" fillId="0" borderId="70" xfId="60" applyFont="1" applyBorder="1" applyAlignment="1">
      <alignment horizontal="left" vertical="center" wrapText="1" indent="1"/>
    </xf>
    <xf numFmtId="0" fontId="136" fillId="0" borderId="19" xfId="60" applyFont="1" applyBorder="1" applyAlignment="1">
      <alignment horizontal="left" vertical="center" wrapText="1" indent="1"/>
    </xf>
    <xf numFmtId="0" fontId="136" fillId="0" borderId="0" xfId="60" applyFont="1" applyAlignment="1">
      <alignment horizontal="left" vertical="center" wrapText="1" indent="1"/>
    </xf>
    <xf numFmtId="0" fontId="136" fillId="0" borderId="68" xfId="60" applyFont="1" applyBorder="1" applyAlignment="1">
      <alignment horizontal="left" vertical="center" wrapText="1" indent="1"/>
    </xf>
    <xf numFmtId="0" fontId="136" fillId="0" borderId="69" xfId="60" applyFont="1" applyBorder="1" applyAlignment="1">
      <alignment horizontal="left" vertical="center" wrapText="1" indent="1"/>
    </xf>
    <xf numFmtId="0" fontId="136" fillId="0" borderId="14" xfId="60" applyFont="1" applyBorder="1" applyAlignment="1">
      <alignment horizontal="left" vertical="center" wrapText="1" indent="1"/>
    </xf>
    <xf numFmtId="0" fontId="119" fillId="0" borderId="17" xfId="60" applyFont="1" applyBorder="1" applyAlignment="1">
      <alignment horizontal="center" vertical="center" wrapText="1"/>
    </xf>
    <xf numFmtId="0" fontId="119" fillId="0" borderId="71" xfId="60" applyFont="1" applyBorder="1" applyAlignment="1">
      <alignment horizontal="center" vertical="center"/>
    </xf>
    <xf numFmtId="0" fontId="119" fillId="0" borderId="26" xfId="60" applyFont="1" applyBorder="1" applyAlignment="1">
      <alignment horizontal="center" vertical="center"/>
    </xf>
    <xf numFmtId="0" fontId="136" fillId="0" borderId="27" xfId="60" applyFont="1" applyBorder="1" applyAlignment="1">
      <alignment horizontal="left" vertical="center" wrapText="1" indent="1"/>
    </xf>
    <xf numFmtId="0" fontId="119" fillId="0" borderId="27" xfId="60" applyFont="1" applyBorder="1" applyAlignment="1">
      <alignment horizontal="center" vertical="center"/>
    </xf>
    <xf numFmtId="0" fontId="120" fillId="0" borderId="0" xfId="60" applyFont="1" applyAlignment="1">
      <alignment horizontal="center" vertical="center" wrapText="1"/>
    </xf>
    <xf numFmtId="0" fontId="118" fillId="0" borderId="23" xfId="60" applyFont="1" applyBorder="1" applyAlignment="1">
      <alignment horizontal="center" vertical="center" wrapText="1"/>
    </xf>
    <xf numFmtId="0" fontId="118" fillId="0" borderId="65" xfId="60" applyFont="1" applyBorder="1" applyAlignment="1">
      <alignment horizontal="center" vertical="center" wrapText="1"/>
    </xf>
    <xf numFmtId="0" fontId="118" fillId="0" borderId="46" xfId="60" applyFont="1" applyBorder="1" applyAlignment="1">
      <alignment horizontal="center" vertical="center" wrapText="1"/>
    </xf>
    <xf numFmtId="0" fontId="242" fillId="33" borderId="0" xfId="52" applyFont="1" applyFill="1" applyBorder="1" applyAlignment="1">
      <alignment horizontal="center" vertical="center" shrinkToFit="1"/>
    </xf>
    <xf numFmtId="0" fontId="242" fillId="33" borderId="123" xfId="52" applyFont="1" applyFill="1" applyBorder="1" applyAlignment="1">
      <alignment horizontal="center" vertical="center" shrinkToFit="1"/>
    </xf>
    <xf numFmtId="0" fontId="242" fillId="33" borderId="69" xfId="52" applyFont="1" applyFill="1" applyBorder="1" applyAlignment="1">
      <alignment horizontal="center" vertical="center" shrinkToFit="1"/>
    </xf>
    <xf numFmtId="0" fontId="242" fillId="33" borderId="76" xfId="52" applyFont="1" applyFill="1" applyBorder="1" applyAlignment="1">
      <alignment horizontal="center" vertical="center" shrinkToFit="1"/>
    </xf>
    <xf numFmtId="0" fontId="279" fillId="0" borderId="0" xfId="52" applyFont="1" applyBorder="1" applyAlignment="1">
      <alignment horizontal="center" vertical="center"/>
    </xf>
    <xf numFmtId="0" fontId="236" fillId="0" borderId="29" xfId="52" applyFont="1" applyBorder="1" applyAlignment="1">
      <alignment horizontal="distributed" vertical="center"/>
    </xf>
    <xf numFmtId="0" fontId="236" fillId="0" borderId="30" xfId="52" applyFont="1" applyBorder="1" applyAlignment="1">
      <alignment horizontal="distributed" vertical="center"/>
    </xf>
    <xf numFmtId="0" fontId="236" fillId="0" borderId="30" xfId="42" applyFont="1" applyBorder="1" applyAlignment="1">
      <alignment horizontal="distributed" vertical="center"/>
    </xf>
    <xf numFmtId="0" fontId="244" fillId="37" borderId="25" xfId="52" applyFont="1" applyFill="1" applyBorder="1" applyAlignment="1">
      <alignment horizontal="center" vertical="center" shrinkToFit="1"/>
    </xf>
    <xf numFmtId="0" fontId="244" fillId="37" borderId="36" xfId="52" applyFont="1" applyFill="1" applyBorder="1" applyAlignment="1">
      <alignment horizontal="center" vertical="center" shrinkToFit="1"/>
    </xf>
    <xf numFmtId="0" fontId="236" fillId="0" borderId="31" xfId="48" applyFont="1" applyFill="1" applyBorder="1" applyAlignment="1">
      <alignment horizontal="distributed" vertical="center"/>
    </xf>
    <xf numFmtId="0" fontId="236" fillId="0" borderId="147" xfId="48" applyFont="1" applyFill="1" applyBorder="1" applyAlignment="1">
      <alignment horizontal="distributed" vertical="center"/>
    </xf>
    <xf numFmtId="0" fontId="236" fillId="0" borderId="34" xfId="42" applyFont="1" applyBorder="1" applyAlignment="1">
      <alignment horizontal="distributed" vertical="center"/>
    </xf>
    <xf numFmtId="0" fontId="244" fillId="0" borderId="147" xfId="48" applyFont="1" applyFill="1" applyBorder="1" applyAlignment="1">
      <alignment horizontal="center" vertical="center" shrinkToFit="1"/>
    </xf>
    <xf numFmtId="0" fontId="244" fillId="0" borderId="116" xfId="48" applyFont="1" applyFill="1" applyBorder="1" applyAlignment="1">
      <alignment horizontal="center" vertical="center" shrinkToFit="1"/>
    </xf>
    <xf numFmtId="0" fontId="242" fillId="33" borderId="27" xfId="52" applyFont="1" applyFill="1" applyBorder="1" applyAlignment="1">
      <alignment horizontal="center" vertical="center" wrapText="1"/>
    </xf>
    <xf numFmtId="0" fontId="242" fillId="33" borderId="45" xfId="52" applyFont="1" applyFill="1" applyBorder="1" applyAlignment="1">
      <alignment horizontal="center" vertical="center" wrapText="1"/>
    </xf>
    <xf numFmtId="0" fontId="242" fillId="33" borderId="58" xfId="52" applyFont="1" applyFill="1" applyBorder="1" applyAlignment="1">
      <alignment horizontal="center" vertical="center" wrapText="1"/>
    </xf>
    <xf numFmtId="0" fontId="242" fillId="33" borderId="94" xfId="52" applyFont="1" applyFill="1" applyBorder="1" applyAlignment="1">
      <alignment horizontal="center" vertical="center" wrapText="1"/>
    </xf>
    <xf numFmtId="0" fontId="242" fillId="33" borderId="125" xfId="52" applyFont="1" applyFill="1" applyBorder="1" applyAlignment="1">
      <alignment horizontal="center" vertical="center" wrapText="1"/>
    </xf>
    <xf numFmtId="0" fontId="236" fillId="0" borderId="89" xfId="52" applyFont="1" applyBorder="1" applyAlignment="1">
      <alignment horizontal="center" vertical="center" wrapText="1"/>
    </xf>
    <xf numFmtId="0" fontId="236" fillId="0" borderId="117" xfId="52" applyFont="1" applyBorder="1" applyAlignment="1">
      <alignment horizontal="center" vertical="center" wrapText="1"/>
    </xf>
    <xf numFmtId="0" fontId="236" fillId="0" borderId="62" xfId="52" applyFont="1" applyBorder="1" applyAlignment="1">
      <alignment horizontal="center" vertical="center" wrapText="1"/>
    </xf>
    <xf numFmtId="0" fontId="242" fillId="33" borderId="21" xfId="52" applyFont="1" applyFill="1" applyBorder="1" applyAlignment="1">
      <alignment horizontal="center" vertical="center" shrinkToFit="1"/>
    </xf>
    <xf numFmtId="0" fontId="242" fillId="33" borderId="33" xfId="52" applyFont="1" applyFill="1" applyBorder="1" applyAlignment="1">
      <alignment horizontal="center" vertical="center" shrinkToFit="1"/>
    </xf>
    <xf numFmtId="0" fontId="236" fillId="0" borderId="68" xfId="52" applyFont="1" applyFill="1" applyBorder="1" applyAlignment="1">
      <alignment horizontal="center" vertical="center" wrapText="1"/>
    </xf>
    <xf numFmtId="0" fontId="236" fillId="0" borderId="17" xfId="52" applyFont="1" applyBorder="1" applyAlignment="1">
      <alignment horizontal="center" vertical="center" wrapText="1"/>
    </xf>
    <xf numFmtId="0" fontId="236" fillId="0" borderId="71" xfId="52" applyFont="1" applyBorder="1" applyAlignment="1">
      <alignment horizontal="center" vertical="center" wrapText="1"/>
    </xf>
    <xf numFmtId="0" fontId="242" fillId="33" borderId="70" xfId="52" applyFont="1" applyFill="1" applyBorder="1" applyAlignment="1">
      <alignment horizontal="center" vertical="center" shrinkToFit="1"/>
    </xf>
    <xf numFmtId="0" fontId="242" fillId="33" borderId="148" xfId="52" applyFont="1" applyFill="1" applyBorder="1" applyAlignment="1">
      <alignment horizontal="center" vertical="center" shrinkToFit="1"/>
    </xf>
    <xf numFmtId="0" fontId="236" fillId="0" borderId="178" xfId="52" applyFont="1" applyBorder="1" applyAlignment="1">
      <alignment horizontal="center" vertical="center" wrapText="1"/>
    </xf>
    <xf numFmtId="0" fontId="236" fillId="33" borderId="207" xfId="52" applyFont="1" applyFill="1" applyBorder="1" applyAlignment="1">
      <alignment horizontal="center" vertical="center" wrapText="1"/>
    </xf>
    <xf numFmtId="0" fontId="236" fillId="33" borderId="218" xfId="52" applyFont="1" applyFill="1" applyBorder="1" applyAlignment="1">
      <alignment horizontal="center" vertical="center" wrapText="1"/>
    </xf>
    <xf numFmtId="0" fontId="236" fillId="0" borderId="46" xfId="52" applyFont="1" applyBorder="1" applyAlignment="1">
      <alignment horizontal="center" vertical="center" wrapText="1"/>
    </xf>
    <xf numFmtId="0" fontId="236" fillId="0" borderId="65" xfId="52" applyFont="1" applyBorder="1" applyAlignment="1">
      <alignment horizontal="center" vertical="center" wrapText="1"/>
    </xf>
    <xf numFmtId="0" fontId="236" fillId="0" borderId="32" xfId="52" applyFont="1" applyBorder="1" applyAlignment="1">
      <alignment vertical="center" wrapText="1"/>
    </xf>
    <xf numFmtId="0" fontId="236" fillId="0" borderId="44" xfId="52" applyFont="1" applyBorder="1" applyAlignment="1">
      <alignment vertical="center" wrapText="1"/>
    </xf>
    <xf numFmtId="0" fontId="236" fillId="0" borderId="81" xfId="52" applyFont="1" applyBorder="1" applyAlignment="1">
      <alignment horizontal="center" vertical="center" wrapText="1"/>
    </xf>
    <xf numFmtId="0" fontId="236" fillId="0" borderId="147" xfId="52" applyFont="1" applyBorder="1" applyAlignment="1">
      <alignment horizontal="center" vertical="center" wrapText="1"/>
    </xf>
    <xf numFmtId="0" fontId="236" fillId="0" borderId="34" xfId="52" applyFont="1" applyBorder="1" applyAlignment="1">
      <alignment horizontal="center" vertical="center" wrapText="1"/>
    </xf>
    <xf numFmtId="0" fontId="238" fillId="0" borderId="88" xfId="52" applyFont="1" applyBorder="1" applyAlignment="1">
      <alignment horizontal="left" vertical="center" wrapText="1"/>
    </xf>
    <xf numFmtId="0" fontId="238" fillId="0" borderId="42" xfId="52" applyFont="1" applyBorder="1" applyAlignment="1">
      <alignment horizontal="left" vertical="center" wrapText="1"/>
    </xf>
    <xf numFmtId="0" fontId="236" fillId="0" borderId="46" xfId="52" applyFont="1" applyFill="1" applyBorder="1" applyAlignment="1">
      <alignment horizontal="center" vertical="center" wrapText="1"/>
    </xf>
    <xf numFmtId="0" fontId="236" fillId="0" borderId="0" xfId="52" applyFont="1" applyBorder="1" applyAlignment="1">
      <alignment vertical="center"/>
    </xf>
    <xf numFmtId="0" fontId="236" fillId="0" borderId="216" xfId="48" applyFont="1" applyFill="1" applyBorder="1" applyAlignment="1">
      <alignment horizontal="distributed" vertical="center"/>
    </xf>
    <xf numFmtId="0" fontId="236" fillId="0" borderId="65" xfId="48" applyFont="1" applyFill="1" applyBorder="1" applyAlignment="1">
      <alignment horizontal="distributed" vertical="center"/>
    </xf>
    <xf numFmtId="0" fontId="236" fillId="0" borderId="46" xfId="42" applyFont="1" applyBorder="1" applyAlignment="1">
      <alignment horizontal="distributed" vertical="center"/>
    </xf>
    <xf numFmtId="0" fontId="239" fillId="0" borderId="65" xfId="48" applyFont="1" applyFill="1" applyBorder="1" applyAlignment="1">
      <alignment horizontal="center" vertical="center" shrinkToFit="1"/>
    </xf>
    <xf numFmtId="0" fontId="239" fillId="0" borderId="217" xfId="48" applyFont="1" applyFill="1" applyBorder="1" applyAlignment="1">
      <alignment horizontal="center" vertical="center" shrinkToFit="1"/>
    </xf>
    <xf numFmtId="0" fontId="236" fillId="0" borderId="0" xfId="52" applyFont="1" applyFill="1" applyAlignment="1">
      <alignment vertical="center" wrapText="1"/>
    </xf>
    <xf numFmtId="0" fontId="236" fillId="0" borderId="0" xfId="52" applyFont="1" applyAlignment="1">
      <alignment horizontal="left" vertical="center" wrapText="1"/>
    </xf>
    <xf numFmtId="0" fontId="232" fillId="0" borderId="209" xfId="52" applyFont="1" applyBorder="1" applyAlignment="1">
      <alignment horizontal="center" vertical="center"/>
    </xf>
    <xf numFmtId="0" fontId="236" fillId="0" borderId="210" xfId="52" applyFont="1" applyBorder="1" applyAlignment="1">
      <alignment horizontal="distributed" vertical="center"/>
    </xf>
    <xf numFmtId="0" fontId="236" fillId="0" borderId="211" xfId="52" applyFont="1" applyBorder="1" applyAlignment="1">
      <alignment horizontal="distributed" vertical="center"/>
    </xf>
    <xf numFmtId="0" fontId="236" fillId="0" borderId="211" xfId="42" applyFont="1" applyBorder="1" applyAlignment="1">
      <alignment horizontal="distributed" vertical="center"/>
    </xf>
    <xf numFmtId="0" fontId="239" fillId="0" borderId="212" xfId="52" applyFont="1" applyBorder="1" applyAlignment="1">
      <alignment horizontal="center" vertical="center" shrinkToFit="1"/>
    </xf>
    <xf numFmtId="0" fontId="239" fillId="0" borderId="213" xfId="52" applyFont="1" applyBorder="1" applyAlignment="1">
      <alignment horizontal="center" vertical="center" shrinkToFit="1"/>
    </xf>
    <xf numFmtId="0" fontId="236" fillId="0" borderId="214" xfId="48" applyFont="1" applyFill="1" applyBorder="1" applyAlignment="1">
      <alignment horizontal="distributed" vertical="center"/>
    </xf>
    <xf numFmtId="0" fontId="239" fillId="0" borderId="147" xfId="48" applyFont="1" applyFill="1" applyBorder="1" applyAlignment="1">
      <alignment horizontal="center" vertical="center" shrinkToFit="1"/>
    </xf>
    <xf numFmtId="0" fontId="239" fillId="0" borderId="215" xfId="48" applyFont="1" applyFill="1" applyBorder="1" applyAlignment="1">
      <alignment horizontal="center" vertical="center" shrinkToFit="1"/>
    </xf>
    <xf numFmtId="0" fontId="236" fillId="0" borderId="0" xfId="52" applyFont="1" applyAlignment="1">
      <alignment vertical="center" wrapText="1"/>
    </xf>
    <xf numFmtId="0" fontId="236" fillId="0" borderId="204" xfId="52" applyFont="1" applyBorder="1" applyAlignment="1">
      <alignment horizontal="center" vertical="center" wrapText="1"/>
    </xf>
    <xf numFmtId="0" fontId="236" fillId="0" borderId="205" xfId="52" applyFont="1" applyBorder="1" applyAlignment="1">
      <alignment horizontal="center" vertical="center" wrapText="1"/>
    </xf>
    <xf numFmtId="0" fontId="236" fillId="0" borderId="206" xfId="52" applyFont="1" applyBorder="1" applyAlignment="1">
      <alignment horizontal="center" vertical="center" wrapText="1"/>
    </xf>
    <xf numFmtId="0" fontId="236" fillId="0" borderId="207" xfId="52" applyFont="1" applyBorder="1" applyAlignment="1">
      <alignment horizontal="center" vertical="center" wrapText="1"/>
    </xf>
    <xf numFmtId="0" fontId="236" fillId="0" borderId="208" xfId="52" applyFont="1" applyBorder="1" applyAlignment="1">
      <alignment horizontal="center" vertical="center" wrapText="1"/>
    </xf>
    <xf numFmtId="0" fontId="238" fillId="0" borderId="197" xfId="52" applyFont="1" applyBorder="1" applyAlignment="1">
      <alignment horizontal="left" vertical="center" wrapText="1"/>
    </xf>
    <xf numFmtId="0" fontId="238" fillId="0" borderId="198" xfId="52" applyFont="1" applyBorder="1" applyAlignment="1">
      <alignment horizontal="left" vertical="center" wrapText="1"/>
    </xf>
    <xf numFmtId="0" fontId="239" fillId="0" borderId="0" xfId="52" applyFont="1" applyBorder="1" applyAlignment="1">
      <alignment horizontal="center" vertical="center" shrinkToFit="1"/>
    </xf>
    <xf numFmtId="0" fontId="239" fillId="0" borderId="199" xfId="52" applyFont="1" applyBorder="1" applyAlignment="1">
      <alignment horizontal="center" vertical="center" shrinkToFit="1"/>
    </xf>
    <xf numFmtId="0" fontId="239" fillId="0" borderId="69" xfId="52" applyFont="1" applyBorder="1" applyAlignment="1">
      <alignment horizontal="center" vertical="center" shrinkToFit="1"/>
    </xf>
    <xf numFmtId="0" fontId="239" fillId="0" borderId="200" xfId="52" applyFont="1" applyBorder="1" applyAlignment="1">
      <alignment horizontal="center" vertical="center" shrinkToFit="1"/>
    </xf>
    <xf numFmtId="197" fontId="230" fillId="0" borderId="0" xfId="44" applyNumberFormat="1" applyFont="1" applyAlignment="1">
      <alignment horizontal="right" vertical="center"/>
    </xf>
    <xf numFmtId="0" fontId="236" fillId="0" borderId="89" xfId="52" applyFont="1" applyFill="1" applyBorder="1" applyAlignment="1">
      <alignment horizontal="center" vertical="center" wrapText="1"/>
    </xf>
    <xf numFmtId="0" fontId="236" fillId="0" borderId="117" xfId="52" applyFont="1" applyFill="1" applyBorder="1" applyAlignment="1">
      <alignment horizontal="center" vertical="center" wrapText="1"/>
    </xf>
    <xf numFmtId="0" fontId="236" fillId="0" borderId="62" xfId="52" applyFont="1" applyFill="1" applyBorder="1" applyAlignment="1">
      <alignment horizontal="center" vertical="center" wrapText="1"/>
    </xf>
    <xf numFmtId="0" fontId="239" fillId="0" borderId="21" xfId="52" applyFont="1" applyFill="1" applyBorder="1" applyAlignment="1">
      <alignment vertical="center" shrinkToFit="1"/>
    </xf>
    <xf numFmtId="0" fontId="239" fillId="0" borderId="33" xfId="52" applyFont="1" applyFill="1" applyBorder="1" applyAlignment="1">
      <alignment vertical="center" shrinkToFit="1"/>
    </xf>
    <xf numFmtId="0" fontId="239" fillId="0" borderId="27" xfId="52" applyFont="1" applyFill="1" applyBorder="1" applyAlignment="1">
      <alignment vertical="center" wrapText="1"/>
    </xf>
    <xf numFmtId="0" fontId="239" fillId="0" borderId="45" xfId="52" applyFont="1" applyFill="1" applyBorder="1" applyAlignment="1">
      <alignment vertical="center" wrapText="1"/>
    </xf>
    <xf numFmtId="0" fontId="239" fillId="0" borderId="55" xfId="52" applyFont="1" applyBorder="1" applyAlignment="1">
      <alignment horizontal="center" vertical="center" wrapText="1"/>
    </xf>
    <xf numFmtId="0" fontId="239" fillId="0" borderId="56" xfId="52" applyFont="1" applyBorder="1" applyAlignment="1">
      <alignment horizontal="center" vertical="center" wrapText="1"/>
    </xf>
    <xf numFmtId="0" fontId="236" fillId="0" borderId="203" xfId="48" applyFont="1" applyFill="1" applyBorder="1" applyAlignment="1">
      <alignment horizontal="center" vertical="center"/>
    </xf>
    <xf numFmtId="0" fontId="236" fillId="0" borderId="68" xfId="48" applyFont="1" applyFill="1" applyBorder="1" applyAlignment="1">
      <alignment horizontal="center" vertical="center"/>
    </xf>
    <xf numFmtId="0" fontId="239" fillId="0" borderId="69" xfId="48" applyFont="1" applyFill="1" applyBorder="1" applyAlignment="1">
      <alignment horizontal="center" vertical="center" shrinkToFit="1"/>
    </xf>
    <xf numFmtId="0" fontId="239" fillId="0" borderId="14" xfId="48" applyFont="1" applyFill="1" applyBorder="1" applyAlignment="1">
      <alignment horizontal="center" vertical="center" shrinkToFit="1"/>
    </xf>
    <xf numFmtId="0" fontId="239" fillId="0" borderId="24" xfId="48" applyFont="1" applyFill="1" applyBorder="1" applyAlignment="1">
      <alignment horizontal="center" vertical="center" shrinkToFit="1"/>
    </xf>
    <xf numFmtId="0" fontId="239" fillId="0" borderId="201" xfId="48" applyFont="1" applyFill="1" applyBorder="1" applyAlignment="1">
      <alignment horizontal="center" vertical="center" shrinkToFit="1"/>
    </xf>
    <xf numFmtId="0" fontId="236" fillId="0" borderId="63" xfId="52" applyFont="1" applyFill="1" applyBorder="1" applyAlignment="1">
      <alignment horizontal="center" vertical="center" wrapText="1"/>
    </xf>
    <xf numFmtId="0" fontId="236" fillId="0" borderId="60" xfId="52" applyFont="1" applyBorder="1" applyAlignment="1">
      <alignment horizontal="center" vertical="center" wrapText="1"/>
    </xf>
    <xf numFmtId="0" fontId="239" fillId="0" borderId="70" xfId="52" applyFont="1" applyBorder="1" applyAlignment="1">
      <alignment horizontal="center" vertical="center" shrinkToFit="1"/>
    </xf>
    <xf numFmtId="0" fontId="239" fillId="0" borderId="201" xfId="52" applyFont="1" applyBorder="1" applyAlignment="1">
      <alignment horizontal="center" vertical="center" shrinkToFit="1"/>
    </xf>
    <xf numFmtId="0" fontId="239" fillId="0" borderId="66" xfId="52" applyFont="1" applyBorder="1" applyAlignment="1">
      <alignment horizontal="center" vertical="center" shrinkToFit="1"/>
    </xf>
    <xf numFmtId="0" fontId="239" fillId="0" borderId="202" xfId="52" applyFont="1" applyBorder="1" applyAlignment="1">
      <alignment horizontal="center" vertical="center" shrinkToFit="1"/>
    </xf>
    <xf numFmtId="0" fontId="315" fillId="0" borderId="0" xfId="43" applyFont="1" applyBorder="1" applyAlignment="1">
      <alignment horizontal="center" vertical="center" shrinkToFit="1"/>
    </xf>
    <xf numFmtId="0" fontId="229" fillId="0" borderId="98" xfId="43" applyFont="1" applyBorder="1" applyAlignment="1">
      <alignment horizontal="center" vertical="center"/>
    </xf>
    <xf numFmtId="0" fontId="229" fillId="0" borderId="40" xfId="43" applyFont="1" applyBorder="1" applyAlignment="1">
      <alignment horizontal="center" vertical="center"/>
    </xf>
    <xf numFmtId="0" fontId="229" fillId="0" borderId="39" xfId="43" applyFont="1" applyBorder="1" applyAlignment="1">
      <alignment horizontal="center" vertical="center"/>
    </xf>
    <xf numFmtId="0" fontId="290" fillId="0" borderId="34" xfId="43" applyFont="1" applyBorder="1" applyAlignment="1">
      <alignment horizontal="center" vertical="center"/>
    </xf>
    <xf numFmtId="0" fontId="290" fillId="0" borderId="21" xfId="43" applyFont="1" applyBorder="1" applyAlignment="1">
      <alignment horizontal="center" vertical="center"/>
    </xf>
    <xf numFmtId="0" fontId="290" fillId="0" borderId="81" xfId="43" applyFont="1" applyBorder="1" applyAlignment="1">
      <alignment horizontal="center" vertical="center"/>
    </xf>
    <xf numFmtId="0" fontId="232" fillId="33" borderId="21" xfId="43" applyFont="1" applyFill="1" applyBorder="1" applyAlignment="1">
      <alignment horizontal="center" vertical="center"/>
    </xf>
    <xf numFmtId="0" fontId="232" fillId="33" borderId="33" xfId="43" applyFont="1" applyFill="1" applyBorder="1" applyAlignment="1">
      <alignment horizontal="center" vertical="center"/>
    </xf>
    <xf numFmtId="0" fontId="233" fillId="0" borderId="27" xfId="43" applyFont="1" applyBorder="1" applyAlignment="1">
      <alignment horizontal="center" vertical="center"/>
    </xf>
    <xf numFmtId="0" fontId="233" fillId="0" borderId="23" xfId="43" applyFont="1" applyBorder="1" applyAlignment="1">
      <alignment horizontal="center" vertical="center"/>
    </xf>
    <xf numFmtId="0" fontId="232" fillId="33" borderId="27" xfId="43" applyFont="1" applyFill="1" applyBorder="1" applyAlignment="1">
      <alignment horizontal="center" vertical="center"/>
    </xf>
    <xf numFmtId="0" fontId="232" fillId="33" borderId="45" xfId="43" applyFont="1" applyFill="1" applyBorder="1" applyAlignment="1">
      <alignment horizontal="center" vertical="center"/>
    </xf>
    <xf numFmtId="0" fontId="233" fillId="0" borderId="65" xfId="43" applyFont="1" applyBorder="1" applyAlignment="1">
      <alignment horizontal="center" vertical="center"/>
    </xf>
    <xf numFmtId="187" fontId="232" fillId="0" borderId="23" xfId="43" applyNumberFormat="1" applyFont="1" applyBorder="1" applyAlignment="1">
      <alignment horizontal="center" vertical="center"/>
    </xf>
    <xf numFmtId="187" fontId="232" fillId="0" borderId="75" xfId="43" applyNumberFormat="1" applyFont="1" applyBorder="1" applyAlignment="1">
      <alignment horizontal="center" vertical="center"/>
    </xf>
    <xf numFmtId="0" fontId="229" fillId="33" borderId="23" xfId="43" applyFont="1" applyFill="1" applyBorder="1" applyAlignment="1">
      <alignment horizontal="center" vertical="center"/>
    </xf>
    <xf numFmtId="0" fontId="229" fillId="33" borderId="65" xfId="43" applyFont="1" applyFill="1" applyBorder="1" applyAlignment="1">
      <alignment horizontal="center" vertical="center"/>
    </xf>
    <xf numFmtId="0" fontId="229" fillId="33" borderId="58" xfId="43" applyFont="1" applyFill="1" applyBorder="1" applyAlignment="1">
      <alignment horizontal="center" vertical="center"/>
    </xf>
    <xf numFmtId="0" fontId="229" fillId="33" borderId="94" xfId="43" applyFont="1" applyFill="1" applyBorder="1" applyAlignment="1">
      <alignment horizontal="center" vertical="center"/>
    </xf>
    <xf numFmtId="0" fontId="232" fillId="33" borderId="23" xfId="43" applyFont="1" applyFill="1" applyBorder="1" applyAlignment="1">
      <alignment horizontal="center" vertical="center"/>
    </xf>
    <xf numFmtId="0" fontId="232" fillId="33" borderId="65" xfId="43" applyFont="1" applyFill="1" applyBorder="1" applyAlignment="1">
      <alignment horizontal="center" vertical="center"/>
    </xf>
    <xf numFmtId="0" fontId="290" fillId="0" borderId="35" xfId="43" applyFont="1" applyBorder="1" applyAlignment="1">
      <alignment horizontal="center" vertical="center"/>
    </xf>
    <xf numFmtId="0" fontId="290" fillId="0" borderId="70" xfId="43" applyFont="1" applyBorder="1" applyAlignment="1">
      <alignment horizontal="center" vertical="center"/>
    </xf>
    <xf numFmtId="0" fontId="232" fillId="33" borderId="120" xfId="43" applyFont="1" applyFill="1" applyBorder="1" applyAlignment="1">
      <alignment horizontal="center" vertical="center"/>
    </xf>
    <xf numFmtId="0" fontId="232" fillId="33" borderId="73" xfId="43" applyFont="1" applyFill="1" applyBorder="1" applyAlignment="1">
      <alignment horizontal="center" vertical="center"/>
    </xf>
    <xf numFmtId="0" fontId="237" fillId="0" borderId="71" xfId="44" applyFont="1" applyBorder="1" applyAlignment="1">
      <alignment horizontal="left" vertical="center" wrapText="1"/>
    </xf>
    <xf numFmtId="0" fontId="237" fillId="0" borderId="26" xfId="44" applyFont="1" applyBorder="1" applyAlignment="1">
      <alignment horizontal="left" vertical="center" wrapText="1"/>
    </xf>
    <xf numFmtId="0" fontId="237" fillId="0" borderId="333" xfId="44" applyFont="1" applyBorder="1" applyAlignment="1">
      <alignment horizontal="left" vertical="center" wrapText="1"/>
    </xf>
    <xf numFmtId="183" fontId="240" fillId="0" borderId="0" xfId="44" applyNumberFormat="1" applyFont="1" applyAlignment="1">
      <alignment horizontal="right" vertical="center"/>
    </xf>
    <xf numFmtId="183" fontId="241" fillId="0" borderId="0" xfId="44" applyNumberFormat="1" applyFont="1" applyAlignment="1">
      <alignment horizontal="right" vertical="center"/>
    </xf>
    <xf numFmtId="0" fontId="292" fillId="0" borderId="0" xfId="44" applyFont="1" applyBorder="1" applyAlignment="1">
      <alignment horizontal="center" vertical="center"/>
    </xf>
    <xf numFmtId="0" fontId="237" fillId="0" borderId="17" xfId="44" applyFont="1" applyBorder="1" applyAlignment="1">
      <alignment horizontal="left" vertical="center" wrapText="1" indent="1"/>
    </xf>
    <xf numFmtId="0" fontId="237" fillId="0" borderId="26" xfId="44" applyFont="1" applyBorder="1" applyAlignment="1">
      <alignment horizontal="left" vertical="center" indent="1"/>
    </xf>
    <xf numFmtId="0" fontId="244" fillId="0" borderId="331" xfId="44" applyFont="1" applyBorder="1" applyAlignment="1">
      <alignment horizontal="center" vertical="center"/>
    </xf>
    <xf numFmtId="0" fontId="244" fillId="0" borderId="325" xfId="44" applyFont="1" applyBorder="1" applyAlignment="1">
      <alignment horizontal="center" vertical="center"/>
    </xf>
    <xf numFmtId="0" fontId="244" fillId="0" borderId="332" xfId="44" applyFont="1" applyBorder="1" applyAlignment="1">
      <alignment horizontal="center" vertical="center"/>
    </xf>
    <xf numFmtId="0" fontId="244" fillId="33" borderId="331" xfId="44" applyFont="1" applyFill="1" applyBorder="1" applyAlignment="1">
      <alignment horizontal="center" vertical="center"/>
    </xf>
    <xf numFmtId="0" fontId="244" fillId="33" borderId="325" xfId="44" applyFont="1" applyFill="1" applyBorder="1" applyAlignment="1">
      <alignment horizontal="center" vertical="center"/>
    </xf>
    <xf numFmtId="0" fontId="244" fillId="33" borderId="332" xfId="44" applyFont="1" applyFill="1" applyBorder="1" applyAlignment="1">
      <alignment horizontal="center" vertical="center"/>
    </xf>
    <xf numFmtId="0" fontId="237" fillId="0" borderId="333" xfId="44" applyFont="1" applyBorder="1" applyAlignment="1">
      <alignment horizontal="left" vertical="center"/>
    </xf>
    <xf numFmtId="197" fontId="314" fillId="0" borderId="0" xfId="0" applyNumberFormat="1" applyFont="1" applyAlignment="1">
      <alignment horizontal="right" vertical="center"/>
    </xf>
    <xf numFmtId="0" fontId="11" fillId="0" borderId="17" xfId="0" applyFont="1" applyBorder="1" applyAlignment="1">
      <alignment horizontal="left" vertical="center" wrapText="1"/>
    </xf>
    <xf numFmtId="0" fontId="11" fillId="0" borderId="71" xfId="0" applyFont="1" applyBorder="1" applyAlignment="1">
      <alignment horizontal="left" vertical="center"/>
    </xf>
    <xf numFmtId="0" fontId="11" fillId="0" borderId="26" xfId="0" applyFont="1" applyBorder="1" applyAlignment="1">
      <alignment horizontal="left" vertical="center"/>
    </xf>
    <xf numFmtId="0" fontId="318" fillId="0" borderId="0" xfId="0" applyFont="1" applyBorder="1" applyAlignment="1">
      <alignment horizontal="center" vertical="center"/>
    </xf>
    <xf numFmtId="0" fontId="17" fillId="0" borderId="331" xfId="0" applyFont="1" applyBorder="1" applyAlignment="1">
      <alignment horizontal="center" vertical="center"/>
    </xf>
    <xf numFmtId="0" fontId="17" fillId="0" borderId="325" xfId="0" applyFont="1" applyBorder="1" applyAlignment="1">
      <alignment horizontal="center" vertical="center"/>
    </xf>
    <xf numFmtId="0" fontId="17" fillId="0" borderId="332" xfId="0" applyFont="1" applyBorder="1" applyAlignment="1">
      <alignment horizontal="center" vertical="center"/>
    </xf>
    <xf numFmtId="0" fontId="318" fillId="0" borderId="0" xfId="51" applyFont="1" applyAlignment="1">
      <alignment horizontal="center" vertical="center" wrapText="1"/>
    </xf>
    <xf numFmtId="0" fontId="17" fillId="0" borderId="27" xfId="51" applyFont="1" applyBorder="1" applyAlignment="1">
      <alignment horizontal="center" vertical="center" wrapText="1"/>
    </xf>
    <xf numFmtId="0" fontId="17" fillId="33" borderId="27" xfId="51" applyFont="1" applyFill="1" applyBorder="1" applyAlignment="1">
      <alignment horizontal="center" vertical="center" wrapText="1"/>
    </xf>
    <xf numFmtId="0" fontId="11" fillId="0" borderId="70" xfId="51" applyFont="1" applyBorder="1" applyAlignment="1">
      <alignment horizontal="left" wrapText="1"/>
    </xf>
    <xf numFmtId="0" fontId="11" fillId="0" borderId="0" xfId="51" applyFont="1" applyBorder="1" applyAlignment="1">
      <alignment horizontal="left" wrapText="1"/>
    </xf>
    <xf numFmtId="0" fontId="11" fillId="0" borderId="23" xfId="51" applyFont="1" applyBorder="1" applyAlignment="1">
      <alignment horizontal="center" vertical="center" wrapText="1"/>
    </xf>
    <xf numFmtId="0" fontId="11" fillId="0" borderId="46" xfId="51" applyFont="1" applyBorder="1" applyAlignment="1">
      <alignment horizontal="center" vertical="center" wrapText="1"/>
    </xf>
    <xf numFmtId="0" fontId="11" fillId="0" borderId="23" xfId="51" applyFont="1" applyBorder="1" applyAlignment="1">
      <alignment horizontal="left" vertical="center" wrapText="1"/>
    </xf>
    <xf numFmtId="0" fontId="11" fillId="0" borderId="46" xfId="51" applyFont="1" applyBorder="1" applyAlignment="1">
      <alignment horizontal="left" vertical="center" wrapText="1"/>
    </xf>
    <xf numFmtId="0" fontId="237" fillId="0" borderId="0" xfId="45" applyFont="1" applyAlignment="1">
      <alignment horizontal="left" vertical="center"/>
    </xf>
    <xf numFmtId="183" fontId="246" fillId="0" borderId="0" xfId="45" applyNumberFormat="1" applyFont="1" applyAlignment="1">
      <alignment horizontal="right" vertical="center"/>
    </xf>
    <xf numFmtId="183" fontId="244" fillId="0" borderId="0" xfId="45" applyNumberFormat="1" applyFont="1" applyAlignment="1">
      <alignment horizontal="right" vertical="center"/>
    </xf>
    <xf numFmtId="0" fontId="292" fillId="0" borderId="0" xfId="45" applyFont="1" applyBorder="1" applyAlignment="1">
      <alignment horizontal="center" vertical="center" wrapText="1"/>
    </xf>
    <xf numFmtId="0" fontId="292" fillId="0" borderId="0" xfId="45" applyFont="1" applyBorder="1" applyAlignment="1">
      <alignment horizontal="center" vertical="center"/>
    </xf>
    <xf numFmtId="0" fontId="244" fillId="0" borderId="23" xfId="45" applyFont="1" applyBorder="1" applyAlignment="1">
      <alignment horizontal="center" vertical="center"/>
    </xf>
    <xf numFmtId="0" fontId="244" fillId="0" borderId="65" xfId="45" applyFont="1" applyBorder="1" applyAlignment="1">
      <alignment horizontal="center" vertical="center"/>
    </xf>
    <xf numFmtId="0" fontId="244" fillId="0" borderId="46" xfId="45" applyFont="1" applyBorder="1" applyAlignment="1">
      <alignment horizontal="center" vertical="center"/>
    </xf>
    <xf numFmtId="0" fontId="244" fillId="33" borderId="331" xfId="45" applyFont="1" applyFill="1" applyBorder="1" applyAlignment="1">
      <alignment horizontal="center" vertical="center"/>
    </xf>
    <xf numFmtId="0" fontId="244" fillId="33" borderId="325" xfId="45" applyFont="1" applyFill="1" applyBorder="1" applyAlignment="1">
      <alignment horizontal="center" vertical="center"/>
    </xf>
    <xf numFmtId="0" fontId="244" fillId="33" borderId="332" xfId="45" applyFont="1" applyFill="1" applyBorder="1" applyAlignment="1">
      <alignment horizontal="center" vertical="center"/>
    </xf>
    <xf numFmtId="0" fontId="237" fillId="33" borderId="331" xfId="45" applyFont="1" applyFill="1" applyBorder="1" applyAlignment="1">
      <alignment horizontal="center" vertical="center"/>
    </xf>
    <xf numFmtId="0" fontId="237" fillId="33" borderId="325" xfId="45" applyFont="1" applyFill="1" applyBorder="1" applyAlignment="1">
      <alignment horizontal="center" vertical="center"/>
    </xf>
    <xf numFmtId="0" fontId="237" fillId="33" borderId="332" xfId="45" applyFont="1" applyFill="1" applyBorder="1" applyAlignment="1">
      <alignment horizontal="center" vertical="center"/>
    </xf>
    <xf numFmtId="0" fontId="237" fillId="33" borderId="331" xfId="45" applyFont="1" applyFill="1" applyBorder="1" applyAlignment="1">
      <alignment horizontal="center" vertical="top"/>
    </xf>
    <xf numFmtId="0" fontId="237" fillId="33" borderId="325" xfId="45" applyFont="1" applyFill="1" applyBorder="1" applyAlignment="1">
      <alignment horizontal="center" vertical="top"/>
    </xf>
    <xf numFmtId="0" fontId="237" fillId="33" borderId="332" xfId="45" applyFont="1" applyFill="1" applyBorder="1" applyAlignment="1">
      <alignment horizontal="center" vertical="top"/>
    </xf>
    <xf numFmtId="0" fontId="237" fillId="0" borderId="0" xfId="45" applyFont="1" applyFill="1" applyAlignment="1">
      <alignment horizontal="left" vertical="center"/>
    </xf>
    <xf numFmtId="0" fontId="145" fillId="0" borderId="0" xfId="56" applyFont="1" applyAlignment="1">
      <alignment horizontal="left" vertical="top" wrapText="1"/>
    </xf>
    <xf numFmtId="0" fontId="145" fillId="30" borderId="23" xfId="56" applyFont="1" applyFill="1" applyBorder="1" applyAlignment="1">
      <alignment horizontal="center" vertical="center"/>
    </xf>
    <xf numFmtId="0" fontId="145" fillId="30" borderId="65" xfId="56" applyFont="1" applyFill="1" applyBorder="1" applyAlignment="1">
      <alignment horizontal="center" vertical="center"/>
    </xf>
    <xf numFmtId="0" fontId="145" fillId="30" borderId="46" xfId="56" applyFont="1" applyFill="1" applyBorder="1" applyAlignment="1">
      <alignment horizontal="center" vertical="center"/>
    </xf>
    <xf numFmtId="0" fontId="145" fillId="0" borderId="23" xfId="56" applyFont="1" applyBorder="1" applyAlignment="1">
      <alignment vertical="center" wrapText="1"/>
    </xf>
    <xf numFmtId="0" fontId="145" fillId="0" borderId="65" xfId="56" applyFont="1" applyBorder="1" applyAlignment="1">
      <alignment vertical="center" wrapText="1"/>
    </xf>
    <xf numFmtId="0" fontId="145" fillId="0" borderId="46" xfId="56" applyFont="1" applyBorder="1" applyAlignment="1">
      <alignment vertical="center" wrapText="1"/>
    </xf>
    <xf numFmtId="0" fontId="145" fillId="33" borderId="23" xfId="56" applyFont="1" applyFill="1" applyBorder="1" applyAlignment="1">
      <alignment horizontal="center" vertical="center"/>
    </xf>
    <xf numFmtId="0" fontId="145" fillId="33" borderId="46" xfId="56" applyFont="1" applyFill="1" applyBorder="1" applyAlignment="1">
      <alignment horizontal="center" vertical="center"/>
    </xf>
    <xf numFmtId="0" fontId="145" fillId="0" borderId="27" xfId="56" applyFont="1" applyBorder="1" applyAlignment="1">
      <alignment vertical="center" wrapText="1"/>
    </xf>
    <xf numFmtId="0" fontId="145" fillId="0" borderId="27" xfId="56" applyFont="1" applyBorder="1">
      <alignment vertical="center"/>
    </xf>
    <xf numFmtId="0" fontId="145" fillId="0" borderId="17" xfId="56" applyFont="1" applyBorder="1" applyAlignment="1">
      <alignment horizontal="left" vertical="center" wrapText="1"/>
    </xf>
    <xf numFmtId="0" fontId="145" fillId="0" borderId="219" xfId="56" applyFont="1" applyBorder="1" applyAlignment="1">
      <alignment horizontal="left" vertical="center" wrapText="1"/>
    </xf>
    <xf numFmtId="0" fontId="145" fillId="0" borderId="23" xfId="56" applyFont="1" applyBorder="1" applyAlignment="1">
      <alignment horizontal="left" vertical="center" wrapText="1"/>
    </xf>
    <xf numFmtId="0" fontId="145" fillId="0" borderId="65" xfId="56" applyFont="1" applyBorder="1" applyAlignment="1">
      <alignment horizontal="left" vertical="center" wrapText="1"/>
    </xf>
    <xf numFmtId="0" fontId="267" fillId="33" borderId="23" xfId="56" applyFont="1" applyFill="1" applyBorder="1" applyAlignment="1">
      <alignment horizontal="center" vertical="center"/>
    </xf>
    <xf numFmtId="0" fontId="267" fillId="33" borderId="46" xfId="56" applyFont="1" applyFill="1" applyBorder="1" applyAlignment="1">
      <alignment horizontal="center" vertical="center"/>
    </xf>
    <xf numFmtId="0" fontId="145" fillId="0" borderId="26" xfId="56" applyFont="1" applyBorder="1" applyAlignment="1">
      <alignment horizontal="left" vertical="center" wrapText="1"/>
    </xf>
    <xf numFmtId="0" fontId="145" fillId="0" borderId="46" xfId="56" applyFont="1" applyBorder="1" applyAlignment="1">
      <alignment horizontal="left" vertical="center" wrapText="1"/>
    </xf>
    <xf numFmtId="0" fontId="145" fillId="0" borderId="22" xfId="56" applyFont="1" applyBorder="1" applyAlignment="1">
      <alignment horizontal="left" vertical="center" wrapText="1"/>
    </xf>
    <xf numFmtId="0" fontId="145" fillId="0" borderId="69" xfId="56" applyFont="1" applyBorder="1" applyAlignment="1">
      <alignment horizontal="left" vertical="center" wrapText="1"/>
    </xf>
    <xf numFmtId="197" fontId="312" fillId="0" borderId="0" xfId="56" applyNumberFormat="1" applyFont="1" applyAlignment="1">
      <alignment horizontal="right" vertical="center"/>
    </xf>
    <xf numFmtId="0" fontId="203" fillId="0" borderId="0" xfId="56" applyFont="1" applyAlignment="1">
      <alignment horizontal="center" vertical="center"/>
    </xf>
    <xf numFmtId="0" fontId="267" fillId="0" borderId="23" xfId="56" applyFont="1" applyBorder="1" applyAlignment="1">
      <alignment horizontal="center" vertical="center"/>
    </xf>
    <xf numFmtId="0" fontId="267" fillId="0" borderId="65" xfId="56" applyFont="1" applyBorder="1" applyAlignment="1">
      <alignment horizontal="center" vertical="center"/>
    </xf>
    <xf numFmtId="0" fontId="267" fillId="0" borderId="46" xfId="56" applyFont="1" applyBorder="1" applyAlignment="1">
      <alignment horizontal="center" vertical="center"/>
    </xf>
    <xf numFmtId="0" fontId="267" fillId="33" borderId="65" xfId="56" applyFont="1" applyFill="1" applyBorder="1" applyAlignment="1">
      <alignment horizontal="center" vertical="center"/>
    </xf>
    <xf numFmtId="0" fontId="145" fillId="0" borderId="23" xfId="56" applyFont="1" applyBorder="1" applyAlignment="1">
      <alignment horizontal="center" vertical="center"/>
    </xf>
    <xf numFmtId="0" fontId="145" fillId="0" borderId="65" xfId="56" applyFont="1" applyBorder="1" applyAlignment="1">
      <alignment horizontal="center" vertical="center"/>
    </xf>
    <xf numFmtId="0" fontId="145" fillId="0" borderId="46" xfId="56" applyFont="1" applyBorder="1" applyAlignment="1">
      <alignment horizontal="center" vertical="center"/>
    </xf>
    <xf numFmtId="0" fontId="66" fillId="33" borderId="24" xfId="41" applyFont="1" applyFill="1" applyBorder="1" applyAlignment="1">
      <alignment horizontal="center" vertical="center"/>
    </xf>
    <xf numFmtId="0" fontId="66" fillId="33" borderId="70" xfId="41" applyFont="1" applyFill="1" applyBorder="1" applyAlignment="1">
      <alignment horizontal="center" vertical="center"/>
    </xf>
    <xf numFmtId="0" fontId="66" fillId="33" borderId="19" xfId="41" applyFont="1" applyFill="1" applyBorder="1" applyAlignment="1">
      <alignment horizontal="center" vertical="center"/>
    </xf>
    <xf numFmtId="0" fontId="66" fillId="33" borderId="22" xfId="41" applyFont="1" applyFill="1" applyBorder="1" applyAlignment="1">
      <alignment horizontal="center" vertical="center"/>
    </xf>
    <xf numFmtId="0" fontId="66" fillId="33" borderId="69" xfId="41" applyFont="1" applyFill="1" applyBorder="1" applyAlignment="1">
      <alignment horizontal="center" vertical="center"/>
    </xf>
    <xf numFmtId="0" fontId="66" fillId="33" borderId="14" xfId="41" applyFont="1" applyFill="1" applyBorder="1" applyAlignment="1">
      <alignment horizontal="center" vertical="center"/>
    </xf>
    <xf numFmtId="0" fontId="66" fillId="0" borderId="17" xfId="41" applyFont="1" applyBorder="1" applyAlignment="1">
      <alignment horizontal="center" vertical="center"/>
    </xf>
    <xf numFmtId="0" fontId="66" fillId="0" borderId="26" xfId="41" applyFont="1" applyBorder="1" applyAlignment="1">
      <alignment horizontal="center" vertical="center"/>
    </xf>
    <xf numFmtId="0" fontId="70" fillId="0" borderId="24" xfId="41" applyFont="1" applyBorder="1" applyAlignment="1">
      <alignment horizontal="center" vertical="center"/>
    </xf>
    <xf numFmtId="0" fontId="70" fillId="0" borderId="70" xfId="41" applyFont="1" applyBorder="1" applyAlignment="1">
      <alignment horizontal="center" vertical="center"/>
    </xf>
    <xf numFmtId="0" fontId="70" fillId="0" borderId="19" xfId="41" applyFont="1" applyBorder="1" applyAlignment="1">
      <alignment horizontal="center" vertical="center"/>
    </xf>
    <xf numFmtId="183" fontId="296" fillId="0" borderId="0" xfId="41" applyNumberFormat="1" applyFont="1" applyAlignment="1">
      <alignment horizontal="right" vertical="center"/>
    </xf>
    <xf numFmtId="183" fontId="210" fillId="0" borderId="0" xfId="41" applyNumberFormat="1" applyFont="1" applyAlignment="1">
      <alignment horizontal="right" vertical="center"/>
    </xf>
    <xf numFmtId="0" fontId="72" fillId="0" borderId="32" xfId="41" applyFont="1" applyBorder="1" applyAlignment="1">
      <alignment horizontal="center" vertical="center"/>
    </xf>
    <xf numFmtId="0" fontId="72" fillId="0" borderId="21" xfId="41" applyFont="1" applyBorder="1" applyAlignment="1">
      <alignment horizontal="center" vertical="center"/>
    </xf>
    <xf numFmtId="0" fontId="72" fillId="0" borderId="33" xfId="41" applyFont="1" applyBorder="1" applyAlignment="1">
      <alignment horizontal="center" vertical="center"/>
    </xf>
    <xf numFmtId="0" fontId="72" fillId="0" borderId="44" xfId="41" applyFont="1" applyBorder="1" applyAlignment="1">
      <alignment horizontal="center" vertical="center"/>
    </xf>
    <xf numFmtId="0" fontId="72" fillId="0" borderId="27" xfId="41" applyFont="1" applyBorder="1" applyAlignment="1">
      <alignment horizontal="center" vertical="center"/>
    </xf>
    <xf numFmtId="0" fontId="72" fillId="0" borderId="45" xfId="41" applyFont="1" applyBorder="1" applyAlignment="1">
      <alignment horizontal="center" vertical="center"/>
    </xf>
    <xf numFmtId="0" fontId="293" fillId="0" borderId="0" xfId="41" applyFont="1" applyAlignment="1">
      <alignment horizontal="center" vertical="center" wrapText="1"/>
    </xf>
    <xf numFmtId="0" fontId="293" fillId="0" borderId="0" xfId="41" applyFont="1" applyAlignment="1">
      <alignment horizontal="center" vertical="center"/>
    </xf>
    <xf numFmtId="0" fontId="66" fillId="0" borderId="23" xfId="41" applyFont="1" applyBorder="1" applyAlignment="1">
      <alignment horizontal="center" vertical="center"/>
    </xf>
    <xf numFmtId="0" fontId="66" fillId="0" borderId="65" xfId="41" applyFont="1" applyBorder="1" applyAlignment="1">
      <alignment horizontal="center" vertical="center"/>
    </xf>
    <xf numFmtId="0" fontId="66" fillId="0" borderId="46" xfId="41" applyFont="1" applyBorder="1" applyAlignment="1">
      <alignment horizontal="center" vertical="center"/>
    </xf>
    <xf numFmtId="0" fontId="70" fillId="0" borderId="27" xfId="41" applyFont="1" applyBorder="1" applyAlignment="1">
      <alignment horizontal="center" vertical="center"/>
    </xf>
    <xf numFmtId="0" fontId="66" fillId="0" borderId="24" xfId="41" applyFont="1" applyBorder="1" applyAlignment="1">
      <alignment horizontal="center" vertical="center" textRotation="255" wrapText="1"/>
    </xf>
    <xf numFmtId="0" fontId="66" fillId="0" borderId="19" xfId="41" applyFont="1" applyBorder="1" applyAlignment="1">
      <alignment horizontal="center" vertical="center" textRotation="255" wrapText="1"/>
    </xf>
    <xf numFmtId="0" fontId="66" fillId="0" borderId="67" xfId="41" applyFont="1" applyBorder="1" applyAlignment="1">
      <alignment horizontal="center" vertical="center" textRotation="255" wrapText="1"/>
    </xf>
    <xf numFmtId="0" fontId="66" fillId="0" borderId="68" xfId="41" applyFont="1" applyBorder="1" applyAlignment="1">
      <alignment horizontal="center" vertical="center" textRotation="255" wrapText="1"/>
    </xf>
    <xf numFmtId="0" fontId="66" fillId="0" borderId="24" xfId="41" applyNumberFormat="1" applyFont="1" applyBorder="1" applyAlignment="1">
      <alignment horizontal="center" vertical="center" textRotation="255" wrapText="1"/>
    </xf>
    <xf numFmtId="0" fontId="66" fillId="0" borderId="19" xfId="41" applyNumberFormat="1" applyFont="1" applyBorder="1" applyAlignment="1">
      <alignment horizontal="center" vertical="center" textRotation="255" wrapText="1"/>
    </xf>
    <xf numFmtId="0" fontId="66" fillId="0" borderId="67" xfId="41" applyNumberFormat="1" applyFont="1" applyBorder="1" applyAlignment="1">
      <alignment horizontal="center" vertical="center" textRotation="255" wrapText="1"/>
    </xf>
    <xf numFmtId="0" fontId="66" fillId="0" borderId="68" xfId="41" applyNumberFormat="1" applyFont="1" applyBorder="1" applyAlignment="1">
      <alignment horizontal="center" vertical="center" textRotation="255" wrapText="1"/>
    </xf>
    <xf numFmtId="0" fontId="70" fillId="0" borderId="17" xfId="41" applyFont="1" applyBorder="1" applyAlignment="1">
      <alignment horizontal="center" vertical="center"/>
    </xf>
    <xf numFmtId="0" fontId="45" fillId="0" borderId="70" xfId="41" applyFont="1" applyBorder="1" applyAlignment="1">
      <alignment horizontal="left" vertical="center" wrapText="1"/>
    </xf>
    <xf numFmtId="0" fontId="72" fillId="0" borderId="90" xfId="41" applyFont="1" applyBorder="1" applyAlignment="1">
      <alignment horizontal="center" vertical="center"/>
    </xf>
    <xf numFmtId="0" fontId="72" fillId="0" borderId="79" xfId="41" applyFont="1" applyBorder="1" applyAlignment="1">
      <alignment horizontal="center" vertical="center"/>
    </xf>
    <xf numFmtId="0" fontId="72" fillId="0" borderId="86" xfId="41" applyFont="1" applyBorder="1" applyAlignment="1">
      <alignment horizontal="center" vertical="center"/>
    </xf>
    <xf numFmtId="0" fontId="72" fillId="0" borderId="64" xfId="41" applyFont="1" applyBorder="1" applyAlignment="1">
      <alignment horizontal="center" vertical="center"/>
    </xf>
    <xf numFmtId="0" fontId="72" fillId="0" borderId="66" xfId="41" applyFont="1" applyBorder="1" applyAlignment="1">
      <alignment horizontal="center" vertical="center"/>
    </xf>
    <xf numFmtId="0" fontId="72" fillId="0" borderId="63" xfId="41" applyFont="1" applyBorder="1" applyAlignment="1">
      <alignment horizontal="center" vertical="center"/>
    </xf>
    <xf numFmtId="0" fontId="72" fillId="0" borderId="88" xfId="41" applyFont="1" applyBorder="1" applyAlignment="1">
      <alignment horizontal="center" vertical="center"/>
    </xf>
    <xf numFmtId="0" fontId="72" fillId="0" borderId="61" xfId="41" applyFont="1" applyBorder="1" applyAlignment="1">
      <alignment horizontal="center" vertical="center"/>
    </xf>
    <xf numFmtId="0" fontId="72" fillId="0" borderId="0" xfId="41" applyFont="1" applyBorder="1" applyAlignment="1">
      <alignment horizontal="center" vertical="center"/>
    </xf>
    <xf numFmtId="176" fontId="72" fillId="0" borderId="44" xfId="41" applyNumberFormat="1" applyFont="1" applyBorder="1" applyAlignment="1">
      <alignment horizontal="center" vertical="center"/>
    </xf>
    <xf numFmtId="176" fontId="72" fillId="0" borderId="27" xfId="41" applyNumberFormat="1" applyFont="1" applyBorder="1" applyAlignment="1">
      <alignment horizontal="center" vertical="center"/>
    </xf>
    <xf numFmtId="176" fontId="72" fillId="0" borderId="54" xfId="41" applyNumberFormat="1" applyFont="1" applyBorder="1" applyAlignment="1">
      <alignment horizontal="center" vertical="center"/>
    </xf>
    <xf numFmtId="176" fontId="72" fillId="0" borderId="55" xfId="41" applyNumberFormat="1" applyFont="1" applyBorder="1" applyAlignment="1">
      <alignment horizontal="center" vertical="center"/>
    </xf>
    <xf numFmtId="0" fontId="72" fillId="0" borderId="55" xfId="41" applyFont="1" applyBorder="1" applyAlignment="1">
      <alignment horizontal="center" vertical="center"/>
    </xf>
    <xf numFmtId="0" fontId="72" fillId="0" borderId="56" xfId="41" applyFont="1" applyBorder="1" applyAlignment="1">
      <alignment horizontal="center" vertical="center"/>
    </xf>
    <xf numFmtId="0" fontId="73" fillId="0" borderId="32" xfId="41" applyFont="1" applyBorder="1" applyAlignment="1">
      <alignment horizontal="center" vertical="center"/>
    </xf>
    <xf numFmtId="0" fontId="73" fillId="0" borderId="21" xfId="41" applyFont="1" applyBorder="1" applyAlignment="1">
      <alignment horizontal="center" vertical="center"/>
    </xf>
    <xf numFmtId="0" fontId="73" fillId="0" borderId="54" xfId="41" applyFont="1" applyBorder="1" applyAlignment="1">
      <alignment horizontal="center" vertical="center"/>
    </xf>
    <xf numFmtId="0" fontId="73" fillId="0" borderId="55" xfId="41" applyFont="1" applyBorder="1" applyAlignment="1">
      <alignment horizontal="center" vertical="center"/>
    </xf>
    <xf numFmtId="0" fontId="66" fillId="0" borderId="24" xfId="41" applyFont="1" applyBorder="1" applyAlignment="1">
      <alignment horizontal="center" vertical="center" textRotation="255" shrinkToFit="1"/>
    </xf>
    <xf numFmtId="0" fontId="66" fillId="0" borderId="19" xfId="41" applyFont="1" applyBorder="1" applyAlignment="1">
      <alignment horizontal="center" vertical="center" textRotation="255" shrinkToFit="1"/>
    </xf>
    <xf numFmtId="0" fontId="66" fillId="0" borderId="67" xfId="41" applyFont="1" applyBorder="1" applyAlignment="1">
      <alignment horizontal="center" vertical="center" textRotation="255" shrinkToFit="1"/>
    </xf>
    <xf numFmtId="0" fontId="66" fillId="0" borderId="68" xfId="41" applyFont="1" applyBorder="1" applyAlignment="1">
      <alignment horizontal="center" vertical="center" textRotation="255" shrinkToFit="1"/>
    </xf>
    <xf numFmtId="0" fontId="66" fillId="0" borderId="22" xfId="41" applyFont="1" applyBorder="1" applyAlignment="1">
      <alignment horizontal="center" vertical="center" textRotation="255" shrinkToFit="1"/>
    </xf>
    <xf numFmtId="0" fontId="66" fillId="0" borderId="14" xfId="41" applyFont="1" applyBorder="1" applyAlignment="1">
      <alignment horizontal="center" vertical="center" textRotation="255" shrinkToFit="1"/>
    </xf>
    <xf numFmtId="0" fontId="70" fillId="0" borderId="24" xfId="41" applyFont="1" applyBorder="1" applyAlignment="1">
      <alignment horizontal="center" vertical="center" shrinkToFit="1"/>
    </xf>
    <xf numFmtId="0" fontId="70" fillId="0" borderId="70" xfId="41" applyFont="1" applyBorder="1" applyAlignment="1">
      <alignment horizontal="center" vertical="center" shrinkToFit="1"/>
    </xf>
    <xf numFmtId="0" fontId="70" fillId="0" borderId="19" xfId="41" applyFont="1" applyBorder="1" applyAlignment="1">
      <alignment horizontal="center" vertical="center" shrinkToFit="1"/>
    </xf>
    <xf numFmtId="0" fontId="70" fillId="0" borderId="22" xfId="41" applyFont="1" applyBorder="1" applyAlignment="1">
      <alignment horizontal="center" vertical="center" shrinkToFit="1"/>
    </xf>
    <xf numFmtId="0" fontId="70" fillId="0" borderId="69" xfId="41" applyFont="1" applyBorder="1" applyAlignment="1">
      <alignment horizontal="center" vertical="center" shrinkToFit="1"/>
    </xf>
    <xf numFmtId="0" fontId="70" fillId="0" borderId="14" xfId="41" applyFont="1" applyBorder="1" applyAlignment="1">
      <alignment horizontal="center" vertical="center" shrinkToFit="1"/>
    </xf>
    <xf numFmtId="0" fontId="66" fillId="0" borderId="333" xfId="41" applyFont="1" applyBorder="1" applyAlignment="1">
      <alignment horizontal="center" vertical="center"/>
    </xf>
    <xf numFmtId="0" fontId="66" fillId="33" borderId="331" xfId="41" applyFont="1" applyFill="1" applyBorder="1" applyAlignment="1">
      <alignment horizontal="center" vertical="center"/>
    </xf>
    <xf numFmtId="0" fontId="66" fillId="33" borderId="332" xfId="41" applyFont="1" applyFill="1" applyBorder="1" applyAlignment="1">
      <alignment horizontal="center" vertical="center"/>
    </xf>
    <xf numFmtId="0" fontId="217" fillId="37" borderId="335" xfId="41" applyFont="1" applyFill="1" applyBorder="1" applyAlignment="1">
      <alignment horizontal="center" vertical="center"/>
    </xf>
    <xf numFmtId="0" fontId="217" fillId="37" borderId="324" xfId="41" applyFont="1" applyFill="1" applyBorder="1" applyAlignment="1">
      <alignment horizontal="center" vertical="center"/>
    </xf>
    <xf numFmtId="0" fontId="217" fillId="37" borderId="336" xfId="41" applyFont="1" applyFill="1" applyBorder="1" applyAlignment="1">
      <alignment horizontal="center" vertical="center"/>
    </xf>
    <xf numFmtId="0" fontId="217" fillId="37" borderId="67" xfId="41" applyFont="1" applyFill="1" applyBorder="1" applyAlignment="1">
      <alignment horizontal="center" vertical="center"/>
    </xf>
    <xf numFmtId="0" fontId="217" fillId="37" borderId="0" xfId="41" applyFont="1" applyFill="1" applyBorder="1" applyAlignment="1">
      <alignment horizontal="center" vertical="center"/>
    </xf>
    <xf numFmtId="0" fontId="217" fillId="37" borderId="68" xfId="41" applyFont="1" applyFill="1" applyBorder="1" applyAlignment="1">
      <alignment horizontal="center" vertical="center"/>
    </xf>
    <xf numFmtId="0" fontId="70" fillId="0" borderId="331" xfId="41" applyFont="1" applyBorder="1" applyAlignment="1">
      <alignment horizontal="center" vertical="center"/>
    </xf>
    <xf numFmtId="0" fontId="70" fillId="0" borderId="325" xfId="41" applyFont="1" applyBorder="1" applyAlignment="1">
      <alignment horizontal="center" vertical="center"/>
    </xf>
    <xf numFmtId="0" fontId="70" fillId="0" borderId="332" xfId="41" applyFont="1" applyBorder="1" applyAlignment="1">
      <alignment horizontal="center" vertical="center"/>
    </xf>
    <xf numFmtId="0" fontId="210" fillId="33" borderId="335" xfId="41" applyNumberFormat="1" applyFont="1" applyFill="1" applyBorder="1" applyAlignment="1">
      <alignment horizontal="center" vertical="center"/>
    </xf>
    <xf numFmtId="0" fontId="210" fillId="33" borderId="324" xfId="41" applyNumberFormat="1" applyFont="1" applyFill="1" applyBorder="1" applyAlignment="1">
      <alignment horizontal="center" vertical="center"/>
    </xf>
    <xf numFmtId="0" fontId="210" fillId="33" borderId="336" xfId="41" applyNumberFormat="1" applyFont="1" applyFill="1" applyBorder="1" applyAlignment="1">
      <alignment horizontal="center" vertical="center"/>
    </xf>
    <xf numFmtId="0" fontId="210" fillId="33" borderId="67" xfId="41" applyNumberFormat="1" applyFont="1" applyFill="1" applyBorder="1" applyAlignment="1">
      <alignment horizontal="center" vertical="center"/>
    </xf>
    <xf numFmtId="0" fontId="210" fillId="33" borderId="0" xfId="41" applyNumberFormat="1" applyFont="1" applyFill="1" applyBorder="1" applyAlignment="1">
      <alignment horizontal="center" vertical="center"/>
    </xf>
    <xf numFmtId="0" fontId="210" fillId="33" borderId="68" xfId="41" applyNumberFormat="1" applyFont="1" applyFill="1" applyBorder="1" applyAlignment="1">
      <alignment horizontal="center" vertical="center"/>
    </xf>
    <xf numFmtId="0" fontId="66" fillId="0" borderId="27" xfId="41" applyFont="1" applyBorder="1" applyAlignment="1">
      <alignment horizontal="center" vertical="center"/>
    </xf>
    <xf numFmtId="0" fontId="66" fillId="33" borderId="0" xfId="41" applyFont="1" applyFill="1" applyBorder="1" applyAlignment="1">
      <alignment horizontal="center" vertical="center"/>
    </xf>
    <xf numFmtId="0" fontId="66" fillId="33" borderId="0" xfId="41" applyFont="1" applyFill="1" applyBorder="1" applyAlignment="1">
      <alignment horizontal="left" vertical="center"/>
    </xf>
    <xf numFmtId="58" fontId="70" fillId="33" borderId="24" xfId="41" applyNumberFormat="1" applyFont="1" applyFill="1" applyBorder="1" applyAlignment="1">
      <alignment horizontal="center" vertical="center"/>
    </xf>
    <xf numFmtId="0" fontId="70" fillId="33" borderId="19" xfId="41" applyFont="1" applyFill="1" applyBorder="1" applyAlignment="1">
      <alignment horizontal="center" vertical="center"/>
    </xf>
    <xf numFmtId="0" fontId="70" fillId="33" borderId="27" xfId="41" applyFont="1" applyFill="1" applyBorder="1" applyAlignment="1">
      <alignment horizontal="center" vertical="center"/>
    </xf>
    <xf numFmtId="0" fontId="70" fillId="33" borderId="23" xfId="41" applyFont="1" applyFill="1" applyBorder="1" applyAlignment="1">
      <alignment horizontal="center" vertical="center"/>
    </xf>
    <xf numFmtId="58" fontId="70" fillId="33" borderId="43" xfId="41" applyNumberFormat="1" applyFont="1" applyFill="1" applyBorder="1" applyAlignment="1">
      <alignment horizontal="center" vertical="center"/>
    </xf>
    <xf numFmtId="0" fontId="70" fillId="33" borderId="75" xfId="41" applyFont="1" applyFill="1" applyBorder="1" applyAlignment="1">
      <alignment horizontal="center" vertical="center"/>
    </xf>
    <xf numFmtId="0" fontId="70" fillId="33" borderId="46" xfId="41" applyFont="1" applyFill="1" applyBorder="1" applyAlignment="1">
      <alignment horizontal="center" vertical="center"/>
    </xf>
    <xf numFmtId="58" fontId="70" fillId="33" borderId="23" xfId="41" applyNumberFormat="1" applyFont="1" applyFill="1" applyBorder="1" applyAlignment="1">
      <alignment horizontal="center" vertical="center"/>
    </xf>
    <xf numFmtId="58" fontId="70" fillId="33" borderId="46" xfId="41" applyNumberFormat="1" applyFont="1" applyFill="1" applyBorder="1" applyAlignment="1">
      <alignment horizontal="center" vertical="center"/>
    </xf>
    <xf numFmtId="0" fontId="70" fillId="33" borderId="65" xfId="41" applyFont="1" applyFill="1" applyBorder="1" applyAlignment="1">
      <alignment horizontal="center" vertical="center"/>
    </xf>
    <xf numFmtId="58" fontId="70" fillId="33" borderId="75" xfId="41" applyNumberFormat="1" applyFont="1" applyFill="1" applyBorder="1" applyAlignment="1">
      <alignment horizontal="center" vertical="center"/>
    </xf>
    <xf numFmtId="0" fontId="70" fillId="33" borderId="43" xfId="41" applyFont="1" applyFill="1" applyBorder="1" applyAlignment="1">
      <alignment horizontal="center" vertical="center"/>
    </xf>
    <xf numFmtId="0" fontId="71" fillId="0" borderId="0" xfId="41" applyFont="1" applyBorder="1" applyAlignment="1">
      <alignment horizontal="left" vertical="center" wrapText="1"/>
    </xf>
    <xf numFmtId="9" fontId="66" fillId="0" borderId="0" xfId="41" applyNumberFormat="1" applyFont="1" applyBorder="1" applyAlignment="1">
      <alignment horizontal="center" vertical="center"/>
    </xf>
    <xf numFmtId="0" fontId="66" fillId="0" borderId="0" xfId="41" applyFont="1" applyBorder="1" applyAlignment="1">
      <alignment horizontal="center" vertical="center"/>
    </xf>
    <xf numFmtId="0" fontId="210" fillId="0" borderId="29" xfId="41" applyFont="1" applyBorder="1" applyAlignment="1">
      <alignment horizontal="center" vertical="center"/>
    </xf>
    <xf numFmtId="0" fontId="210" fillId="0" borderId="38" xfId="41" applyFont="1" applyBorder="1" applyAlignment="1">
      <alignment horizontal="center" vertical="center"/>
    </xf>
    <xf numFmtId="197" fontId="296" fillId="0" borderId="0" xfId="41" applyNumberFormat="1" applyFont="1" applyAlignment="1">
      <alignment horizontal="right" vertical="center"/>
    </xf>
    <xf numFmtId="0" fontId="71" fillId="0" borderId="27" xfId="41" applyFont="1" applyBorder="1" applyAlignment="1">
      <alignment horizontal="center" vertical="center" wrapText="1"/>
    </xf>
    <xf numFmtId="178" fontId="69" fillId="0" borderId="27" xfId="41" applyNumberFormat="1" applyFont="1" applyFill="1" applyBorder="1" applyAlignment="1">
      <alignment horizontal="right" vertical="center"/>
    </xf>
    <xf numFmtId="0" fontId="70" fillId="0" borderId="23" xfId="41" applyFont="1" applyBorder="1" applyAlignment="1">
      <alignment horizontal="center" vertical="center"/>
    </xf>
    <xf numFmtId="0" fontId="71" fillId="0" borderId="31" xfId="41" applyFont="1" applyBorder="1" applyAlignment="1">
      <alignment horizontal="center" vertical="center" wrapText="1"/>
    </xf>
    <xf numFmtId="0" fontId="71" fillId="0" borderId="116" xfId="41" applyFont="1" applyBorder="1" applyAlignment="1">
      <alignment horizontal="center" vertical="center"/>
    </xf>
    <xf numFmtId="0" fontId="70" fillId="33" borderId="35" xfId="41" applyFont="1" applyFill="1" applyBorder="1" applyAlignment="1">
      <alignment horizontal="center" vertical="center"/>
    </xf>
    <xf numFmtId="0" fontId="70" fillId="33" borderId="148" xfId="41" applyFont="1" applyFill="1" applyBorder="1" applyAlignment="1">
      <alignment horizontal="center" vertical="center"/>
    </xf>
    <xf numFmtId="0" fontId="70" fillId="33" borderId="44" xfId="41" applyFont="1" applyFill="1" applyBorder="1" applyAlignment="1">
      <alignment horizontal="center" vertical="center"/>
    </xf>
    <xf numFmtId="0" fontId="70" fillId="33" borderId="45" xfId="41" applyFont="1" applyFill="1" applyBorder="1" applyAlignment="1">
      <alignment horizontal="center" vertical="center"/>
    </xf>
    <xf numFmtId="0" fontId="70" fillId="33" borderId="46" xfId="41" applyNumberFormat="1" applyFont="1" applyFill="1" applyBorder="1" applyAlignment="1">
      <alignment horizontal="center" vertical="center"/>
    </xf>
    <xf numFmtId="58" fontId="70" fillId="33" borderId="27" xfId="41" applyNumberFormat="1" applyFont="1" applyFill="1" applyBorder="1" applyAlignment="1">
      <alignment horizontal="center" vertical="center"/>
    </xf>
    <xf numFmtId="58" fontId="70" fillId="33" borderId="39" xfId="41" applyNumberFormat="1" applyFont="1" applyFill="1" applyBorder="1" applyAlignment="1">
      <alignment horizontal="center" vertical="center"/>
    </xf>
    <xf numFmtId="0" fontId="70" fillId="33" borderId="76" xfId="41" applyFont="1" applyFill="1" applyBorder="1" applyAlignment="1">
      <alignment horizontal="center" vertical="center"/>
    </xf>
    <xf numFmtId="0" fontId="86" fillId="0" borderId="0" xfId="41" applyFont="1" applyFill="1" applyAlignment="1">
      <alignment horizontal="left" vertical="center" wrapText="1"/>
    </xf>
    <xf numFmtId="0" fontId="86" fillId="33" borderId="69" xfId="41" applyFont="1" applyFill="1" applyBorder="1" applyAlignment="1">
      <alignment horizontal="left" vertical="center"/>
    </xf>
    <xf numFmtId="58" fontId="70" fillId="33" borderId="53" xfId="41" applyNumberFormat="1" applyFont="1" applyFill="1" applyBorder="1" applyAlignment="1">
      <alignment horizontal="center" vertical="center"/>
    </xf>
    <xf numFmtId="0" fontId="70" fillId="33" borderId="125" xfId="41" applyFont="1" applyFill="1" applyBorder="1" applyAlignment="1">
      <alignment horizontal="center" vertical="center"/>
    </xf>
    <xf numFmtId="0" fontId="45" fillId="0" borderId="0" xfId="41" applyFont="1" applyAlignment="1">
      <alignment horizontal="left" vertical="center" wrapText="1"/>
    </xf>
    <xf numFmtId="0" fontId="45" fillId="0" borderId="0" xfId="41" applyFont="1" applyAlignment="1">
      <alignment horizontal="left" vertical="center"/>
    </xf>
    <xf numFmtId="0" fontId="66" fillId="0" borderId="24" xfId="41" applyFont="1" applyBorder="1" applyAlignment="1">
      <alignment horizontal="center" vertical="center"/>
    </xf>
    <xf numFmtId="0" fontId="66" fillId="0" borderId="70" xfId="41" applyFont="1" applyBorder="1" applyAlignment="1">
      <alignment horizontal="center" vertical="center"/>
    </xf>
    <xf numFmtId="0" fontId="66" fillId="0" borderId="22" xfId="41" applyFont="1" applyBorder="1" applyAlignment="1">
      <alignment horizontal="center" vertical="center"/>
    </xf>
    <xf numFmtId="0" fontId="66" fillId="0" borderId="69" xfId="41" applyFont="1" applyBorder="1" applyAlignment="1">
      <alignment horizontal="center" vertical="center"/>
    </xf>
    <xf numFmtId="0" fontId="75" fillId="33" borderId="24" xfId="41" applyFont="1" applyFill="1" applyBorder="1" applyAlignment="1">
      <alignment horizontal="center" vertical="center"/>
    </xf>
    <xf numFmtId="0" fontId="75" fillId="33" borderId="70" xfId="41" applyFont="1" applyFill="1" applyBorder="1" applyAlignment="1">
      <alignment horizontal="center" vertical="center"/>
    </xf>
    <xf numFmtId="0" fontId="75" fillId="33" borderId="19" xfId="41" applyFont="1" applyFill="1" applyBorder="1" applyAlignment="1">
      <alignment horizontal="center" vertical="center"/>
    </xf>
    <xf numFmtId="0" fontId="75" fillId="33" borderId="22" xfId="41" applyFont="1" applyFill="1" applyBorder="1" applyAlignment="1">
      <alignment horizontal="center" vertical="center"/>
    </xf>
    <xf numFmtId="0" fontId="75" fillId="33" borderId="69" xfId="41" applyFont="1" applyFill="1" applyBorder="1" applyAlignment="1">
      <alignment horizontal="center" vertical="center"/>
    </xf>
    <xf numFmtId="0" fontId="75" fillId="33" borderId="14" xfId="41" applyFont="1" applyFill="1" applyBorder="1" applyAlignment="1">
      <alignment horizontal="center" vertical="center"/>
    </xf>
    <xf numFmtId="0" fontId="75" fillId="0" borderId="335" xfId="41" applyFont="1" applyBorder="1" applyAlignment="1">
      <alignment horizontal="center" vertical="center"/>
    </xf>
    <xf numFmtId="0" fontId="75" fillId="0" borderId="324" xfId="41" applyFont="1" applyBorder="1" applyAlignment="1">
      <alignment horizontal="center" vertical="center"/>
    </xf>
    <xf numFmtId="0" fontId="75" fillId="0" borderId="336" xfId="41" applyFont="1" applyBorder="1" applyAlignment="1">
      <alignment horizontal="center" vertical="center"/>
    </xf>
    <xf numFmtId="0" fontId="75" fillId="0" borderId="22" xfId="41" applyFont="1" applyBorder="1" applyAlignment="1">
      <alignment horizontal="center" vertical="center"/>
    </xf>
    <xf numFmtId="0" fontId="75" fillId="0" borderId="69" xfId="41" applyFont="1" applyBorder="1" applyAlignment="1">
      <alignment horizontal="center" vertical="center"/>
    </xf>
    <xf numFmtId="0" fontId="75" fillId="0" borderId="14" xfId="41" applyFont="1" applyBorder="1" applyAlignment="1">
      <alignment horizontal="center" vertical="center"/>
    </xf>
    <xf numFmtId="0" fontId="66" fillId="33" borderId="335" xfId="41" applyFont="1" applyFill="1" applyBorder="1" applyAlignment="1">
      <alignment horizontal="center" vertical="center"/>
    </xf>
    <xf numFmtId="0" fontId="66" fillId="33" borderId="336" xfId="41" applyFont="1" applyFill="1" applyBorder="1" applyAlignment="1">
      <alignment horizontal="center" vertical="center"/>
    </xf>
    <xf numFmtId="0" fontId="75" fillId="33" borderId="335" xfId="41" applyFont="1" applyFill="1" applyBorder="1" applyAlignment="1">
      <alignment horizontal="center" vertical="center"/>
    </xf>
    <xf numFmtId="0" fontId="75" fillId="33" borderId="324" xfId="41" applyFont="1" applyFill="1" applyBorder="1" applyAlignment="1">
      <alignment horizontal="center" vertical="center"/>
    </xf>
    <xf numFmtId="0" fontId="75" fillId="33" borderId="336" xfId="41" applyFont="1" applyFill="1" applyBorder="1" applyAlignment="1">
      <alignment horizontal="center" vertical="center"/>
    </xf>
    <xf numFmtId="0" fontId="75" fillId="33" borderId="67" xfId="41" applyFont="1" applyFill="1" applyBorder="1" applyAlignment="1">
      <alignment horizontal="center" vertical="center"/>
    </xf>
    <xf numFmtId="0" fontId="75" fillId="33" borderId="0" xfId="41" applyFont="1" applyFill="1" applyBorder="1" applyAlignment="1">
      <alignment horizontal="center" vertical="center"/>
    </xf>
    <xf numFmtId="0" fontId="75" fillId="33" borderId="68" xfId="41" applyFont="1" applyFill="1" applyBorder="1" applyAlignment="1">
      <alignment horizontal="center" vertical="center"/>
    </xf>
    <xf numFmtId="0" fontId="215" fillId="0" borderId="335" xfId="41" applyFont="1" applyFill="1" applyBorder="1" applyAlignment="1">
      <alignment horizontal="center" vertical="center"/>
    </xf>
    <xf numFmtId="0" fontId="215" fillId="0" borderId="324" xfId="41" applyFont="1" applyFill="1" applyBorder="1" applyAlignment="1">
      <alignment horizontal="center" vertical="center"/>
    </xf>
    <xf numFmtId="0" fontId="215" fillId="0" borderId="336" xfId="41" applyFont="1" applyFill="1" applyBorder="1" applyAlignment="1">
      <alignment horizontal="center" vertical="center"/>
    </xf>
    <xf numFmtId="0" fontId="215" fillId="0" borderId="67" xfId="41" applyFont="1" applyFill="1" applyBorder="1" applyAlignment="1">
      <alignment horizontal="center" vertical="center"/>
    </xf>
    <xf numFmtId="0" fontId="215" fillId="0" borderId="0" xfId="41" applyFont="1" applyFill="1" applyBorder="1" applyAlignment="1">
      <alignment horizontal="center" vertical="center"/>
    </xf>
    <xf numFmtId="0" fontId="215" fillId="0" borderId="68" xfId="41" applyFont="1" applyFill="1" applyBorder="1" applyAlignment="1">
      <alignment horizontal="center" vertical="center"/>
    </xf>
    <xf numFmtId="0" fontId="215" fillId="0" borderId="22" xfId="41" applyFont="1" applyFill="1" applyBorder="1" applyAlignment="1">
      <alignment horizontal="center" vertical="center"/>
    </xf>
    <xf numFmtId="0" fontId="215" fillId="0" borderId="69" xfId="41" applyFont="1" applyFill="1" applyBorder="1" applyAlignment="1">
      <alignment horizontal="center" vertical="center"/>
    </xf>
    <xf numFmtId="0" fontId="215" fillId="0" borderId="14" xfId="41" applyFont="1" applyFill="1" applyBorder="1" applyAlignment="1">
      <alignment horizontal="center" vertical="center"/>
    </xf>
    <xf numFmtId="0" fontId="66" fillId="0" borderId="24" xfId="41" applyFont="1" applyBorder="1" applyAlignment="1">
      <alignment horizontal="center" vertical="center" wrapText="1"/>
    </xf>
    <xf numFmtId="0" fontId="66" fillId="0" borderId="70" xfId="41" applyFont="1" applyBorder="1" applyAlignment="1">
      <alignment horizontal="center" vertical="center" wrapText="1"/>
    </xf>
    <xf numFmtId="0" fontId="66" fillId="0" borderId="19" xfId="41" applyFont="1" applyBorder="1" applyAlignment="1">
      <alignment horizontal="center" vertical="center" wrapText="1"/>
    </xf>
    <xf numFmtId="0" fontId="66" fillId="0" borderId="67" xfId="41" applyFont="1" applyBorder="1" applyAlignment="1">
      <alignment horizontal="center" vertical="center" wrapText="1"/>
    </xf>
    <xf numFmtId="0" fontId="66" fillId="0" borderId="0" xfId="41" applyFont="1" applyBorder="1" applyAlignment="1">
      <alignment horizontal="center" vertical="center" wrapText="1"/>
    </xf>
    <xf numFmtId="0" fontId="66" fillId="0" borderId="68" xfId="41" applyFont="1" applyBorder="1" applyAlignment="1">
      <alignment horizontal="center" vertical="center" wrapText="1"/>
    </xf>
    <xf numFmtId="0" fontId="66" fillId="0" borderId="22" xfId="41" applyFont="1" applyBorder="1" applyAlignment="1">
      <alignment horizontal="center" vertical="center" wrapText="1"/>
    </xf>
    <xf numFmtId="0" fontId="66" fillId="0" borderId="69" xfId="41" applyFont="1" applyBorder="1" applyAlignment="1">
      <alignment horizontal="center" vertical="center" wrapText="1"/>
    </xf>
    <xf numFmtId="0" fontId="66" fillId="0" borderId="14" xfId="41" applyFont="1" applyBorder="1" applyAlignment="1">
      <alignment horizontal="center" vertical="center" wrapText="1"/>
    </xf>
    <xf numFmtId="0" fontId="66" fillId="0" borderId="24" xfId="41" applyNumberFormat="1" applyFont="1" applyBorder="1" applyAlignment="1">
      <alignment horizontal="center" vertical="center" wrapText="1"/>
    </xf>
    <xf numFmtId="0" fontId="66" fillId="0" borderId="70" xfId="41" applyNumberFormat="1" applyFont="1" applyBorder="1" applyAlignment="1">
      <alignment horizontal="center" vertical="center" wrapText="1"/>
    </xf>
    <xf numFmtId="0" fontId="66" fillId="0" borderId="19" xfId="41" applyNumberFormat="1" applyFont="1" applyBorder="1" applyAlignment="1">
      <alignment horizontal="center" vertical="center" wrapText="1"/>
    </xf>
    <xf numFmtId="0" fontId="66" fillId="0" borderId="67" xfId="41" applyNumberFormat="1" applyFont="1" applyBorder="1" applyAlignment="1">
      <alignment horizontal="center" vertical="center" wrapText="1"/>
    </xf>
    <xf numFmtId="0" fontId="66" fillId="0" borderId="0" xfId="41" applyNumberFormat="1" applyFont="1" applyBorder="1" applyAlignment="1">
      <alignment horizontal="center" vertical="center" wrapText="1"/>
    </xf>
    <xf numFmtId="0" fontId="66" fillId="0" borderId="68" xfId="41" applyNumberFormat="1" applyFont="1" applyBorder="1" applyAlignment="1">
      <alignment horizontal="center" vertical="center" wrapText="1"/>
    </xf>
    <xf numFmtId="0" fontId="66" fillId="0" borderId="22" xfId="41" applyNumberFormat="1" applyFont="1" applyBorder="1" applyAlignment="1">
      <alignment horizontal="center" vertical="center" wrapText="1"/>
    </xf>
    <xf numFmtId="0" fontId="66" fillId="0" borderId="69" xfId="41" applyNumberFormat="1" applyFont="1" applyBorder="1" applyAlignment="1">
      <alignment horizontal="center" vertical="center" wrapText="1"/>
    </xf>
    <xf numFmtId="0" fontId="66" fillId="0" borderId="14" xfId="41" applyNumberFormat="1" applyFont="1" applyBorder="1" applyAlignment="1">
      <alignment horizontal="center" vertical="center" wrapText="1"/>
    </xf>
    <xf numFmtId="0" fontId="70" fillId="0" borderId="23" xfId="41" applyFont="1" applyBorder="1" applyAlignment="1">
      <alignment horizontal="center" vertical="center" textRotation="255" wrapText="1" shrinkToFit="1"/>
    </xf>
    <xf numFmtId="0" fontId="70" fillId="0" borderId="46" xfId="41" applyFont="1" applyBorder="1" applyAlignment="1">
      <alignment horizontal="center" vertical="center" textRotation="255" wrapText="1" shrinkToFit="1"/>
    </xf>
    <xf numFmtId="0" fontId="70" fillId="0" borderId="22" xfId="41" applyFont="1" applyBorder="1" applyAlignment="1">
      <alignment horizontal="center" vertical="center" textRotation="255" shrinkToFit="1"/>
    </xf>
    <xf numFmtId="0" fontId="70" fillId="0" borderId="14" xfId="41" applyFont="1" applyBorder="1" applyAlignment="1">
      <alignment horizontal="center" vertical="center" textRotation="255" shrinkToFit="1"/>
    </xf>
    <xf numFmtId="0" fontId="70" fillId="0" borderId="23" xfId="41" applyFont="1" applyBorder="1" applyAlignment="1">
      <alignment horizontal="center" vertical="center" textRotation="255" shrinkToFit="1"/>
    </xf>
    <xf numFmtId="0" fontId="70" fillId="0" borderId="46" xfId="41" applyFont="1" applyBorder="1" applyAlignment="1">
      <alignment horizontal="center" vertical="center" textRotation="255" shrinkToFit="1"/>
    </xf>
    <xf numFmtId="0" fontId="66" fillId="33" borderId="67" xfId="41" applyFont="1" applyFill="1" applyBorder="1" applyAlignment="1">
      <alignment horizontal="left" vertical="center"/>
    </xf>
    <xf numFmtId="0" fontId="66" fillId="33" borderId="68" xfId="41" applyFont="1" applyFill="1" applyBorder="1" applyAlignment="1">
      <alignment horizontal="left" vertical="center"/>
    </xf>
    <xf numFmtId="0" fontId="70" fillId="33" borderId="67" xfId="41" applyFont="1" applyFill="1" applyBorder="1" applyAlignment="1">
      <alignment horizontal="left" vertical="center"/>
    </xf>
    <xf numFmtId="0" fontId="70" fillId="33" borderId="0" xfId="41" applyFont="1" applyFill="1" applyBorder="1" applyAlignment="1">
      <alignment horizontal="left" vertical="center"/>
    </xf>
    <xf numFmtId="0" fontId="70" fillId="33" borderId="68" xfId="41" applyFont="1" applyFill="1" applyBorder="1" applyAlignment="1">
      <alignment horizontal="left" vertical="center"/>
    </xf>
    <xf numFmtId="0" fontId="70" fillId="33" borderId="22" xfId="41" applyFont="1" applyFill="1" applyBorder="1" applyAlignment="1">
      <alignment horizontal="left" vertical="center"/>
    </xf>
    <xf numFmtId="0" fontId="70" fillId="33" borderId="69" xfId="41" applyFont="1" applyFill="1" applyBorder="1" applyAlignment="1">
      <alignment horizontal="left" vertical="center"/>
    </xf>
    <xf numFmtId="0" fontId="70" fillId="33" borderId="14" xfId="41" applyFont="1" applyFill="1" applyBorder="1" applyAlignment="1">
      <alignment horizontal="left" vertical="center"/>
    </xf>
    <xf numFmtId="0" fontId="70" fillId="33" borderId="335" xfId="41" applyFont="1" applyFill="1" applyBorder="1" applyAlignment="1">
      <alignment horizontal="left" vertical="top"/>
    </xf>
    <xf numFmtId="0" fontId="70" fillId="33" borderId="324" xfId="41" applyFont="1" applyFill="1" applyBorder="1" applyAlignment="1">
      <alignment horizontal="left" vertical="top"/>
    </xf>
    <xf numFmtId="0" fontId="70" fillId="33" borderId="336" xfId="41" applyFont="1" applyFill="1" applyBorder="1" applyAlignment="1">
      <alignment horizontal="left" vertical="top"/>
    </xf>
    <xf numFmtId="0" fontId="70" fillId="33" borderId="67" xfId="41" applyFont="1" applyFill="1" applyBorder="1" applyAlignment="1">
      <alignment horizontal="left" vertical="top"/>
    </xf>
    <xf numFmtId="0" fontId="70" fillId="33" borderId="0" xfId="41" applyFont="1" applyFill="1" applyBorder="1" applyAlignment="1">
      <alignment horizontal="left" vertical="top"/>
    </xf>
    <xf numFmtId="0" fontId="70" fillId="33" borderId="68" xfId="41" applyFont="1" applyFill="1" applyBorder="1" applyAlignment="1">
      <alignment horizontal="left" vertical="top"/>
    </xf>
    <xf numFmtId="0" fontId="70" fillId="33" borderId="22" xfId="41" applyFont="1" applyFill="1" applyBorder="1" applyAlignment="1">
      <alignment horizontal="left" vertical="top"/>
    </xf>
    <xf numFmtId="0" fontId="70" fillId="33" borderId="69" xfId="41" applyFont="1" applyFill="1" applyBorder="1" applyAlignment="1">
      <alignment horizontal="left" vertical="top"/>
    </xf>
    <xf numFmtId="0" fontId="70" fillId="33" borderId="14" xfId="41" applyFont="1" applyFill="1" applyBorder="1" applyAlignment="1">
      <alignment horizontal="left" vertical="top"/>
    </xf>
    <xf numFmtId="0" fontId="80" fillId="0" borderId="23" xfId="67" applyFont="1" applyBorder="1" applyAlignment="1" applyProtection="1">
      <alignment horizontal="center" vertical="center"/>
      <protection locked="0"/>
    </xf>
    <xf numFmtId="0" fontId="80" fillId="0" borderId="46" xfId="67" applyFont="1" applyBorder="1" applyAlignment="1" applyProtection="1">
      <alignment horizontal="center" vertical="center"/>
      <protection locked="0"/>
    </xf>
    <xf numFmtId="0" fontId="83" fillId="31" borderId="0" xfId="67" applyFont="1" applyFill="1" applyAlignment="1" applyProtection="1">
      <alignment horizontal="center" vertical="center"/>
      <protection locked="0"/>
    </xf>
    <xf numFmtId="0" fontId="67" fillId="32" borderId="27" xfId="67" applyFont="1" applyFill="1" applyBorder="1" applyAlignment="1" applyProtection="1">
      <alignment horizontal="center" vertical="center"/>
      <protection locked="0"/>
    </xf>
    <xf numFmtId="0" fontId="67" fillId="0" borderId="27" xfId="67" applyFont="1" applyFill="1" applyBorder="1" applyAlignment="1" applyProtection="1">
      <alignment horizontal="center" vertical="center"/>
      <protection locked="0"/>
    </xf>
    <xf numFmtId="0" fontId="67" fillId="38" borderId="27" xfId="67" applyFont="1" applyFill="1" applyBorder="1" applyAlignment="1" applyProtection="1">
      <alignment horizontal="center" vertical="center"/>
      <protection locked="0"/>
    </xf>
    <xf numFmtId="183" fontId="80" fillId="33" borderId="355" xfId="67" applyNumberFormat="1" applyFont="1" applyFill="1" applyBorder="1" applyAlignment="1" applyProtection="1">
      <alignment horizontal="center" vertical="center"/>
      <protection locked="0"/>
    </xf>
    <xf numFmtId="0" fontId="67" fillId="33" borderId="27" xfId="67" applyFont="1" applyFill="1" applyBorder="1" applyAlignment="1" applyProtection="1">
      <alignment horizontal="center" vertical="center"/>
      <protection locked="0"/>
    </xf>
    <xf numFmtId="0" fontId="82" fillId="32" borderId="23" xfId="67" applyFont="1" applyFill="1" applyBorder="1" applyAlignment="1" applyProtection="1">
      <alignment horizontal="center" vertical="center"/>
      <protection locked="0"/>
    </xf>
    <xf numFmtId="0" fontId="82" fillId="32" borderId="65" xfId="67" applyFont="1" applyFill="1" applyBorder="1" applyAlignment="1" applyProtection="1">
      <alignment horizontal="center" vertical="center"/>
      <protection locked="0"/>
    </xf>
    <xf numFmtId="0" fontId="82" fillId="32" borderId="46" xfId="67" applyFont="1" applyFill="1" applyBorder="1" applyAlignment="1" applyProtection="1">
      <alignment horizontal="center" vertical="center"/>
      <protection locked="0"/>
    </xf>
    <xf numFmtId="0" fontId="67" fillId="0" borderId="27" xfId="67" applyFont="1" applyBorder="1" applyAlignment="1" applyProtection="1">
      <alignment horizontal="left" vertical="center"/>
      <protection locked="0"/>
    </xf>
    <xf numFmtId="0" fontId="80" fillId="0" borderId="112" xfId="67" applyFont="1" applyBorder="1" applyAlignment="1" applyProtection="1">
      <alignment horizontal="center" vertical="center"/>
      <protection locked="0"/>
    </xf>
    <xf numFmtId="0" fontId="80" fillId="0" borderId="236" xfId="67" applyFont="1" applyBorder="1" applyAlignment="1" applyProtection="1">
      <alignment horizontal="center" vertical="center"/>
      <protection locked="0"/>
    </xf>
    <xf numFmtId="0" fontId="81" fillId="0" borderId="24" xfId="67" applyFont="1" applyBorder="1" applyAlignment="1" applyProtection="1">
      <alignment horizontal="left" vertical="center"/>
      <protection locked="0"/>
    </xf>
    <xf numFmtId="0" fontId="81" fillId="0" borderId="70" xfId="67" applyFont="1" applyBorder="1" applyAlignment="1" applyProtection="1">
      <alignment horizontal="left" vertical="center"/>
      <protection locked="0"/>
    </xf>
    <xf numFmtId="0" fontId="81" fillId="0" borderId="19" xfId="67" applyFont="1" applyBorder="1" applyAlignment="1" applyProtection="1">
      <alignment horizontal="left" vertical="center"/>
      <protection locked="0"/>
    </xf>
    <xf numFmtId="0" fontId="80" fillId="0" borderId="19" xfId="67" applyFont="1" applyBorder="1" applyAlignment="1" applyProtection="1">
      <alignment horizontal="center" vertical="center"/>
      <protection locked="0"/>
    </xf>
    <xf numFmtId="0" fontId="80" fillId="0" borderId="68" xfId="67" applyFont="1" applyBorder="1" applyAlignment="1" applyProtection="1">
      <alignment horizontal="center" vertical="center"/>
      <protection locked="0"/>
    </xf>
    <xf numFmtId="0" fontId="80" fillId="0" borderId="14" xfId="67" applyFont="1" applyBorder="1" applyAlignment="1" applyProtection="1">
      <alignment horizontal="center" vertical="center"/>
      <protection locked="0"/>
    </xf>
    <xf numFmtId="0" fontId="67" fillId="0" borderId="23" xfId="67" applyFont="1" applyBorder="1" applyAlignment="1" applyProtection="1">
      <alignment horizontal="left" vertical="center"/>
      <protection locked="0"/>
    </xf>
    <xf numFmtId="0" fontId="67" fillId="0" borderId="65" xfId="67" applyFont="1" applyBorder="1" applyAlignment="1" applyProtection="1">
      <alignment horizontal="left" vertical="center"/>
      <protection locked="0"/>
    </xf>
    <xf numFmtId="0" fontId="67" fillId="0" borderId="46" xfId="67" applyFont="1" applyBorder="1" applyAlignment="1" applyProtection="1">
      <alignment horizontal="left" vertical="center"/>
      <protection locked="0"/>
    </xf>
    <xf numFmtId="0" fontId="81" fillId="0" borderId="23" xfId="67" applyFont="1" applyBorder="1" applyAlignment="1" applyProtection="1">
      <alignment horizontal="left" vertical="center"/>
      <protection locked="0"/>
    </xf>
    <xf numFmtId="0" fontId="81" fillId="0" borderId="65" xfId="67" applyFont="1" applyBorder="1" applyAlignment="1" applyProtection="1">
      <alignment horizontal="left" vertical="center"/>
      <protection locked="0"/>
    </xf>
    <xf numFmtId="0" fontId="81" fillId="0" borderId="46" xfId="67" applyFont="1" applyBorder="1" applyAlignment="1" applyProtection="1">
      <alignment horizontal="left" vertical="center"/>
      <protection locked="0"/>
    </xf>
    <xf numFmtId="0" fontId="67" fillId="0" borderId="67" xfId="67" applyFont="1" applyBorder="1" applyAlignment="1" applyProtection="1">
      <alignment horizontal="left" vertical="center"/>
      <protection locked="0"/>
    </xf>
    <xf numFmtId="0" fontId="67" fillId="0" borderId="0" xfId="67" applyFont="1" applyAlignment="1" applyProtection="1">
      <alignment horizontal="left" vertical="center"/>
      <protection locked="0"/>
    </xf>
    <xf numFmtId="0" fontId="67" fillId="0" borderId="68" xfId="67" applyFont="1" applyBorder="1" applyAlignment="1" applyProtection="1">
      <alignment horizontal="left" vertical="center"/>
      <protection locked="0"/>
    </xf>
    <xf numFmtId="0" fontId="81" fillId="0" borderId="67" xfId="67" applyFont="1" applyBorder="1" applyAlignment="1" applyProtection="1">
      <alignment horizontal="left" vertical="center"/>
      <protection locked="0"/>
    </xf>
    <xf numFmtId="0" fontId="81" fillId="0" borderId="0" xfId="67" applyFont="1" applyAlignment="1" applyProtection="1">
      <alignment horizontal="left" vertical="center"/>
      <protection locked="0"/>
    </xf>
    <xf numFmtId="0" fontId="81" fillId="0" borderId="68" xfId="67" applyFont="1" applyBorder="1" applyAlignment="1" applyProtection="1">
      <alignment horizontal="left" vertical="center"/>
      <protection locked="0"/>
    </xf>
    <xf numFmtId="0" fontId="77" fillId="0" borderId="65" xfId="67" applyFont="1" applyBorder="1" applyAlignment="1" applyProtection="1">
      <alignment horizontal="right" vertical="top"/>
      <protection locked="0"/>
    </xf>
    <xf numFmtId="0" fontId="67" fillId="0" borderId="24" xfId="67" applyFont="1" applyBorder="1" applyAlignment="1" applyProtection="1">
      <alignment horizontal="left" vertical="center" wrapText="1"/>
      <protection locked="0"/>
    </xf>
    <xf numFmtId="0" fontId="67" fillId="0" borderId="70" xfId="67" applyFont="1" applyBorder="1" applyAlignment="1" applyProtection="1">
      <alignment horizontal="left" vertical="center" wrapText="1"/>
      <protection locked="0"/>
    </xf>
    <xf numFmtId="0" fontId="67" fillId="0" borderId="19" xfId="67" applyFont="1" applyBorder="1" applyAlignment="1" applyProtection="1">
      <alignment horizontal="left" vertical="center" wrapText="1"/>
      <protection locked="0"/>
    </xf>
    <xf numFmtId="0" fontId="67" fillId="0" borderId="22" xfId="67" applyFont="1" applyBorder="1" applyAlignment="1" applyProtection="1">
      <alignment horizontal="left" vertical="center" wrapText="1"/>
      <protection locked="0"/>
    </xf>
    <xf numFmtId="0" fontId="67" fillId="0" borderId="69" xfId="67" applyFont="1" applyBorder="1" applyAlignment="1" applyProtection="1">
      <alignment horizontal="left" vertical="center" wrapText="1"/>
      <protection locked="0"/>
    </xf>
    <xf numFmtId="0" fontId="67" fillId="0" borderId="14" xfId="67" applyFont="1" applyBorder="1" applyAlignment="1" applyProtection="1">
      <alignment horizontal="left" vertical="center" wrapText="1"/>
      <protection locked="0"/>
    </xf>
    <xf numFmtId="0" fontId="67" fillId="33" borderId="17" xfId="67" applyFont="1" applyFill="1" applyBorder="1" applyAlignment="1" applyProtection="1">
      <alignment horizontal="center" vertical="center"/>
      <protection locked="0"/>
    </xf>
    <xf numFmtId="0" fontId="67" fillId="33" borderId="26" xfId="67" applyFont="1" applyFill="1" applyBorder="1" applyAlignment="1" applyProtection="1">
      <alignment horizontal="center" vertical="center"/>
      <protection locked="0"/>
    </xf>
    <xf numFmtId="0" fontId="67" fillId="0" borderId="27" xfId="67" applyFont="1" applyBorder="1" applyAlignment="1" applyProtection="1">
      <alignment horizontal="left" vertical="center" wrapText="1"/>
      <protection locked="0"/>
    </xf>
    <xf numFmtId="0" fontId="67" fillId="33" borderId="23" xfId="67" applyFont="1" applyFill="1" applyBorder="1" applyAlignment="1" applyProtection="1">
      <alignment horizontal="center" vertical="center"/>
      <protection locked="0"/>
    </xf>
    <xf numFmtId="0" fontId="80" fillId="0" borderId="17" xfId="67" applyFont="1" applyBorder="1" applyAlignment="1" applyProtection="1">
      <alignment horizontal="center" vertical="center"/>
      <protection locked="0"/>
    </xf>
    <xf numFmtId="0" fontId="80" fillId="0" borderId="71" xfId="67" applyFont="1" applyBorder="1" applyAlignment="1" applyProtection="1">
      <alignment horizontal="center" vertical="center"/>
      <protection locked="0"/>
    </xf>
    <xf numFmtId="0" fontId="81" fillId="0" borderId="22" xfId="67" applyFont="1" applyBorder="1" applyAlignment="1" applyProtection="1">
      <alignment horizontal="left" vertical="center"/>
      <protection locked="0"/>
    </xf>
    <xf numFmtId="0" fontId="81" fillId="0" borderId="69" xfId="67" applyFont="1" applyBorder="1" applyAlignment="1" applyProtection="1">
      <alignment horizontal="left" vertical="center"/>
      <protection locked="0"/>
    </xf>
    <xf numFmtId="0" fontId="81" fillId="0" borderId="14" xfId="67" applyFont="1" applyBorder="1" applyAlignment="1" applyProtection="1">
      <alignment horizontal="left" vertical="center"/>
      <protection locked="0"/>
    </xf>
    <xf numFmtId="0" fontId="67" fillId="0" borderId="67" xfId="67" applyFont="1" applyBorder="1" applyAlignment="1" applyProtection="1">
      <alignment horizontal="left" vertical="center" wrapText="1"/>
      <protection locked="0"/>
    </xf>
    <xf numFmtId="0" fontId="67" fillId="0" borderId="0" xfId="67" applyFont="1" applyAlignment="1" applyProtection="1">
      <alignment horizontal="left" vertical="center" wrapText="1"/>
      <protection locked="0"/>
    </xf>
    <xf numFmtId="0" fontId="67" fillId="0" borderId="68" xfId="67" applyFont="1" applyBorder="1" applyAlignment="1" applyProtection="1">
      <alignment horizontal="left" vertical="center" wrapText="1"/>
      <protection locked="0"/>
    </xf>
    <xf numFmtId="0" fontId="67" fillId="33" borderId="237" xfId="67" applyFont="1" applyFill="1" applyBorder="1" applyAlignment="1" applyProtection="1">
      <alignment horizontal="center" vertical="center"/>
      <protection locked="0"/>
    </xf>
    <xf numFmtId="0" fontId="67" fillId="33" borderId="235" xfId="67" applyFont="1" applyFill="1" applyBorder="1" applyAlignment="1" applyProtection="1">
      <alignment horizontal="center" vertical="center"/>
      <protection locked="0"/>
    </xf>
    <xf numFmtId="0" fontId="67" fillId="30" borderId="23" xfId="67" applyFont="1" applyFill="1" applyBorder="1" applyAlignment="1" applyProtection="1">
      <alignment horizontal="center" vertical="center"/>
      <protection locked="0"/>
    </xf>
    <xf numFmtId="0" fontId="67" fillId="30" borderId="65" xfId="67" applyFont="1" applyFill="1" applyBorder="1" applyAlignment="1" applyProtection="1">
      <alignment horizontal="center" vertical="center"/>
      <protection locked="0"/>
    </xf>
    <xf numFmtId="0" fontId="67" fillId="30" borderId="46" xfId="67" applyFont="1" applyFill="1" applyBorder="1" applyAlignment="1" applyProtection="1">
      <alignment horizontal="center" vertical="center"/>
      <protection locked="0"/>
    </xf>
    <xf numFmtId="0" fontId="82" fillId="32" borderId="27" xfId="67" applyFont="1" applyFill="1" applyBorder="1" applyAlignment="1" applyProtection="1">
      <alignment horizontal="center" vertical="center"/>
      <protection locked="0"/>
    </xf>
    <xf numFmtId="0" fontId="82" fillId="32" borderId="17" xfId="67" applyFont="1" applyFill="1" applyBorder="1" applyAlignment="1" applyProtection="1">
      <alignment horizontal="center" vertical="center"/>
      <protection locked="0"/>
    </xf>
    <xf numFmtId="0" fontId="67" fillId="33" borderId="238" xfId="67" applyFont="1" applyFill="1" applyBorder="1" applyAlignment="1" applyProtection="1">
      <alignment horizontal="center" vertical="center"/>
      <protection locked="0"/>
    </xf>
    <xf numFmtId="0" fontId="80" fillId="0" borderId="112" xfId="67" applyFont="1" applyBorder="1" applyAlignment="1" applyProtection="1">
      <alignment horizontal="center"/>
      <protection locked="0"/>
    </xf>
    <xf numFmtId="0" fontId="80" fillId="0" borderId="236" xfId="67" applyFont="1" applyBorder="1" applyAlignment="1" applyProtection="1">
      <alignment horizontal="center"/>
      <protection locked="0"/>
    </xf>
    <xf numFmtId="0" fontId="80" fillId="0" borderId="26" xfId="67" applyFont="1" applyBorder="1" applyAlignment="1" applyProtection="1">
      <alignment horizontal="center" vertical="center"/>
      <protection locked="0"/>
    </xf>
    <xf numFmtId="0" fontId="67" fillId="0" borderId="27" xfId="67" applyFont="1" applyBorder="1" applyProtection="1">
      <alignment vertical="center"/>
      <protection locked="0"/>
    </xf>
    <xf numFmtId="0" fontId="67" fillId="0" borderId="17" xfId="67" applyFont="1" applyBorder="1" applyAlignment="1" applyProtection="1">
      <alignment horizontal="left" vertical="center"/>
      <protection locked="0"/>
    </xf>
    <xf numFmtId="0" fontId="173" fillId="0" borderId="187" xfId="67" applyFont="1" applyBorder="1" applyAlignment="1" applyProtection="1">
      <alignment horizontal="center" vertical="center" wrapText="1"/>
      <protection locked="0"/>
    </xf>
    <xf numFmtId="0" fontId="173" fillId="0" borderId="70" xfId="67" applyFont="1" applyBorder="1" applyAlignment="1" applyProtection="1">
      <alignment horizontal="center" vertical="center" wrapText="1"/>
      <protection locked="0"/>
    </xf>
    <xf numFmtId="0" fontId="173" fillId="0" borderId="224" xfId="67" applyFont="1" applyBorder="1" applyAlignment="1" applyProtection="1">
      <alignment horizontal="center" vertical="center" wrapText="1"/>
      <protection locked="0"/>
    </xf>
    <xf numFmtId="0" fontId="173" fillId="0" borderId="0" xfId="67" applyFont="1" applyAlignment="1" applyProtection="1">
      <alignment horizontal="center" vertical="center" wrapText="1"/>
      <protection locked="0"/>
    </xf>
    <xf numFmtId="0" fontId="173" fillId="0" borderId="222" xfId="67" applyFont="1" applyBorder="1" applyAlignment="1" applyProtection="1">
      <alignment horizontal="center" vertical="center" wrapText="1"/>
      <protection locked="0"/>
    </xf>
    <xf numFmtId="0" fontId="173" fillId="0" borderId="313" xfId="67" applyFont="1" applyBorder="1" applyAlignment="1" applyProtection="1">
      <alignment horizontal="center" vertical="center" wrapText="1"/>
      <protection locked="0"/>
    </xf>
    <xf numFmtId="0" fontId="175" fillId="0" borderId="70" xfId="67" applyFont="1" applyBorder="1" applyAlignment="1" applyProtection="1">
      <alignment horizontal="center" vertical="center" wrapText="1"/>
      <protection locked="0"/>
    </xf>
    <xf numFmtId="0" fontId="175" fillId="0" borderId="85" xfId="67" applyFont="1" applyBorder="1" applyAlignment="1" applyProtection="1">
      <alignment horizontal="center" vertical="center" wrapText="1"/>
      <protection locked="0"/>
    </xf>
    <xf numFmtId="0" fontId="175" fillId="0" borderId="0" xfId="67" applyFont="1" applyAlignment="1" applyProtection="1">
      <alignment horizontal="center" vertical="center" wrapText="1"/>
      <protection locked="0"/>
    </xf>
    <xf numFmtId="0" fontId="175" fillId="0" borderId="223" xfId="67" applyFont="1" applyBorder="1" applyAlignment="1" applyProtection="1">
      <alignment horizontal="center" vertical="center" wrapText="1"/>
      <protection locked="0"/>
    </xf>
    <xf numFmtId="0" fontId="175" fillId="0" borderId="313" xfId="67" applyFont="1" applyBorder="1" applyAlignment="1" applyProtection="1">
      <alignment horizontal="center" vertical="center" wrapText="1"/>
      <protection locked="0"/>
    </xf>
    <xf numFmtId="0" fontId="175" fillId="0" borderId="314" xfId="67" applyFont="1" applyBorder="1" applyAlignment="1" applyProtection="1">
      <alignment horizontal="center" vertical="center" wrapText="1"/>
      <protection locked="0"/>
    </xf>
    <xf numFmtId="0" fontId="80" fillId="31" borderId="22" xfId="67" applyFont="1" applyFill="1" applyBorder="1" applyAlignment="1" applyProtection="1">
      <alignment horizontal="center" vertical="center" wrapText="1"/>
      <protection locked="0"/>
    </xf>
    <xf numFmtId="0" fontId="80" fillId="31" borderId="14" xfId="67" applyFont="1" applyFill="1" applyBorder="1" applyAlignment="1" applyProtection="1">
      <alignment horizontal="center" vertical="center" wrapText="1"/>
      <protection locked="0"/>
    </xf>
    <xf numFmtId="0" fontId="67" fillId="30" borderId="27" xfId="67" applyFont="1" applyFill="1" applyBorder="1" applyAlignment="1" applyProtection="1">
      <alignment horizontal="center" vertical="center"/>
      <protection locked="0"/>
    </xf>
    <xf numFmtId="0" fontId="67" fillId="31" borderId="23" xfId="67" applyFont="1" applyFill="1" applyBorder="1" applyAlignment="1" applyProtection="1">
      <alignment horizontal="center" vertical="center"/>
      <protection locked="0"/>
    </xf>
    <xf numFmtId="0" fontId="67" fillId="31" borderId="46" xfId="67" applyFont="1" applyFill="1" applyBorder="1" applyAlignment="1" applyProtection="1">
      <alignment horizontal="center" vertical="center"/>
      <protection locked="0"/>
    </xf>
    <xf numFmtId="0" fontId="311" fillId="29" borderId="23" xfId="67" applyFont="1" applyFill="1" applyBorder="1" applyAlignment="1">
      <alignment horizontal="center" vertical="center"/>
    </xf>
    <xf numFmtId="0" fontId="311" fillId="29" borderId="65" xfId="67" applyFont="1" applyFill="1" applyBorder="1" applyAlignment="1">
      <alignment horizontal="center" vertical="center"/>
    </xf>
    <xf numFmtId="0" fontId="311" fillId="29" borderId="46" xfId="67" applyFont="1" applyFill="1" applyBorder="1" applyAlignment="1">
      <alignment horizontal="center" vertical="center"/>
    </xf>
    <xf numFmtId="0" fontId="294" fillId="31" borderId="0" xfId="67" applyFont="1" applyFill="1" applyAlignment="1">
      <alignment horizontal="center" vertical="center"/>
    </xf>
    <xf numFmtId="0" fontId="177" fillId="32" borderId="67" xfId="67" applyFont="1" applyFill="1" applyBorder="1" applyAlignment="1">
      <alignment horizontal="center" vertical="center" wrapText="1"/>
    </xf>
    <xf numFmtId="0" fontId="177" fillId="32" borderId="0" xfId="67" applyFont="1" applyFill="1" applyAlignment="1">
      <alignment horizontal="center" vertical="center" wrapText="1"/>
    </xf>
    <xf numFmtId="0" fontId="177" fillId="32" borderId="68" xfId="67" applyFont="1" applyFill="1" applyBorder="1" applyAlignment="1">
      <alignment horizontal="center" vertical="center" wrapText="1"/>
    </xf>
    <xf numFmtId="0" fontId="178" fillId="29" borderId="17" xfId="67" applyFont="1" applyFill="1" applyBorder="1" applyAlignment="1">
      <alignment vertical="center" wrapText="1"/>
    </xf>
    <xf numFmtId="0" fontId="178" fillId="29" borderId="71" xfId="67" applyFont="1" applyFill="1" applyBorder="1" applyAlignment="1">
      <alignment vertical="center" wrapText="1"/>
    </xf>
    <xf numFmtId="0" fontId="178" fillId="29" borderId="26" xfId="67" applyFont="1" applyFill="1" applyBorder="1" applyAlignment="1">
      <alignment vertical="center" wrapText="1"/>
    </xf>
    <xf numFmtId="186" fontId="176" fillId="33" borderId="27" xfId="67" applyNumberFormat="1" applyFont="1" applyFill="1" applyBorder="1" applyAlignment="1">
      <alignment horizontal="center" vertical="center" wrapText="1"/>
    </xf>
    <xf numFmtId="0" fontId="178" fillId="29" borderId="27" xfId="67" applyFont="1" applyFill="1" applyBorder="1" applyAlignment="1">
      <alignment horizontal="left" vertical="center" wrapText="1"/>
    </xf>
    <xf numFmtId="0" fontId="178" fillId="29" borderId="70" xfId="67" applyFont="1" applyFill="1" applyBorder="1" applyAlignment="1">
      <alignment horizontal="left" vertical="center" wrapText="1"/>
    </xf>
    <xf numFmtId="0" fontId="178" fillId="29" borderId="19" xfId="67" applyFont="1" applyFill="1" applyBorder="1" applyAlignment="1">
      <alignment horizontal="left" vertical="center" wrapText="1"/>
    </xf>
    <xf numFmtId="0" fontId="178" fillId="29" borderId="0" xfId="67" applyFont="1" applyFill="1" applyAlignment="1">
      <alignment horizontal="left" vertical="center" wrapText="1"/>
    </xf>
    <xf numFmtId="0" fontId="178" fillId="29" borderId="68" xfId="67" applyFont="1" applyFill="1" applyBorder="1" applyAlignment="1">
      <alignment horizontal="left" vertical="center" wrapText="1"/>
    </xf>
    <xf numFmtId="0" fontId="178" fillId="29" borderId="69" xfId="67" applyFont="1" applyFill="1" applyBorder="1" applyAlignment="1">
      <alignment horizontal="left" vertical="center" wrapText="1"/>
    </xf>
    <xf numFmtId="0" fontId="178" fillId="29" borderId="14" xfId="67" applyFont="1" applyFill="1" applyBorder="1" applyAlignment="1">
      <alignment horizontal="left" vertical="center" wrapText="1"/>
    </xf>
    <xf numFmtId="184" fontId="176" fillId="29" borderId="27" xfId="67" applyNumberFormat="1" applyFont="1" applyFill="1" applyBorder="1" applyAlignment="1">
      <alignment horizontal="center" vertical="center"/>
    </xf>
    <xf numFmtId="0" fontId="177" fillId="32" borderId="24" xfId="67" applyFont="1" applyFill="1" applyBorder="1" applyAlignment="1">
      <alignment horizontal="center" vertical="center"/>
    </xf>
    <xf numFmtId="0" fontId="177" fillId="32" borderId="70" xfId="67" applyFont="1" applyFill="1" applyBorder="1" applyAlignment="1">
      <alignment horizontal="center" vertical="center"/>
    </xf>
    <xf numFmtId="0" fontId="177" fillId="32" borderId="19" xfId="67" applyFont="1" applyFill="1" applyBorder="1" applyAlignment="1">
      <alignment horizontal="center" vertical="center"/>
    </xf>
    <xf numFmtId="0" fontId="178" fillId="29" borderId="24" xfId="67" applyFont="1" applyFill="1" applyBorder="1" applyAlignment="1">
      <alignment horizontal="left" vertical="center" wrapText="1"/>
    </xf>
    <xf numFmtId="0" fontId="178" fillId="29" borderId="22" xfId="67" applyFont="1" applyFill="1" applyBorder="1" applyAlignment="1">
      <alignment horizontal="left" vertical="center" wrapText="1"/>
    </xf>
    <xf numFmtId="186" fontId="176" fillId="33" borderId="24" xfId="67" applyNumberFormat="1" applyFont="1" applyFill="1" applyBorder="1" applyAlignment="1">
      <alignment horizontal="center" vertical="center" wrapText="1"/>
    </xf>
    <xf numFmtId="186" fontId="176" fillId="33" borderId="70" xfId="67" applyNumberFormat="1" applyFont="1" applyFill="1" applyBorder="1" applyAlignment="1">
      <alignment horizontal="center" vertical="center" wrapText="1"/>
    </xf>
    <xf numFmtId="186" fontId="176" fillId="33" borderId="19" xfId="67" applyNumberFormat="1" applyFont="1" applyFill="1" applyBorder="1" applyAlignment="1">
      <alignment horizontal="center" vertical="center" wrapText="1"/>
    </xf>
    <xf numFmtId="186" fontId="176" fillId="33" borderId="22" xfId="67" applyNumberFormat="1" applyFont="1" applyFill="1" applyBorder="1" applyAlignment="1">
      <alignment horizontal="center" vertical="center" wrapText="1"/>
    </xf>
    <xf numFmtId="186" fontId="176" fillId="33" borderId="69" xfId="67" applyNumberFormat="1" applyFont="1" applyFill="1" applyBorder="1" applyAlignment="1">
      <alignment horizontal="center" vertical="center" wrapText="1"/>
    </xf>
    <xf numFmtId="186" fontId="176" fillId="33" borderId="14" xfId="67" applyNumberFormat="1" applyFont="1" applyFill="1" applyBorder="1" applyAlignment="1">
      <alignment horizontal="center" vertical="center" wrapText="1"/>
    </xf>
    <xf numFmtId="0" fontId="176" fillId="29" borderId="27" xfId="67" applyFont="1" applyFill="1" applyBorder="1" applyAlignment="1">
      <alignment horizontal="center" vertical="center"/>
    </xf>
    <xf numFmtId="195" fontId="65" fillId="29" borderId="27" xfId="67" applyNumberFormat="1" applyFont="1" applyFill="1" applyBorder="1" applyAlignment="1">
      <alignment horizontal="center" vertical="center"/>
    </xf>
    <xf numFmtId="0" fontId="177" fillId="29" borderId="69" xfId="67" applyFont="1" applyFill="1" applyBorder="1" applyAlignment="1">
      <alignment horizontal="left" vertical="center" shrinkToFit="1"/>
    </xf>
    <xf numFmtId="0" fontId="65" fillId="33" borderId="304" xfId="67" applyFont="1" applyFill="1" applyBorder="1" applyAlignment="1">
      <alignment horizontal="left" vertical="center"/>
    </xf>
    <xf numFmtId="0" fontId="65" fillId="33" borderId="320" xfId="67" applyFont="1" applyFill="1" applyBorder="1" applyAlignment="1">
      <alignment horizontal="left" vertical="center"/>
    </xf>
    <xf numFmtId="0" fontId="65" fillId="33" borderId="245" xfId="67" applyFont="1" applyFill="1" applyBorder="1" applyAlignment="1">
      <alignment horizontal="left" vertical="top" shrinkToFit="1"/>
    </xf>
    <xf numFmtId="0" fontId="65" fillId="33" borderId="321" xfId="67" applyFont="1" applyFill="1" applyBorder="1" applyAlignment="1">
      <alignment horizontal="left" vertical="top" shrinkToFit="1"/>
    </xf>
    <xf numFmtId="0" fontId="177" fillId="29" borderId="0" xfId="67" applyFont="1" applyFill="1" applyAlignment="1">
      <alignment horizontal="left" vertical="center" shrinkToFit="1"/>
    </xf>
    <xf numFmtId="0" fontId="65" fillId="33" borderId="304" xfId="67" applyFont="1" applyFill="1" applyBorder="1" applyAlignment="1">
      <alignment horizontal="center" vertical="center"/>
    </xf>
    <xf numFmtId="0" fontId="65" fillId="33" borderId="225" xfId="67" applyFont="1" applyFill="1" applyBorder="1" applyAlignment="1">
      <alignment horizontal="left" vertical="center"/>
    </xf>
    <xf numFmtId="0" fontId="65" fillId="33" borderId="245" xfId="67" applyFont="1" applyFill="1" applyBorder="1" applyAlignment="1">
      <alignment horizontal="left" vertical="center"/>
    </xf>
    <xf numFmtId="0" fontId="65" fillId="33" borderId="321" xfId="67" applyFont="1" applyFill="1" applyBorder="1" applyAlignment="1">
      <alignment horizontal="left" vertical="center"/>
    </xf>
    <xf numFmtId="0" fontId="65" fillId="33" borderId="343" xfId="67" applyFont="1" applyFill="1" applyBorder="1" applyAlignment="1">
      <alignment horizontal="left" vertical="top" shrinkToFit="1"/>
    </xf>
    <xf numFmtId="0" fontId="65" fillId="33" borderId="344" xfId="67" applyFont="1" applyFill="1" applyBorder="1" applyAlignment="1">
      <alignment horizontal="left" vertical="top" shrinkToFit="1"/>
    </xf>
    <xf numFmtId="0" fontId="65" fillId="33" borderId="304" xfId="67" applyFont="1" applyFill="1" applyBorder="1" applyAlignment="1">
      <alignment horizontal="left" vertical="top" shrinkToFit="1"/>
    </xf>
    <xf numFmtId="0" fontId="65" fillId="33" borderId="320" xfId="67" applyFont="1" applyFill="1" applyBorder="1" applyAlignment="1">
      <alignment horizontal="left" vertical="top" shrinkToFit="1"/>
    </xf>
    <xf numFmtId="0" fontId="181" fillId="29" borderId="17" xfId="67" applyFont="1" applyFill="1" applyBorder="1" applyAlignment="1">
      <alignment horizontal="center" vertical="center"/>
    </xf>
    <xf numFmtId="0" fontId="181" fillId="29" borderId="26" xfId="67" applyFont="1" applyFill="1" applyBorder="1" applyAlignment="1">
      <alignment horizontal="center" vertical="center"/>
    </xf>
    <xf numFmtId="0" fontId="216" fillId="33" borderId="17" xfId="67" applyFont="1" applyFill="1" applyBorder="1" applyAlignment="1">
      <alignment horizontal="center" vertical="center"/>
    </xf>
    <xf numFmtId="0" fontId="216" fillId="33" borderId="26" xfId="67" applyFont="1" applyFill="1" applyBorder="1" applyAlignment="1">
      <alignment horizontal="center" vertical="center"/>
    </xf>
    <xf numFmtId="0" fontId="181" fillId="32" borderId="27" xfId="67" applyFont="1" applyFill="1" applyBorder="1" applyAlignment="1">
      <alignment horizontal="center" vertical="center"/>
    </xf>
    <xf numFmtId="0" fontId="181" fillId="33" borderId="27" xfId="67" applyFont="1" applyFill="1" applyBorder="1" applyAlignment="1">
      <alignment horizontal="center" vertical="center"/>
    </xf>
    <xf numFmtId="0" fontId="182" fillId="34" borderId="23" xfId="67" applyFont="1" applyFill="1" applyBorder="1" applyAlignment="1">
      <alignment horizontal="center" vertical="center"/>
    </xf>
    <xf numFmtId="0" fontId="182" fillId="34" borderId="65" xfId="67" applyFont="1" applyFill="1" applyBorder="1" applyAlignment="1">
      <alignment horizontal="center" vertical="center"/>
    </xf>
    <xf numFmtId="0" fontId="182" fillId="34" borderId="46" xfId="67" applyFont="1" applyFill="1" applyBorder="1" applyAlignment="1">
      <alignment horizontal="center" vertical="center"/>
    </xf>
    <xf numFmtId="0" fontId="185" fillId="0" borderId="65" xfId="67" applyFont="1" applyBorder="1" applyAlignment="1">
      <alignment horizontal="center" vertical="center"/>
    </xf>
    <xf numFmtId="0" fontId="185" fillId="0" borderId="46" xfId="67" applyFont="1" applyBorder="1" applyAlignment="1">
      <alignment horizontal="center" vertical="center"/>
    </xf>
    <xf numFmtId="0" fontId="216" fillId="33" borderId="335" xfId="67" applyFont="1" applyFill="1" applyBorder="1" applyAlignment="1">
      <alignment horizontal="left" vertical="top"/>
    </xf>
    <xf numFmtId="0" fontId="216" fillId="33" borderId="324" xfId="67" applyFont="1" applyFill="1" applyBorder="1" applyAlignment="1">
      <alignment horizontal="left" vertical="top"/>
    </xf>
    <xf numFmtId="0" fontId="216" fillId="33" borderId="336" xfId="67" applyFont="1" applyFill="1" applyBorder="1" applyAlignment="1">
      <alignment horizontal="left" vertical="top"/>
    </xf>
    <xf numFmtId="0" fontId="216" fillId="33" borderId="67" xfId="67" applyFont="1" applyFill="1" applyBorder="1" applyAlignment="1">
      <alignment horizontal="left" vertical="top"/>
    </xf>
    <xf numFmtId="0" fontId="216" fillId="33" borderId="0" xfId="67" applyFont="1" applyFill="1" applyAlignment="1">
      <alignment horizontal="left" vertical="top"/>
    </xf>
    <xf numFmtId="0" fontId="216" fillId="33" borderId="68" xfId="67" applyFont="1" applyFill="1" applyBorder="1" applyAlignment="1">
      <alignment horizontal="left" vertical="top"/>
    </xf>
    <xf numFmtId="0" fontId="216" fillId="33" borderId="22" xfId="67" applyFont="1" applyFill="1" applyBorder="1" applyAlignment="1">
      <alignment horizontal="left" vertical="top"/>
    </xf>
    <xf numFmtId="0" fontId="216" fillId="33" borderId="69" xfId="67" applyFont="1" applyFill="1" applyBorder="1" applyAlignment="1">
      <alignment horizontal="left" vertical="top"/>
    </xf>
    <xf numFmtId="0" fontId="216" fillId="33" borderId="14" xfId="67" applyFont="1" applyFill="1" applyBorder="1" applyAlignment="1">
      <alignment horizontal="left" vertical="top"/>
    </xf>
    <xf numFmtId="0" fontId="181" fillId="0" borderId="27" xfId="67" applyFont="1" applyBorder="1" applyAlignment="1">
      <alignment horizontal="center" vertical="center"/>
    </xf>
    <xf numFmtId="0" fontId="295" fillId="0" borderId="0" xfId="67" applyFont="1" applyAlignment="1">
      <alignment horizontal="center" vertical="center"/>
    </xf>
    <xf numFmtId="0" fontId="181" fillId="37" borderId="27" xfId="67" applyFont="1" applyFill="1" applyBorder="1" applyAlignment="1">
      <alignment horizontal="center" vertical="center"/>
    </xf>
    <xf numFmtId="0" fontId="181" fillId="38" borderId="27" xfId="67" applyFont="1" applyFill="1" applyBorder="1" applyAlignment="1">
      <alignment horizontal="center" vertical="center"/>
    </xf>
    <xf numFmtId="0" fontId="216" fillId="33" borderId="335" xfId="67" applyFont="1" applyFill="1" applyBorder="1" applyAlignment="1">
      <alignment horizontal="left" vertical="top" wrapText="1"/>
    </xf>
    <xf numFmtId="0" fontId="216" fillId="33" borderId="324" xfId="67" applyFont="1" applyFill="1" applyBorder="1" applyAlignment="1">
      <alignment horizontal="left" vertical="top" wrapText="1"/>
    </xf>
    <xf numFmtId="0" fontId="216" fillId="33" borderId="336" xfId="67" applyFont="1" applyFill="1" applyBorder="1" applyAlignment="1">
      <alignment horizontal="left" vertical="top" wrapText="1"/>
    </xf>
    <xf numFmtId="0" fontId="216" fillId="33" borderId="67" xfId="67" applyFont="1" applyFill="1" applyBorder="1" applyAlignment="1">
      <alignment horizontal="left" vertical="top" wrapText="1"/>
    </xf>
    <xf numFmtId="0" fontId="216" fillId="33" borderId="0" xfId="67" applyFont="1" applyFill="1" applyBorder="1" applyAlignment="1">
      <alignment horizontal="left" vertical="top" wrapText="1"/>
    </xf>
    <xf numFmtId="0" fontId="216" fillId="33" borderId="68" xfId="67" applyFont="1" applyFill="1" applyBorder="1" applyAlignment="1">
      <alignment horizontal="left" vertical="top" wrapText="1"/>
    </xf>
    <xf numFmtId="0" fontId="216" fillId="33" borderId="22" xfId="67" applyFont="1" applyFill="1" applyBorder="1" applyAlignment="1">
      <alignment horizontal="left" vertical="top" wrapText="1"/>
    </xf>
    <xf numFmtId="0" fontId="216" fillId="33" borderId="69" xfId="67" applyFont="1" applyFill="1" applyBorder="1" applyAlignment="1">
      <alignment horizontal="left" vertical="top" wrapText="1"/>
    </xf>
    <xf numFmtId="0" fontId="216" fillId="33" borderId="14" xfId="67" applyFont="1" applyFill="1" applyBorder="1" applyAlignment="1">
      <alignment horizontal="left" vertical="top" wrapText="1"/>
    </xf>
    <xf numFmtId="0" fontId="181" fillId="29" borderId="24" xfId="67" applyFont="1" applyFill="1" applyBorder="1" applyAlignment="1">
      <alignment horizontal="left" vertical="center"/>
    </xf>
    <xf numFmtId="0" fontId="181" fillId="29" borderId="70" xfId="67" applyFont="1" applyFill="1" applyBorder="1" applyAlignment="1">
      <alignment horizontal="left" vertical="center"/>
    </xf>
    <xf numFmtId="0" fontId="181" fillId="29" borderId="19" xfId="67" applyFont="1" applyFill="1" applyBorder="1" applyAlignment="1">
      <alignment horizontal="left" vertical="center"/>
    </xf>
    <xf numFmtId="0" fontId="181" fillId="29" borderId="22" xfId="67" applyFont="1" applyFill="1" applyBorder="1" applyAlignment="1">
      <alignment horizontal="left" vertical="center"/>
    </xf>
    <xf numFmtId="0" fontId="181" fillId="29" borderId="69" xfId="67" applyFont="1" applyFill="1" applyBorder="1" applyAlignment="1">
      <alignment horizontal="left" vertical="center"/>
    </xf>
    <xf numFmtId="0" fontId="181" fillId="29" borderId="14" xfId="67" applyFont="1" applyFill="1" applyBorder="1" applyAlignment="1">
      <alignment horizontal="left" vertical="center"/>
    </xf>
    <xf numFmtId="0" fontId="216" fillId="33" borderId="24" xfId="67" applyFont="1" applyFill="1" applyBorder="1" applyAlignment="1">
      <alignment horizontal="center" vertical="center"/>
    </xf>
    <xf numFmtId="0" fontId="216" fillId="33" borderId="70" xfId="67" applyFont="1" applyFill="1" applyBorder="1" applyAlignment="1">
      <alignment horizontal="center" vertical="center"/>
    </xf>
    <xf numFmtId="0" fontId="216" fillId="33" borderId="19" xfId="67" applyFont="1" applyFill="1" applyBorder="1" applyAlignment="1">
      <alignment horizontal="center" vertical="center"/>
    </xf>
    <xf numFmtId="0" fontId="216" fillId="33" borderId="22" xfId="67" applyFont="1" applyFill="1" applyBorder="1" applyAlignment="1">
      <alignment horizontal="center" vertical="center"/>
    </xf>
    <xf numFmtId="0" fontId="216" fillId="33" borderId="69" xfId="67" applyFont="1" applyFill="1" applyBorder="1" applyAlignment="1">
      <alignment horizontal="center" vertical="center"/>
    </xf>
    <xf numFmtId="0" fontId="216" fillId="33" borderId="14" xfId="67" applyFont="1" applyFill="1" applyBorder="1" applyAlignment="1">
      <alignment horizontal="center" vertical="center"/>
    </xf>
    <xf numFmtId="183" fontId="212" fillId="0" borderId="0" xfId="45" applyNumberFormat="1" applyFont="1" applyAlignment="1">
      <alignment horizontal="right" vertical="center"/>
    </xf>
    <xf numFmtId="183" fontId="22" fillId="0" borderId="0" xfId="45" applyNumberFormat="1" applyFont="1" applyAlignment="1">
      <alignment horizontal="right" vertical="center"/>
    </xf>
    <xf numFmtId="0" fontId="297" fillId="0" borderId="0" xfId="45" applyFont="1" applyAlignment="1">
      <alignment horizontal="center" vertical="center"/>
    </xf>
    <xf numFmtId="0" fontId="57" fillId="0" borderId="24" xfId="45" applyFont="1" applyBorder="1" applyAlignment="1">
      <alignment horizontal="left" vertical="center"/>
    </xf>
    <xf numFmtId="0" fontId="57" fillId="0" borderId="70" xfId="45" applyFont="1" applyBorder="1" applyAlignment="1">
      <alignment horizontal="left" vertical="center"/>
    </xf>
    <xf numFmtId="0" fontId="57" fillId="0" borderId="19" xfId="45" applyFont="1" applyBorder="1" applyAlignment="1">
      <alignment horizontal="left" vertical="center"/>
    </xf>
    <xf numFmtId="0" fontId="23" fillId="0" borderId="27" xfId="45" applyFont="1" applyBorder="1" applyAlignment="1">
      <alignment horizontal="center" vertical="center"/>
    </xf>
    <xf numFmtId="0" fontId="58" fillId="0" borderId="27" xfId="45" applyFont="1" applyBorder="1" applyAlignment="1">
      <alignment horizontal="left" vertical="center"/>
    </xf>
    <xf numFmtId="0" fontId="23" fillId="33" borderId="27" xfId="45" applyFont="1" applyFill="1" applyBorder="1" applyAlignment="1">
      <alignment horizontal="center" vertical="center"/>
    </xf>
    <xf numFmtId="0" fontId="57" fillId="0" borderId="27" xfId="45" applyFont="1" applyBorder="1" applyAlignment="1">
      <alignment horizontal="left" vertical="center" wrapText="1"/>
    </xf>
    <xf numFmtId="0" fontId="57" fillId="0" borderId="23" xfId="45" applyFont="1" applyBorder="1" applyAlignment="1">
      <alignment horizontal="left" vertical="center" wrapText="1"/>
    </xf>
    <xf numFmtId="0" fontId="57" fillId="0" borderId="65" xfId="45" applyFont="1" applyBorder="1" applyAlignment="1">
      <alignment horizontal="left" vertical="center" wrapText="1"/>
    </xf>
    <xf numFmtId="0" fontId="57" fillId="0" borderId="46" xfId="45" applyFont="1" applyBorder="1" applyAlignment="1">
      <alignment horizontal="left" vertical="center" wrapText="1"/>
    </xf>
    <xf numFmtId="0" fontId="23" fillId="33" borderId="23" xfId="45" applyFont="1" applyFill="1" applyBorder="1" applyAlignment="1">
      <alignment horizontal="center" vertical="center"/>
    </xf>
    <xf numFmtId="0" fontId="23" fillId="33" borderId="65" xfId="45" applyFont="1" applyFill="1" applyBorder="1" applyAlignment="1">
      <alignment horizontal="center" vertical="center"/>
    </xf>
    <xf numFmtId="0" fontId="23" fillId="33" borderId="46" xfId="45" applyFont="1" applyFill="1" applyBorder="1" applyAlignment="1">
      <alignment horizontal="center" vertical="center"/>
    </xf>
    <xf numFmtId="0" fontId="41" fillId="0" borderId="70" xfId="45" applyFont="1" applyBorder="1" applyAlignment="1">
      <alignment horizontal="left" vertical="center" wrapText="1"/>
    </xf>
    <xf numFmtId="0" fontId="70" fillId="33" borderId="27" xfId="56" applyFont="1" applyFill="1" applyBorder="1" applyAlignment="1">
      <alignment horizontal="center" vertical="center"/>
    </xf>
    <xf numFmtId="0" fontId="70" fillId="33" borderId="23" xfId="56" applyFont="1" applyFill="1" applyBorder="1" applyAlignment="1">
      <alignment horizontal="center" vertical="center"/>
    </xf>
    <xf numFmtId="0" fontId="45" fillId="0" borderId="0" xfId="56" applyFont="1" applyAlignment="1">
      <alignment horizontal="left" vertical="center" wrapText="1"/>
    </xf>
    <xf numFmtId="0" fontId="45" fillId="0" borderId="0" xfId="56" applyFont="1" applyAlignment="1">
      <alignment horizontal="left" vertical="center"/>
    </xf>
    <xf numFmtId="58" fontId="70" fillId="33" borderId="27" xfId="56" applyNumberFormat="1" applyFont="1" applyFill="1" applyBorder="1" applyAlignment="1">
      <alignment horizontal="center" vertical="center"/>
    </xf>
    <xf numFmtId="58" fontId="70" fillId="33" borderId="23" xfId="56" applyNumberFormat="1" applyFont="1" applyFill="1" applyBorder="1" applyAlignment="1">
      <alignment horizontal="center" vertical="center"/>
    </xf>
    <xf numFmtId="58" fontId="70" fillId="33" borderId="46" xfId="56" applyNumberFormat="1" applyFont="1" applyFill="1" applyBorder="1" applyAlignment="1">
      <alignment horizontal="center" vertical="center"/>
    </xf>
    <xf numFmtId="0" fontId="70" fillId="33" borderId="65" xfId="56" applyFont="1" applyFill="1" applyBorder="1" applyAlignment="1">
      <alignment horizontal="center" vertical="center"/>
    </xf>
    <xf numFmtId="58" fontId="70" fillId="33" borderId="24" xfId="56" applyNumberFormat="1" applyFont="1" applyFill="1" applyBorder="1" applyAlignment="1">
      <alignment horizontal="center" vertical="center"/>
    </xf>
    <xf numFmtId="0" fontId="70" fillId="33" borderId="19" xfId="56" applyFont="1" applyFill="1" applyBorder="1" applyAlignment="1">
      <alignment horizontal="center" vertical="center"/>
    </xf>
    <xf numFmtId="0" fontId="70" fillId="33" borderId="46" xfId="56" applyNumberFormat="1" applyFont="1" applyFill="1" applyBorder="1" applyAlignment="1">
      <alignment horizontal="center" vertical="center"/>
    </xf>
    <xf numFmtId="0" fontId="293" fillId="0" borderId="0" xfId="56" applyFont="1" applyAlignment="1">
      <alignment horizontal="center" vertical="center" wrapText="1"/>
    </xf>
    <xf numFmtId="0" fontId="66" fillId="0" borderId="0" xfId="56" applyFont="1" applyBorder="1" applyAlignment="1">
      <alignment horizontal="center" vertical="center"/>
    </xf>
    <xf numFmtId="0" fontId="71" fillId="0" borderId="0" xfId="56" applyFont="1" applyBorder="1" applyAlignment="1">
      <alignment horizontal="left" vertical="center" wrapText="1"/>
    </xf>
    <xf numFmtId="0" fontId="70" fillId="0" borderId="27" xfId="56" applyFont="1" applyBorder="1" applyAlignment="1">
      <alignment horizontal="center" vertical="center" wrapText="1"/>
    </xf>
    <xf numFmtId="178" fontId="69" fillId="0" borderId="24" xfId="56" applyNumberFormat="1" applyFont="1" applyBorder="1" applyAlignment="1">
      <alignment horizontal="right" vertical="center"/>
    </xf>
    <xf numFmtId="178" fontId="69" fillId="0" borderId="70" xfId="56" applyNumberFormat="1" applyFont="1" applyBorder="1" applyAlignment="1">
      <alignment horizontal="right" vertical="center"/>
    </xf>
    <xf numFmtId="178" fontId="69" fillId="0" borderId="19" xfId="56" applyNumberFormat="1" applyFont="1" applyBorder="1" applyAlignment="1">
      <alignment horizontal="right" vertical="center"/>
    </xf>
    <xf numFmtId="178" fontId="69" fillId="0" borderId="67" xfId="56" applyNumberFormat="1" applyFont="1" applyBorder="1" applyAlignment="1">
      <alignment horizontal="right" vertical="center"/>
    </xf>
    <xf numFmtId="178" fontId="69" fillId="0" borderId="0" xfId="56" applyNumberFormat="1" applyFont="1" applyBorder="1" applyAlignment="1">
      <alignment horizontal="right" vertical="center"/>
    </xf>
    <xf numFmtId="178" fontId="69" fillId="0" borderId="68" xfId="56" applyNumberFormat="1" applyFont="1" applyBorder="1" applyAlignment="1">
      <alignment horizontal="right" vertical="center"/>
    </xf>
    <xf numFmtId="178" fontId="69" fillId="0" borderId="22" xfId="56" applyNumberFormat="1" applyFont="1" applyBorder="1" applyAlignment="1">
      <alignment horizontal="right" vertical="center"/>
    </xf>
    <xf numFmtId="178" fontId="69" fillId="0" borderId="69" xfId="56" applyNumberFormat="1" applyFont="1" applyBorder="1" applyAlignment="1">
      <alignment horizontal="right" vertical="center"/>
    </xf>
    <xf numFmtId="178" fontId="69" fillId="0" borderId="14" xfId="56" applyNumberFormat="1" applyFont="1" applyBorder="1" applyAlignment="1">
      <alignment horizontal="right" vertical="center"/>
    </xf>
    <xf numFmtId="0" fontId="70" fillId="0" borderId="335" xfId="56" applyFont="1" applyBorder="1" applyAlignment="1">
      <alignment horizontal="center" vertical="center" wrapText="1"/>
    </xf>
    <xf numFmtId="0" fontId="70" fillId="0" borderId="336" xfId="56" applyFont="1" applyBorder="1" applyAlignment="1">
      <alignment horizontal="center" vertical="center" wrapText="1"/>
    </xf>
    <xf numFmtId="0" fontId="70" fillId="0" borderId="67" xfId="56" applyFont="1" applyBorder="1" applyAlignment="1">
      <alignment horizontal="center" vertical="center" wrapText="1"/>
    </xf>
    <xf numFmtId="0" fontId="70" fillId="0" borderId="68"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14" xfId="56" applyFont="1" applyBorder="1" applyAlignment="1">
      <alignment horizontal="center" vertical="center" wrapText="1"/>
    </xf>
    <xf numFmtId="0" fontId="70" fillId="0" borderId="27" xfId="56" applyFont="1" applyBorder="1" applyAlignment="1">
      <alignment horizontal="center" vertical="center"/>
    </xf>
    <xf numFmtId="0" fontId="70" fillId="0" borderId="23" xfId="56" applyFont="1" applyBorder="1" applyAlignment="1">
      <alignment horizontal="center" vertical="center"/>
    </xf>
    <xf numFmtId="0" fontId="75" fillId="33" borderId="335" xfId="56" applyFont="1" applyFill="1" applyBorder="1" applyAlignment="1">
      <alignment horizontal="center" vertical="center"/>
    </xf>
    <xf numFmtId="0" fontId="75" fillId="33" borderId="324" xfId="56" applyFont="1" applyFill="1" applyBorder="1" applyAlignment="1">
      <alignment horizontal="center" vertical="center"/>
    </xf>
    <xf numFmtId="0" fontId="75" fillId="33" borderId="336" xfId="56" applyFont="1" applyFill="1" applyBorder="1" applyAlignment="1">
      <alignment horizontal="center" vertical="center"/>
    </xf>
    <xf numFmtId="0" fontId="75" fillId="33" borderId="67" xfId="56" applyFont="1" applyFill="1" applyBorder="1" applyAlignment="1">
      <alignment horizontal="center" vertical="center"/>
    </xf>
    <xf numFmtId="0" fontId="75" fillId="33" borderId="0" xfId="56" applyFont="1" applyFill="1" applyBorder="1" applyAlignment="1">
      <alignment horizontal="center" vertical="center"/>
    </xf>
    <xf numFmtId="0" fontId="75" fillId="33" borderId="68" xfId="56" applyFont="1" applyFill="1" applyBorder="1" applyAlignment="1">
      <alignment horizontal="center" vertical="center"/>
    </xf>
    <xf numFmtId="0" fontId="75" fillId="33" borderId="22" xfId="56" applyFont="1" applyFill="1" applyBorder="1" applyAlignment="1">
      <alignment horizontal="center" vertical="center"/>
    </xf>
    <xf numFmtId="0" fontId="75" fillId="33" borderId="69" xfId="56" applyFont="1" applyFill="1" applyBorder="1" applyAlignment="1">
      <alignment horizontal="center" vertical="center"/>
    </xf>
    <xf numFmtId="0" fontId="75" fillId="33" borderId="14" xfId="56" applyFont="1" applyFill="1" applyBorder="1" applyAlignment="1">
      <alignment horizontal="center" vertical="center"/>
    </xf>
    <xf numFmtId="9" fontId="66" fillId="0" borderId="0" xfId="56" applyNumberFormat="1" applyFont="1" applyBorder="1" applyAlignment="1">
      <alignment horizontal="center" vertical="center"/>
    </xf>
    <xf numFmtId="0" fontId="66" fillId="0" borderId="335" xfId="56" applyFont="1" applyBorder="1" applyAlignment="1">
      <alignment horizontal="right" vertical="center" wrapText="1"/>
    </xf>
    <xf numFmtId="0" fontId="66" fillId="0" borderId="324" xfId="56" applyFont="1" applyBorder="1" applyAlignment="1">
      <alignment horizontal="right" vertical="center" wrapText="1"/>
    </xf>
    <xf numFmtId="0" fontId="66" fillId="0" borderId="22" xfId="56" applyFont="1" applyBorder="1" applyAlignment="1">
      <alignment horizontal="right" vertical="center" wrapText="1"/>
    </xf>
    <xf numFmtId="0" fontId="66" fillId="0" borderId="69" xfId="56" applyFont="1" applyBorder="1" applyAlignment="1">
      <alignment horizontal="right" vertical="center" wrapText="1"/>
    </xf>
    <xf numFmtId="0" fontId="66" fillId="37" borderId="336" xfId="56" applyFont="1" applyFill="1" applyBorder="1" applyAlignment="1">
      <alignment horizontal="left" vertical="center"/>
    </xf>
    <xf numFmtId="0" fontId="66" fillId="37" borderId="14" xfId="56" applyFont="1" applyFill="1" applyBorder="1" applyAlignment="1">
      <alignment horizontal="left" vertical="center"/>
    </xf>
    <xf numFmtId="0" fontId="66" fillId="0" borderId="335" xfId="56" applyFont="1" applyFill="1" applyBorder="1" applyAlignment="1">
      <alignment horizontal="center" vertical="center"/>
    </xf>
    <xf numFmtId="0" fontId="66" fillId="0" borderId="336" xfId="56" applyFont="1" applyFill="1" applyBorder="1" applyAlignment="1">
      <alignment horizontal="center" vertical="center"/>
    </xf>
    <xf numFmtId="0" fontId="66" fillId="0" borderId="22" xfId="56" applyFont="1" applyFill="1" applyBorder="1" applyAlignment="1">
      <alignment horizontal="center" vertical="center"/>
    </xf>
    <xf numFmtId="0" fontId="66" fillId="0" borderId="14" xfId="56" applyFont="1" applyFill="1" applyBorder="1" applyAlignment="1">
      <alignment horizontal="center" vertical="center"/>
    </xf>
    <xf numFmtId="0" fontId="71" fillId="0" borderId="335" xfId="56" applyFont="1" applyBorder="1" applyAlignment="1">
      <alignment horizontal="center" vertical="center" wrapText="1"/>
    </xf>
    <xf numFmtId="0" fontId="71" fillId="0" borderId="336" xfId="56" applyFont="1" applyBorder="1" applyAlignment="1">
      <alignment horizontal="center" vertical="center" wrapText="1"/>
    </xf>
    <xf numFmtId="0" fontId="71" fillId="0" borderId="22" xfId="56" applyFont="1" applyBorder="1" applyAlignment="1">
      <alignment horizontal="center" vertical="center" wrapText="1"/>
    </xf>
    <xf numFmtId="0" fontId="71" fillId="0" borderId="14" xfId="56" applyFont="1" applyBorder="1" applyAlignment="1">
      <alignment horizontal="center" vertical="center" wrapText="1"/>
    </xf>
    <xf numFmtId="197" fontId="212" fillId="0" borderId="0" xfId="45" applyNumberFormat="1" applyFont="1" applyAlignment="1">
      <alignment horizontal="right" vertical="center"/>
    </xf>
    <xf numFmtId="197" fontId="22" fillId="0" borderId="0" xfId="45" applyNumberFormat="1" applyFont="1" applyAlignment="1">
      <alignment horizontal="right" vertical="center"/>
    </xf>
    <xf numFmtId="0" fontId="297" fillId="0" borderId="0" xfId="45" applyFont="1" applyAlignment="1">
      <alignment horizontal="center" vertical="center" wrapText="1"/>
    </xf>
    <xf numFmtId="0" fontId="5" fillId="0" borderId="0" xfId="45" applyFont="1" applyBorder="1" applyAlignment="1">
      <alignment horizontal="center" vertical="center"/>
    </xf>
    <xf numFmtId="0" fontId="50" fillId="0" borderId="0" xfId="45" applyFont="1" applyBorder="1" applyAlignment="1">
      <alignment horizontal="left" vertical="center" wrapText="1"/>
    </xf>
    <xf numFmtId="9" fontId="5" fillId="0" borderId="0" xfId="45" applyNumberFormat="1" applyFont="1" applyBorder="1" applyAlignment="1">
      <alignment horizontal="center" vertical="center"/>
    </xf>
    <xf numFmtId="0" fontId="49" fillId="0" borderId="27" xfId="45" applyFont="1" applyBorder="1" applyAlignment="1">
      <alignment horizontal="center" vertical="center" wrapText="1"/>
    </xf>
    <xf numFmtId="178" fontId="59" fillId="0" borderId="24" xfId="45" applyNumberFormat="1" applyFont="1" applyBorder="1" applyAlignment="1">
      <alignment horizontal="right" vertical="center"/>
    </xf>
    <xf numFmtId="178" fontId="59" fillId="0" borderId="19" xfId="45" applyNumberFormat="1" applyFont="1" applyBorder="1" applyAlignment="1">
      <alignment horizontal="right" vertical="center"/>
    </xf>
    <xf numFmtId="178" fontId="59" fillId="0" borderId="67" xfId="45" applyNumberFormat="1" applyFont="1" applyBorder="1" applyAlignment="1">
      <alignment horizontal="right" vertical="center"/>
    </xf>
    <xf numFmtId="178" fontId="59" fillId="0" borderId="68" xfId="45" applyNumberFormat="1" applyFont="1" applyBorder="1" applyAlignment="1">
      <alignment horizontal="right" vertical="center"/>
    </xf>
    <xf numFmtId="178" fontId="59" fillId="0" borderId="22" xfId="45" applyNumberFormat="1" applyFont="1" applyBorder="1" applyAlignment="1">
      <alignment horizontal="right" vertical="center"/>
    </xf>
    <xf numFmtId="178" fontId="59" fillId="0" borderId="14" xfId="45" applyNumberFormat="1" applyFont="1" applyBorder="1" applyAlignment="1">
      <alignment horizontal="right" vertical="center"/>
    </xf>
    <xf numFmtId="0" fontId="49" fillId="0" borderId="27" xfId="45" applyFont="1" applyBorder="1" applyAlignment="1">
      <alignment horizontal="center" vertical="center"/>
    </xf>
    <xf numFmtId="0" fontId="49" fillId="0" borderId="23" xfId="45" applyFont="1" applyBorder="1" applyAlignment="1">
      <alignment horizontal="center" vertical="center"/>
    </xf>
    <xf numFmtId="0" fontId="49" fillId="0" borderId="31" xfId="45" applyFont="1" applyBorder="1" applyAlignment="1">
      <alignment horizontal="center" vertical="center" wrapText="1"/>
    </xf>
    <xf numFmtId="0" fontId="49" fillId="0" borderId="116" xfId="45" applyFont="1" applyBorder="1" applyAlignment="1">
      <alignment horizontal="center" vertical="center"/>
    </xf>
    <xf numFmtId="0" fontId="49" fillId="33" borderId="27" xfId="45" applyFont="1" applyFill="1" applyBorder="1" applyAlignment="1">
      <alignment horizontal="center" vertical="center"/>
    </xf>
    <xf numFmtId="58" fontId="49" fillId="33" borderId="24" xfId="45" applyNumberFormat="1" applyFont="1" applyFill="1" applyBorder="1" applyAlignment="1">
      <alignment horizontal="center" vertical="center"/>
    </xf>
    <xf numFmtId="0" fontId="49" fillId="33" borderId="19" xfId="45" applyFont="1" applyFill="1" applyBorder="1" applyAlignment="1">
      <alignment horizontal="center" vertical="center"/>
    </xf>
    <xf numFmtId="0" fontId="49" fillId="33" borderId="23" xfId="45" applyFont="1" applyFill="1" applyBorder="1" applyAlignment="1">
      <alignment horizontal="center" vertical="center"/>
    </xf>
    <xf numFmtId="58" fontId="49" fillId="33" borderId="43" xfId="45" applyNumberFormat="1" applyFont="1" applyFill="1" applyBorder="1" applyAlignment="1">
      <alignment horizontal="center" vertical="center"/>
    </xf>
    <xf numFmtId="0" fontId="49" fillId="33" borderId="75" xfId="45" applyFont="1" applyFill="1" applyBorder="1" applyAlignment="1">
      <alignment horizontal="center" vertical="center"/>
    </xf>
    <xf numFmtId="0" fontId="49" fillId="33" borderId="46" xfId="45" applyFont="1" applyFill="1" applyBorder="1" applyAlignment="1">
      <alignment horizontal="center" vertical="center"/>
    </xf>
    <xf numFmtId="58" fontId="49" fillId="33" borderId="23" xfId="45" applyNumberFormat="1" applyFont="1" applyFill="1" applyBorder="1" applyAlignment="1">
      <alignment horizontal="center" vertical="center"/>
    </xf>
    <xf numFmtId="58" fontId="49" fillId="33" borderId="46" xfId="45" applyNumberFormat="1" applyFont="1" applyFill="1" applyBorder="1" applyAlignment="1">
      <alignment horizontal="center" vertical="center"/>
    </xf>
    <xf numFmtId="0" fontId="49" fillId="33" borderId="65" xfId="45" applyFont="1" applyFill="1" applyBorder="1" applyAlignment="1">
      <alignment horizontal="center" vertical="center"/>
    </xf>
    <xf numFmtId="58" fontId="49" fillId="33" borderId="75" xfId="45" applyNumberFormat="1" applyFont="1" applyFill="1" applyBorder="1" applyAlignment="1">
      <alignment horizontal="center" vertical="center"/>
    </xf>
    <xf numFmtId="0" fontId="49" fillId="33" borderId="44" xfId="45" applyFont="1" applyFill="1" applyBorder="1" applyAlignment="1">
      <alignment horizontal="center" vertical="center"/>
    </xf>
    <xf numFmtId="0" fontId="49" fillId="33" borderId="45" xfId="45" applyFont="1" applyFill="1" applyBorder="1" applyAlignment="1">
      <alignment horizontal="center" vertical="center"/>
    </xf>
    <xf numFmtId="0" fontId="49" fillId="33" borderId="43" xfId="45" applyFont="1" applyFill="1" applyBorder="1" applyAlignment="1">
      <alignment horizontal="center" vertical="center"/>
    </xf>
    <xf numFmtId="0" fontId="49" fillId="33" borderId="35" xfId="45" applyFont="1" applyFill="1" applyBorder="1" applyAlignment="1">
      <alignment horizontal="center" vertical="center"/>
    </xf>
    <xf numFmtId="0" fontId="49" fillId="33" borderId="148" xfId="45" applyFont="1" applyFill="1" applyBorder="1" applyAlignment="1">
      <alignment horizontal="center" vertical="center"/>
    </xf>
    <xf numFmtId="0" fontId="49" fillId="33" borderId="46" xfId="45" applyNumberFormat="1" applyFont="1" applyFill="1" applyBorder="1" applyAlignment="1">
      <alignment horizontal="center" vertical="center"/>
    </xf>
    <xf numFmtId="58" fontId="49" fillId="33" borderId="27" xfId="45" applyNumberFormat="1" applyFont="1" applyFill="1" applyBorder="1" applyAlignment="1">
      <alignment horizontal="center" vertical="center"/>
    </xf>
    <xf numFmtId="58" fontId="49" fillId="33" borderId="53" xfId="45" applyNumberFormat="1" applyFont="1" applyFill="1" applyBorder="1" applyAlignment="1">
      <alignment horizontal="center" vertical="center"/>
    </xf>
    <xf numFmtId="0" fontId="49" fillId="33" borderId="125" xfId="45" applyFont="1" applyFill="1" applyBorder="1" applyAlignment="1">
      <alignment horizontal="center" vertical="center"/>
    </xf>
    <xf numFmtId="0" fontId="45" fillId="0" borderId="0" xfId="45" applyFont="1" applyAlignment="1">
      <alignment horizontal="left" vertical="center" wrapText="1"/>
    </xf>
    <xf numFmtId="0" fontId="45" fillId="0" borderId="0" xfId="45" applyFont="1" applyAlignment="1">
      <alignment horizontal="left" vertical="center"/>
    </xf>
    <xf numFmtId="197" fontId="296" fillId="43" borderId="0" xfId="56" applyNumberFormat="1" applyFont="1" applyFill="1" applyAlignment="1">
      <alignment horizontal="right" vertical="center"/>
    </xf>
    <xf numFmtId="0" fontId="45" fillId="43" borderId="0" xfId="56" applyFont="1" applyFill="1" applyBorder="1" applyAlignment="1">
      <alignment horizontal="left" vertical="center" wrapText="1"/>
    </xf>
    <xf numFmtId="0" fontId="76" fillId="43" borderId="0" xfId="56" applyFont="1" applyFill="1" applyBorder="1" applyAlignment="1">
      <alignment horizontal="center" vertical="center" wrapText="1"/>
    </xf>
    <xf numFmtId="0" fontId="66" fillId="45" borderId="90" xfId="56" applyFont="1" applyFill="1" applyBorder="1" applyAlignment="1">
      <alignment horizontal="center" vertical="center"/>
    </xf>
    <xf numFmtId="0" fontId="66" fillId="45" borderId="79" xfId="56" applyFont="1" applyFill="1" applyBorder="1" applyAlignment="1">
      <alignment horizontal="center" vertical="center"/>
    </xf>
    <xf numFmtId="0" fontId="66" fillId="45" borderId="99" xfId="56" applyFont="1" applyFill="1" applyBorder="1" applyAlignment="1">
      <alignment horizontal="center" vertical="center"/>
    </xf>
    <xf numFmtId="0" fontId="66" fillId="45" borderId="67" xfId="56" applyFont="1" applyFill="1" applyBorder="1" applyAlignment="1">
      <alignment horizontal="center" vertical="center"/>
    </xf>
    <xf numFmtId="0" fontId="66" fillId="45" borderId="0" xfId="56" applyFont="1" applyFill="1" applyBorder="1" applyAlignment="1">
      <alignment horizontal="center" vertical="center"/>
    </xf>
    <xf numFmtId="0" fontId="66" fillId="45" borderId="123" xfId="56" applyFont="1" applyFill="1" applyBorder="1" applyAlignment="1">
      <alignment horizontal="center" vertical="center"/>
    </xf>
    <xf numFmtId="0" fontId="66" fillId="45" borderId="64" xfId="56" applyFont="1" applyFill="1" applyBorder="1" applyAlignment="1">
      <alignment horizontal="center" vertical="center"/>
    </xf>
    <xf numFmtId="0" fontId="66" fillId="45" borderId="66" xfId="56" applyFont="1" applyFill="1" applyBorder="1" applyAlignment="1">
      <alignment horizontal="center" vertical="center"/>
    </xf>
    <xf numFmtId="0" fontId="66" fillId="45" borderId="124" xfId="56" applyFont="1" applyFill="1" applyBorder="1" applyAlignment="1">
      <alignment horizontal="center" vertical="center"/>
    </xf>
    <xf numFmtId="0" fontId="91" fillId="43" borderId="35" xfId="56" applyFont="1" applyFill="1" applyBorder="1" applyAlignment="1">
      <alignment horizontal="center" vertical="center" wrapText="1"/>
    </xf>
    <xf numFmtId="0" fontId="91" fillId="43" borderId="70" xfId="56" applyFont="1" applyFill="1" applyBorder="1" applyAlignment="1">
      <alignment horizontal="center" vertical="center" wrapText="1"/>
    </xf>
    <xf numFmtId="0" fontId="91" fillId="43" borderId="148" xfId="56" applyFont="1" applyFill="1" applyBorder="1" applyAlignment="1">
      <alignment horizontal="center" vertical="center" wrapText="1"/>
    </xf>
    <xf numFmtId="0" fontId="91" fillId="43" borderId="39" xfId="56" applyFont="1" applyFill="1" applyBorder="1" applyAlignment="1">
      <alignment horizontal="center" vertical="center" wrapText="1"/>
    </xf>
    <xf numFmtId="0" fontId="91" fillId="43" borderId="69" xfId="56" applyFont="1" applyFill="1" applyBorder="1" applyAlignment="1">
      <alignment horizontal="center" vertical="center" wrapText="1"/>
    </xf>
    <xf numFmtId="0" fontId="91" fillId="43" borderId="76" xfId="56" applyFont="1" applyFill="1" applyBorder="1" applyAlignment="1">
      <alignment horizontal="center" vertical="center" wrapText="1"/>
    </xf>
    <xf numFmtId="0" fontId="71" fillId="43" borderId="24" xfId="56" applyFont="1" applyFill="1" applyBorder="1" applyAlignment="1">
      <alignment horizontal="center" vertical="center" wrapText="1" shrinkToFit="1"/>
    </xf>
    <xf numFmtId="0" fontId="71" fillId="43" borderId="70" xfId="56" applyFont="1" applyFill="1" applyBorder="1" applyAlignment="1">
      <alignment horizontal="center" vertical="center" shrinkToFit="1"/>
    </xf>
    <xf numFmtId="0" fontId="71" fillId="43" borderId="19" xfId="56" applyFont="1" applyFill="1" applyBorder="1" applyAlignment="1">
      <alignment horizontal="center" vertical="center" shrinkToFit="1"/>
    </xf>
    <xf numFmtId="0" fontId="71" fillId="43" borderId="22" xfId="56" applyFont="1" applyFill="1" applyBorder="1" applyAlignment="1">
      <alignment horizontal="center" vertical="center" shrinkToFit="1"/>
    </xf>
    <xf numFmtId="0" fontId="71" fillId="43" borderId="69" xfId="56" applyFont="1" applyFill="1" applyBorder="1" applyAlignment="1">
      <alignment horizontal="center" vertical="center" shrinkToFit="1"/>
    </xf>
    <xf numFmtId="0" fontId="71" fillId="43" borderId="14" xfId="56" applyFont="1" applyFill="1" applyBorder="1" applyAlignment="1">
      <alignment horizontal="center" vertical="center" shrinkToFit="1"/>
    </xf>
    <xf numFmtId="0" fontId="66" fillId="44" borderId="24" xfId="56" applyFont="1" applyFill="1" applyBorder="1" applyAlignment="1">
      <alignment horizontal="center" vertical="center"/>
    </xf>
    <xf numFmtId="0" fontId="66" fillId="44" borderId="70" xfId="56" applyFont="1" applyFill="1" applyBorder="1" applyAlignment="1">
      <alignment horizontal="center" vertical="center"/>
    </xf>
    <xf numFmtId="0" fontId="66" fillId="44" borderId="19" xfId="56" applyFont="1" applyFill="1" applyBorder="1" applyAlignment="1">
      <alignment horizontal="center" vertical="center"/>
    </xf>
    <xf numFmtId="0" fontId="66" fillId="44" borderId="22" xfId="56" applyFont="1" applyFill="1" applyBorder="1" applyAlignment="1">
      <alignment horizontal="center" vertical="center"/>
    </xf>
    <xf numFmtId="0" fontId="66" fillId="44" borderId="69" xfId="56" applyFont="1" applyFill="1" applyBorder="1" applyAlignment="1">
      <alignment horizontal="center" vertical="center"/>
    </xf>
    <xf numFmtId="0" fontId="66" fillId="44" borderId="14" xfId="56" applyFont="1" applyFill="1" applyBorder="1" applyAlignment="1">
      <alignment horizontal="center" vertical="center"/>
    </xf>
    <xf numFmtId="0" fontId="91" fillId="43" borderId="77" xfId="56" applyFont="1" applyFill="1" applyBorder="1" applyAlignment="1">
      <alignment horizontal="center" vertical="center" wrapText="1"/>
    </xf>
    <xf numFmtId="0" fontId="91" fillId="43" borderId="66" xfId="56" applyFont="1" applyFill="1" applyBorder="1" applyAlignment="1">
      <alignment horizontal="center" vertical="center" wrapText="1"/>
    </xf>
    <xf numFmtId="0" fontId="91" fillId="43" borderId="124" xfId="56" applyFont="1" applyFill="1" applyBorder="1" applyAlignment="1">
      <alignment horizontal="center" vertical="center" wrapText="1"/>
    </xf>
    <xf numFmtId="0" fontId="71" fillId="44" borderId="24" xfId="56" applyFont="1" applyFill="1" applyBorder="1" applyAlignment="1">
      <alignment horizontal="center" vertical="center" wrapText="1"/>
    </xf>
    <xf numFmtId="0" fontId="71" fillId="44" borderId="70" xfId="56" applyFont="1" applyFill="1" applyBorder="1" applyAlignment="1">
      <alignment horizontal="center" vertical="center" wrapText="1"/>
    </xf>
    <xf numFmtId="0" fontId="71" fillId="44" borderId="19" xfId="56" applyFont="1" applyFill="1" applyBorder="1" applyAlignment="1">
      <alignment horizontal="center" vertical="center" wrapText="1"/>
    </xf>
    <xf numFmtId="0" fontId="71" fillId="44" borderId="22" xfId="56" applyFont="1" applyFill="1" applyBorder="1" applyAlignment="1">
      <alignment horizontal="center" vertical="center" wrapText="1"/>
    </xf>
    <xf numFmtId="0" fontId="71" fillId="44" borderId="69" xfId="56" applyFont="1" applyFill="1" applyBorder="1" applyAlignment="1">
      <alignment horizontal="center" vertical="center" wrapText="1"/>
    </xf>
    <xf numFmtId="0" fontId="71" fillId="44" borderId="14" xfId="56" applyFont="1" applyFill="1" applyBorder="1" applyAlignment="1">
      <alignment horizontal="center" vertical="center" wrapText="1"/>
    </xf>
    <xf numFmtId="3" fontId="72" fillId="43" borderId="29" xfId="56" applyNumberFormat="1" applyFont="1" applyFill="1" applyBorder="1" applyAlignment="1">
      <alignment horizontal="center" vertical="center"/>
    </xf>
    <xf numFmtId="3" fontId="72" fillId="43" borderId="30" xfId="56" applyNumberFormat="1" applyFont="1" applyFill="1" applyBorder="1" applyAlignment="1">
      <alignment horizontal="center" vertical="center"/>
    </xf>
    <xf numFmtId="0" fontId="66" fillId="43" borderId="98" xfId="56" applyFont="1" applyFill="1" applyBorder="1" applyAlignment="1">
      <alignment horizontal="center" vertical="center" wrapText="1" shrinkToFit="1"/>
    </xf>
    <xf numFmtId="0" fontId="66" fillId="43" borderId="79" xfId="56" applyFont="1" applyFill="1" applyBorder="1" applyAlignment="1">
      <alignment horizontal="center" vertical="center" wrapText="1" shrinkToFit="1"/>
    </xf>
    <xf numFmtId="0" fontId="66" fillId="43" borderId="86" xfId="56" applyFont="1" applyFill="1" applyBorder="1" applyAlignment="1">
      <alignment horizontal="center" vertical="center" wrapText="1" shrinkToFit="1"/>
    </xf>
    <xf numFmtId="0" fontId="66" fillId="43" borderId="40" xfId="56" applyFont="1" applyFill="1" applyBorder="1" applyAlignment="1">
      <alignment horizontal="center" vertical="center" wrapText="1" shrinkToFit="1"/>
    </xf>
    <xf numFmtId="0" fontId="66" fillId="43" borderId="0" xfId="56" applyFont="1" applyFill="1" applyBorder="1" applyAlignment="1">
      <alignment horizontal="center" vertical="center" wrapText="1" shrinkToFit="1"/>
    </xf>
    <xf numFmtId="0" fontId="66" fillId="43" borderId="68" xfId="56" applyFont="1" applyFill="1" applyBorder="1" applyAlignment="1">
      <alignment horizontal="center" vertical="center" wrapText="1" shrinkToFit="1"/>
    </xf>
    <xf numFmtId="0" fontId="66" fillId="43" borderId="77" xfId="56" applyFont="1" applyFill="1" applyBorder="1" applyAlignment="1">
      <alignment horizontal="center" vertical="center" wrapText="1" shrinkToFit="1"/>
    </xf>
    <xf numFmtId="0" fontId="66" fillId="43" borderId="66" xfId="56" applyFont="1" applyFill="1" applyBorder="1" applyAlignment="1">
      <alignment horizontal="center" vertical="center" wrapText="1" shrinkToFit="1"/>
    </xf>
    <xf numFmtId="0" fontId="66" fillId="43" borderId="63" xfId="56" applyFont="1" applyFill="1" applyBorder="1" applyAlignment="1">
      <alignment horizontal="center" vertical="center" wrapText="1" shrinkToFit="1"/>
    </xf>
    <xf numFmtId="0" fontId="66" fillId="43" borderId="24" xfId="56" applyFont="1" applyFill="1" applyBorder="1" applyAlignment="1">
      <alignment horizontal="center" vertical="center" wrapText="1"/>
    </xf>
    <xf numFmtId="0" fontId="66" fillId="43" borderId="70" xfId="56" applyFont="1" applyFill="1" applyBorder="1" applyAlignment="1">
      <alignment horizontal="center" vertical="center" wrapText="1"/>
    </xf>
    <xf numFmtId="0" fontId="66" fillId="43" borderId="19" xfId="56" applyFont="1" applyFill="1" applyBorder="1" applyAlignment="1">
      <alignment horizontal="center" vertical="center" wrapText="1"/>
    </xf>
    <xf numFmtId="0" fontId="66" fillId="43" borderId="67" xfId="56" applyFont="1" applyFill="1" applyBorder="1" applyAlignment="1">
      <alignment horizontal="center" vertical="center" wrapText="1"/>
    </xf>
    <xf numFmtId="0" fontId="66" fillId="43" borderId="0" xfId="56" applyFont="1" applyFill="1" applyBorder="1" applyAlignment="1">
      <alignment horizontal="center" vertical="center" wrapText="1"/>
    </xf>
    <xf numFmtId="0" fontId="66" fillId="43" borderId="68" xfId="56" applyFont="1" applyFill="1" applyBorder="1" applyAlignment="1">
      <alignment horizontal="center" vertical="center" wrapText="1"/>
    </xf>
    <xf numFmtId="0" fontId="66" fillId="43" borderId="64" xfId="56" applyFont="1" applyFill="1" applyBorder="1" applyAlignment="1">
      <alignment horizontal="center" vertical="center" wrapText="1"/>
    </xf>
    <xf numFmtId="0" fontId="66" fillId="43" borderId="66" xfId="56" applyFont="1" applyFill="1" applyBorder="1" applyAlignment="1">
      <alignment horizontal="center" vertical="center" wrapText="1"/>
    </xf>
    <xf numFmtId="0" fontId="66" fillId="43" borderId="63" xfId="56" applyFont="1" applyFill="1" applyBorder="1" applyAlignment="1">
      <alignment horizontal="center" vertical="center" wrapText="1"/>
    </xf>
    <xf numFmtId="0" fontId="75" fillId="43" borderId="90" xfId="56" applyFont="1" applyFill="1" applyBorder="1" applyAlignment="1">
      <alignment horizontal="center" vertical="center"/>
    </xf>
    <xf numFmtId="0" fontId="75" fillId="43" borderId="79" xfId="56" applyFont="1" applyFill="1" applyBorder="1" applyAlignment="1">
      <alignment horizontal="center" vertical="center"/>
    </xf>
    <xf numFmtId="0" fontId="75" fillId="43" borderId="22" xfId="56" applyFont="1" applyFill="1" applyBorder="1" applyAlignment="1">
      <alignment horizontal="center" vertical="center"/>
    </xf>
    <xf numFmtId="0" fontId="75" fillId="43" borderId="69" xfId="56" applyFont="1" applyFill="1" applyBorder="1" applyAlignment="1">
      <alignment horizontal="center" vertical="center"/>
    </xf>
    <xf numFmtId="0" fontId="66" fillId="44" borderId="90" xfId="56" applyFont="1" applyFill="1" applyBorder="1" applyAlignment="1">
      <alignment horizontal="center" vertical="center"/>
    </xf>
    <xf numFmtId="0" fontId="66" fillId="44" borderId="99" xfId="56" applyFont="1" applyFill="1" applyBorder="1" applyAlignment="1">
      <alignment horizontal="center" vertical="center"/>
    </xf>
    <xf numFmtId="0" fontId="66" fillId="44" borderId="76" xfId="56" applyFont="1" applyFill="1" applyBorder="1" applyAlignment="1">
      <alignment horizontal="center" vertical="center"/>
    </xf>
    <xf numFmtId="0" fontId="71" fillId="43" borderId="24" xfId="56" applyFont="1" applyFill="1" applyBorder="1" applyAlignment="1">
      <alignment horizontal="center" vertical="center" wrapText="1"/>
    </xf>
    <xf numFmtId="0" fontId="71" fillId="43" borderId="70" xfId="56" applyFont="1" applyFill="1" applyBorder="1" applyAlignment="1">
      <alignment horizontal="center" vertical="center" wrapText="1"/>
    </xf>
    <xf numFmtId="0" fontId="71" fillId="43" borderId="19" xfId="56" applyFont="1" applyFill="1" applyBorder="1" applyAlignment="1">
      <alignment horizontal="center" vertical="center" wrapText="1"/>
    </xf>
    <xf numFmtId="0" fontId="71" fillId="43" borderId="22" xfId="56" applyFont="1" applyFill="1" applyBorder="1" applyAlignment="1">
      <alignment horizontal="center" vertical="center" wrapText="1"/>
    </xf>
    <xf numFmtId="0" fontId="71" fillId="43" borderId="69" xfId="56" applyFont="1" applyFill="1" applyBorder="1" applyAlignment="1">
      <alignment horizontal="center" vertical="center" wrapText="1"/>
    </xf>
    <xf numFmtId="0" fontId="71" fillId="43" borderId="14" xfId="56" applyFont="1" applyFill="1" applyBorder="1" applyAlignment="1">
      <alignment horizontal="center" vertical="center" wrapText="1"/>
    </xf>
    <xf numFmtId="0" fontId="66" fillId="43" borderId="335" xfId="56" applyFont="1" applyFill="1" applyBorder="1" applyAlignment="1">
      <alignment horizontal="right" vertical="center" wrapText="1"/>
    </xf>
    <xf numFmtId="0" fontId="66" fillId="43" borderId="324" xfId="56" applyFont="1" applyFill="1" applyBorder="1" applyAlignment="1">
      <alignment horizontal="right" vertical="center" wrapText="1"/>
    </xf>
    <xf numFmtId="0" fontId="66" fillId="43" borderId="67" xfId="56" applyFont="1" applyFill="1" applyBorder="1" applyAlignment="1">
      <alignment horizontal="right" vertical="center" wrapText="1"/>
    </xf>
    <xf numFmtId="0" fontId="66" fillId="43" borderId="0" xfId="56" applyFont="1" applyFill="1" applyBorder="1" applyAlignment="1">
      <alignment horizontal="right" vertical="center" wrapText="1"/>
    </xf>
    <xf numFmtId="0" fontId="66" fillId="43" borderId="22" xfId="56" applyFont="1" applyFill="1" applyBorder="1" applyAlignment="1">
      <alignment horizontal="right" vertical="center" wrapText="1"/>
    </xf>
    <xf numFmtId="0" fontId="66" fillId="43" borderId="69" xfId="56" applyFont="1" applyFill="1" applyBorder="1" applyAlignment="1">
      <alignment horizontal="right" vertical="center" wrapText="1"/>
    </xf>
    <xf numFmtId="0" fontId="66" fillId="45" borderId="324" xfId="56" applyFont="1" applyFill="1" applyBorder="1" applyAlignment="1">
      <alignment horizontal="left" vertical="center" wrapText="1"/>
    </xf>
    <xf numFmtId="0" fontId="66" fillId="45" borderId="339" xfId="56" applyFont="1" applyFill="1" applyBorder="1" applyAlignment="1">
      <alignment horizontal="left" vertical="center" wrapText="1"/>
    </xf>
    <xf numFmtId="0" fontId="66" fillId="45" borderId="0" xfId="56" applyFont="1" applyFill="1" applyBorder="1" applyAlignment="1">
      <alignment horizontal="left" vertical="center" wrapText="1"/>
    </xf>
    <xf numFmtId="0" fontId="66" fillId="45" borderId="123" xfId="56" applyFont="1" applyFill="1" applyBorder="1" applyAlignment="1">
      <alignment horizontal="left" vertical="center" wrapText="1"/>
    </xf>
    <xf numFmtId="0" fontId="66" fillId="45" borderId="69" xfId="56" applyFont="1" applyFill="1" applyBorder="1" applyAlignment="1">
      <alignment horizontal="left" vertical="center" wrapText="1"/>
    </xf>
    <xf numFmtId="0" fontId="66" fillId="45" borderId="76" xfId="56" applyFont="1" applyFill="1" applyBorder="1" applyAlignment="1">
      <alignment horizontal="left" vertical="center" wrapText="1"/>
    </xf>
    <xf numFmtId="0" fontId="71" fillId="43" borderId="24" xfId="56" applyFont="1" applyFill="1" applyBorder="1" applyAlignment="1">
      <alignment horizontal="center" vertical="center"/>
    </xf>
    <xf numFmtId="0" fontId="71" fillId="43" borderId="70" xfId="56" applyFont="1" applyFill="1" applyBorder="1" applyAlignment="1">
      <alignment horizontal="center" vertical="center"/>
    </xf>
    <xf numFmtId="0" fontId="71" fillId="43" borderId="19" xfId="56" applyFont="1" applyFill="1" applyBorder="1" applyAlignment="1">
      <alignment horizontal="center" vertical="center"/>
    </xf>
    <xf numFmtId="0" fontId="71" fillId="43" borderId="22" xfId="56" applyFont="1" applyFill="1" applyBorder="1" applyAlignment="1">
      <alignment horizontal="center" vertical="center"/>
    </xf>
    <xf numFmtId="0" fontId="71" fillId="43" borderId="69" xfId="56" applyFont="1" applyFill="1" applyBorder="1" applyAlignment="1">
      <alignment horizontal="center" vertical="center"/>
    </xf>
    <xf numFmtId="0" fontId="71" fillId="43" borderId="14" xfId="56" applyFont="1" applyFill="1" applyBorder="1" applyAlignment="1">
      <alignment horizontal="center" vertical="center"/>
    </xf>
    <xf numFmtId="0" fontId="71" fillId="43" borderId="70" xfId="56" applyFont="1" applyFill="1" applyBorder="1" applyAlignment="1">
      <alignment horizontal="center" vertical="center" wrapText="1" shrinkToFit="1"/>
    </xf>
    <xf numFmtId="0" fontId="71" fillId="43" borderId="19" xfId="56" applyFont="1" applyFill="1" applyBorder="1" applyAlignment="1">
      <alignment horizontal="center" vertical="center" wrapText="1" shrinkToFit="1"/>
    </xf>
    <xf numFmtId="0" fontId="71" fillId="43" borderId="22" xfId="56" applyFont="1" applyFill="1" applyBorder="1" applyAlignment="1">
      <alignment horizontal="center" vertical="center" wrapText="1" shrinkToFit="1"/>
    </xf>
    <xf numFmtId="0" fontId="71" fillId="43" borderId="69" xfId="56" applyFont="1" applyFill="1" applyBorder="1" applyAlignment="1">
      <alignment horizontal="center" vertical="center" wrapText="1" shrinkToFit="1"/>
    </xf>
    <xf numFmtId="0" fontId="71" fillId="43" borderId="14" xfId="56" applyFont="1" applyFill="1" applyBorder="1" applyAlignment="1">
      <alignment horizontal="center" vertical="center" wrapText="1" shrinkToFit="1"/>
    </xf>
    <xf numFmtId="0" fontId="72" fillId="43" borderId="30" xfId="56" applyFont="1" applyFill="1" applyBorder="1" applyAlignment="1">
      <alignment horizontal="center" vertical="center"/>
    </xf>
    <xf numFmtId="0" fontId="72" fillId="43" borderId="38" xfId="56" applyFont="1" applyFill="1" applyBorder="1" applyAlignment="1">
      <alignment horizontal="center" vertical="center"/>
    </xf>
    <xf numFmtId="0" fontId="91" fillId="43" borderId="98" xfId="56" applyFont="1" applyFill="1" applyBorder="1" applyAlignment="1">
      <alignment horizontal="center" vertical="center" wrapText="1" shrinkToFit="1"/>
    </xf>
    <xf numFmtId="0" fontId="91" fillId="43" borderId="79" xfId="56" applyFont="1" applyFill="1" applyBorder="1" applyAlignment="1">
      <alignment horizontal="center" vertical="center" wrapText="1" shrinkToFit="1"/>
    </xf>
    <xf numFmtId="0" fontId="91" fillId="43" borderId="99" xfId="56" applyFont="1" applyFill="1" applyBorder="1" applyAlignment="1">
      <alignment horizontal="center" vertical="center" wrapText="1" shrinkToFit="1"/>
    </xf>
    <xf numFmtId="0" fontId="91" fillId="43" borderId="77" xfId="56" applyFont="1" applyFill="1" applyBorder="1" applyAlignment="1">
      <alignment horizontal="center" vertical="center" wrapText="1" shrinkToFit="1"/>
    </xf>
    <xf numFmtId="0" fontId="91" fillId="43" borderId="66" xfId="56" applyFont="1" applyFill="1" applyBorder="1" applyAlignment="1">
      <alignment horizontal="center" vertical="center" wrapText="1" shrinkToFit="1"/>
    </xf>
    <xf numFmtId="0" fontId="91" fillId="43" borderId="124" xfId="56" applyFont="1" applyFill="1" applyBorder="1" applyAlignment="1">
      <alignment horizontal="center" vertical="center" wrapText="1" shrinkToFit="1"/>
    </xf>
    <xf numFmtId="0" fontId="72" fillId="43" borderId="79" xfId="56" applyFont="1" applyFill="1" applyBorder="1" applyAlignment="1">
      <alignment horizontal="center" vertical="center"/>
    </xf>
    <xf numFmtId="0" fontId="72" fillId="43" borderId="99" xfId="56" applyFont="1" applyFill="1" applyBorder="1" applyAlignment="1">
      <alignment horizontal="center" vertical="center"/>
    </xf>
    <xf numFmtId="0" fontId="72" fillId="43" borderId="66" xfId="56" applyFont="1" applyFill="1" applyBorder="1" applyAlignment="1">
      <alignment horizontal="center" vertical="center"/>
    </xf>
    <xf numFmtId="0" fontId="72" fillId="43" borderId="124" xfId="56" applyFont="1" applyFill="1" applyBorder="1" applyAlignment="1">
      <alignment horizontal="center" vertical="center"/>
    </xf>
    <xf numFmtId="0" fontId="91" fillId="43" borderId="29" xfId="56" applyFont="1" applyFill="1" applyBorder="1" applyAlignment="1">
      <alignment horizontal="center" vertical="center" shrinkToFit="1"/>
    </xf>
    <xf numFmtId="0" fontId="91" fillId="43" borderId="30" xfId="56" applyFont="1" applyFill="1" applyBorder="1" applyAlignment="1">
      <alignment horizontal="center" vertical="center" shrinkToFit="1"/>
    </xf>
    <xf numFmtId="0" fontId="91" fillId="43" borderId="38" xfId="56" applyFont="1" applyFill="1" applyBorder="1" applyAlignment="1">
      <alignment horizontal="center" vertical="center" shrinkToFit="1"/>
    </xf>
    <xf numFmtId="3" fontId="72" fillId="44" borderId="98" xfId="56" applyNumberFormat="1" applyFont="1" applyFill="1" applyBorder="1" applyAlignment="1">
      <alignment horizontal="center" vertical="center"/>
    </xf>
    <xf numFmtId="3" fontId="72" fillId="44" borderId="79" xfId="56" applyNumberFormat="1" applyFont="1" applyFill="1" applyBorder="1" applyAlignment="1">
      <alignment horizontal="center" vertical="center"/>
    </xf>
    <xf numFmtId="3" fontId="72" fillId="44" borderId="77" xfId="56" applyNumberFormat="1" applyFont="1" applyFill="1" applyBorder="1" applyAlignment="1">
      <alignment horizontal="center" vertical="center"/>
    </xf>
    <xf numFmtId="3" fontId="72" fillId="44" borderId="66" xfId="56" applyNumberFormat="1" applyFont="1" applyFill="1" applyBorder="1" applyAlignment="1">
      <alignment horizontal="center" vertical="center"/>
    </xf>
    <xf numFmtId="0" fontId="91" fillId="43" borderId="29" xfId="56" applyFont="1" applyFill="1" applyBorder="1" applyAlignment="1">
      <alignment horizontal="center" vertical="center" wrapText="1" shrinkToFit="1"/>
    </xf>
    <xf numFmtId="0" fontId="91" fillId="43" borderId="30" xfId="56" applyFont="1" applyFill="1" applyBorder="1" applyAlignment="1">
      <alignment horizontal="center" vertical="center" wrapText="1" shrinkToFit="1"/>
    </xf>
    <xf numFmtId="0" fontId="91" fillId="43" borderId="38" xfId="56" applyFont="1" applyFill="1" applyBorder="1" applyAlignment="1">
      <alignment horizontal="center" vertical="center" wrapText="1" shrinkToFit="1"/>
    </xf>
    <xf numFmtId="0" fontId="293" fillId="43" borderId="0" xfId="56" applyFont="1" applyFill="1" applyAlignment="1">
      <alignment horizontal="center" vertical="center"/>
    </xf>
    <xf numFmtId="0" fontId="66" fillId="43" borderId="90" xfId="56" applyFont="1" applyFill="1" applyBorder="1" applyAlignment="1">
      <alignment horizontal="center" vertical="center" wrapText="1"/>
    </xf>
    <xf numFmtId="0" fontId="66" fillId="43" borderId="79" xfId="56" applyFont="1" applyFill="1" applyBorder="1" applyAlignment="1">
      <alignment horizontal="center" vertical="center" wrapText="1"/>
    </xf>
    <xf numFmtId="0" fontId="66" fillId="43" borderId="86" xfId="56" applyFont="1" applyFill="1" applyBorder="1" applyAlignment="1">
      <alignment horizontal="center" vertical="center" wrapText="1"/>
    </xf>
    <xf numFmtId="0" fontId="215" fillId="43" borderId="335" xfId="56" applyFont="1" applyFill="1" applyBorder="1" applyAlignment="1">
      <alignment horizontal="center" vertical="center"/>
    </xf>
    <xf numFmtId="0" fontId="215" fillId="43" borderId="324" xfId="56" applyFont="1" applyFill="1" applyBorder="1" applyAlignment="1">
      <alignment horizontal="center" vertical="center"/>
    </xf>
    <xf numFmtId="0" fontId="215" fillId="43" borderId="336" xfId="56" applyFont="1" applyFill="1" applyBorder="1" applyAlignment="1">
      <alignment horizontal="center" vertical="center"/>
    </xf>
    <xf numFmtId="0" fontId="215" fillId="43" borderId="67" xfId="56" applyFont="1" applyFill="1" applyBorder="1" applyAlignment="1">
      <alignment horizontal="center" vertical="center"/>
    </xf>
    <xf numFmtId="0" fontId="215" fillId="43" borderId="0" xfId="56" applyFont="1" applyFill="1" applyBorder="1" applyAlignment="1">
      <alignment horizontal="center" vertical="center"/>
    </xf>
    <xf numFmtId="0" fontId="215" fillId="43" borderId="68" xfId="56" applyFont="1" applyFill="1" applyBorder="1" applyAlignment="1">
      <alignment horizontal="center" vertical="center"/>
    </xf>
    <xf numFmtId="0" fontId="215" fillId="43" borderId="22" xfId="56" applyFont="1" applyFill="1" applyBorder="1" applyAlignment="1">
      <alignment horizontal="center" vertical="center"/>
    </xf>
    <xf numFmtId="0" fontId="215" fillId="43" borderId="69" xfId="56" applyFont="1" applyFill="1" applyBorder="1" applyAlignment="1">
      <alignment horizontal="center" vertical="center"/>
    </xf>
    <xf numFmtId="0" fontId="215" fillId="43" borderId="14" xfId="56" applyFont="1" applyFill="1" applyBorder="1" applyAlignment="1">
      <alignment horizontal="center" vertical="center"/>
    </xf>
    <xf numFmtId="0" fontId="91" fillId="43" borderId="98" xfId="56" applyFont="1" applyFill="1" applyBorder="1" applyAlignment="1">
      <alignment horizontal="center" vertical="center" wrapText="1"/>
    </xf>
    <xf numFmtId="0" fontId="91" fillId="43" borderId="79" xfId="56" applyFont="1" applyFill="1" applyBorder="1" applyAlignment="1">
      <alignment horizontal="center" vertical="center" wrapText="1"/>
    </xf>
    <xf numFmtId="0" fontId="91" fillId="43" borderId="99" xfId="56" applyFont="1" applyFill="1" applyBorder="1" applyAlignment="1">
      <alignment horizontal="center" vertical="center" wrapText="1"/>
    </xf>
    <xf numFmtId="0" fontId="71" fillId="43" borderId="98" xfId="56" applyFont="1" applyFill="1" applyBorder="1" applyAlignment="1">
      <alignment horizontal="center" vertical="center" wrapText="1"/>
    </xf>
    <xf numFmtId="0" fontId="71" fillId="43" borderId="79" xfId="56" applyFont="1" applyFill="1" applyBorder="1" applyAlignment="1">
      <alignment horizontal="center" vertical="center" wrapText="1"/>
    </xf>
    <xf numFmtId="0" fontId="71" fillId="43" borderId="99" xfId="56" applyFont="1" applyFill="1" applyBorder="1" applyAlignment="1">
      <alignment horizontal="center" vertical="center" wrapText="1"/>
    </xf>
    <xf numFmtId="0" fontId="71" fillId="43" borderId="40" xfId="56" applyFont="1" applyFill="1" applyBorder="1" applyAlignment="1">
      <alignment horizontal="center" vertical="center" wrapText="1"/>
    </xf>
    <xf numFmtId="0" fontId="71" fillId="43" borderId="0" xfId="56" applyFont="1" applyFill="1" applyBorder="1" applyAlignment="1">
      <alignment horizontal="center" vertical="center" wrapText="1"/>
    </xf>
    <xf numFmtId="0" fontId="71" fillId="43" borderId="123" xfId="56" applyFont="1" applyFill="1" applyBorder="1" applyAlignment="1">
      <alignment horizontal="center" vertical="center" wrapText="1"/>
    </xf>
    <xf numFmtId="177" fontId="111" fillId="43" borderId="98" xfId="56" applyNumberFormat="1" applyFont="1" applyFill="1" applyBorder="1" applyAlignment="1">
      <alignment horizontal="center" vertical="center"/>
    </xf>
    <xf numFmtId="177" fontId="111" fillId="43" borderId="79" xfId="56" applyNumberFormat="1" applyFont="1" applyFill="1" applyBorder="1" applyAlignment="1">
      <alignment horizontal="center" vertical="center"/>
    </xf>
    <xf numFmtId="177" fontId="111" fillId="43" borderId="99" xfId="56" applyNumberFormat="1" applyFont="1" applyFill="1" applyBorder="1" applyAlignment="1">
      <alignment horizontal="center" vertical="center"/>
    </xf>
    <xf numFmtId="177" fontId="111" fillId="43" borderId="77" xfId="56" applyNumberFormat="1" applyFont="1" applyFill="1" applyBorder="1" applyAlignment="1">
      <alignment horizontal="center" vertical="center"/>
    </xf>
    <xf numFmtId="177" fontId="111" fillId="43" borderId="66" xfId="56" applyNumberFormat="1" applyFont="1" applyFill="1" applyBorder="1" applyAlignment="1">
      <alignment horizontal="center" vertical="center"/>
    </xf>
    <xf numFmtId="177" fontId="111" fillId="43" borderId="124" xfId="56" applyNumberFormat="1" applyFont="1" applyFill="1" applyBorder="1" applyAlignment="1">
      <alignment horizontal="center" vertical="center"/>
    </xf>
    <xf numFmtId="0" fontId="66" fillId="43" borderId="331" xfId="56" applyFont="1" applyFill="1" applyBorder="1" applyAlignment="1">
      <alignment horizontal="right" vertical="center"/>
    </xf>
    <xf numFmtId="0" fontId="66" fillId="43" borderId="325" xfId="56" applyFont="1" applyFill="1" applyBorder="1" applyAlignment="1">
      <alignment horizontal="right" vertical="center"/>
    </xf>
    <xf numFmtId="0" fontId="66" fillId="44" borderId="325" xfId="56" applyFont="1" applyFill="1" applyBorder="1" applyAlignment="1">
      <alignment horizontal="left" vertical="center"/>
    </xf>
    <xf numFmtId="0" fontId="66" fillId="44" borderId="332" xfId="56" applyFont="1" applyFill="1" applyBorder="1" applyAlignment="1">
      <alignment horizontal="left" vertical="center"/>
    </xf>
    <xf numFmtId="0" fontId="66" fillId="43" borderId="98" xfId="56" applyFont="1" applyFill="1" applyBorder="1" applyAlignment="1">
      <alignment horizontal="center" vertical="center"/>
    </xf>
    <xf numFmtId="0" fontId="66" fillId="43" borderId="79" xfId="56" applyFont="1" applyFill="1" applyBorder="1" applyAlignment="1">
      <alignment horizontal="center" vertical="center"/>
    </xf>
    <xf numFmtId="0" fontId="66" fillId="43" borderId="86" xfId="56" applyFont="1" applyFill="1" applyBorder="1" applyAlignment="1">
      <alignment horizontal="center" vertical="center"/>
    </xf>
    <xf numFmtId="0" fontId="66" fillId="43" borderId="39" xfId="56" applyFont="1" applyFill="1" applyBorder="1" applyAlignment="1">
      <alignment horizontal="center" vertical="center"/>
    </xf>
    <xf numFmtId="0" fontId="66" fillId="43" borderId="69" xfId="56" applyFont="1" applyFill="1" applyBorder="1" applyAlignment="1">
      <alignment horizontal="center" vertical="center"/>
    </xf>
    <xf numFmtId="0" fontId="66" fillId="43" borderId="14" xfId="56" applyFont="1" applyFill="1" applyBorder="1" applyAlignment="1">
      <alignment horizontal="center" vertical="center"/>
    </xf>
    <xf numFmtId="0" fontId="66" fillId="43" borderId="98" xfId="56" applyFont="1" applyFill="1" applyBorder="1" applyAlignment="1">
      <alignment horizontal="center" vertical="center" textRotation="255" wrapText="1"/>
    </xf>
    <xf numFmtId="0" fontId="66" fillId="43" borderId="86" xfId="56" applyFont="1" applyFill="1" applyBorder="1" applyAlignment="1">
      <alignment horizontal="center" vertical="center" textRotation="255" wrapText="1"/>
    </xf>
    <xf numFmtId="0" fontId="66" fillId="43" borderId="40" xfId="56" applyFont="1" applyFill="1" applyBorder="1" applyAlignment="1">
      <alignment horizontal="center" vertical="center" textRotation="255" wrapText="1"/>
    </xf>
    <xf numFmtId="0" fontId="66" fillId="43" borderId="68" xfId="56" applyFont="1" applyFill="1" applyBorder="1" applyAlignment="1">
      <alignment horizontal="center" vertical="center" textRotation="255" wrapText="1"/>
    </xf>
    <xf numFmtId="0" fontId="66" fillId="43" borderId="77" xfId="56" applyFont="1" applyFill="1" applyBorder="1" applyAlignment="1">
      <alignment horizontal="center" vertical="center" textRotation="255" wrapText="1"/>
    </xf>
    <xf numFmtId="0" fontId="66" fillId="43" borderId="63" xfId="56" applyFont="1" applyFill="1" applyBorder="1" applyAlignment="1">
      <alignment horizontal="center" vertical="center" textRotation="255" wrapText="1"/>
    </xf>
    <xf numFmtId="0" fontId="66" fillId="43" borderId="22" xfId="56" applyFont="1" applyFill="1" applyBorder="1" applyAlignment="1">
      <alignment horizontal="center" vertical="center" wrapText="1"/>
    </xf>
    <xf numFmtId="0" fontId="66" fillId="43" borderId="69" xfId="56" applyFont="1" applyFill="1" applyBorder="1" applyAlignment="1">
      <alignment horizontal="center" vertical="center" wrapText="1"/>
    </xf>
    <xf numFmtId="0" fontId="66" fillId="43" borderId="14" xfId="56" applyFont="1" applyFill="1" applyBorder="1" applyAlignment="1">
      <alignment horizontal="center" vertical="center" wrapText="1"/>
    </xf>
    <xf numFmtId="0" fontId="66" fillId="43" borderId="338" xfId="56" applyFont="1" applyFill="1" applyBorder="1" applyAlignment="1">
      <alignment horizontal="center" vertical="center"/>
    </xf>
    <xf numFmtId="0" fontId="66" fillId="43" borderId="324" xfId="56" applyFont="1" applyFill="1" applyBorder="1" applyAlignment="1">
      <alignment horizontal="center" vertical="center"/>
    </xf>
    <xf numFmtId="0" fontId="66" fillId="43" borderId="336" xfId="56" applyFont="1" applyFill="1" applyBorder="1" applyAlignment="1">
      <alignment horizontal="center" vertical="center"/>
    </xf>
    <xf numFmtId="0" fontId="66" fillId="43" borderId="40" xfId="56" applyFont="1" applyFill="1" applyBorder="1" applyAlignment="1">
      <alignment horizontal="center" vertical="center"/>
    </xf>
    <xf numFmtId="0" fontId="66" fillId="43" borderId="0" xfId="56" applyFont="1" applyFill="1" applyBorder="1" applyAlignment="1">
      <alignment horizontal="center" vertical="center"/>
    </xf>
    <xf numFmtId="0" fontId="66" fillId="43" borderId="68" xfId="56" applyFont="1" applyFill="1" applyBorder="1" applyAlignment="1">
      <alignment horizontal="center" vertical="center"/>
    </xf>
    <xf numFmtId="0" fontId="66" fillId="44" borderId="335" xfId="56" applyFont="1" applyFill="1" applyBorder="1" applyAlignment="1">
      <alignment horizontal="center" vertical="center"/>
    </xf>
    <xf numFmtId="0" fontId="66" fillId="44" borderId="324" xfId="56" applyFont="1" applyFill="1" applyBorder="1" applyAlignment="1">
      <alignment horizontal="center" vertical="center"/>
    </xf>
    <xf numFmtId="0" fontId="66" fillId="44" borderId="339" xfId="56" applyFont="1" applyFill="1" applyBorder="1" applyAlignment="1">
      <alignment horizontal="center" vertical="center"/>
    </xf>
    <xf numFmtId="49" fontId="75" fillId="44" borderId="335" xfId="56" applyNumberFormat="1" applyFont="1" applyFill="1" applyBorder="1" applyAlignment="1">
      <alignment horizontal="center" vertical="center"/>
    </xf>
    <xf numFmtId="49" fontId="75" fillId="44" borderId="324" xfId="56" applyNumberFormat="1" applyFont="1" applyFill="1" applyBorder="1" applyAlignment="1">
      <alignment horizontal="center" vertical="center"/>
    </xf>
    <xf numFmtId="49" fontId="75" fillId="44" borderId="339" xfId="56" applyNumberFormat="1" applyFont="1" applyFill="1" applyBorder="1" applyAlignment="1">
      <alignment horizontal="center" vertical="center"/>
    </xf>
    <xf numFmtId="49" fontId="75" fillId="44" borderId="22" xfId="56" applyNumberFormat="1" applyFont="1" applyFill="1" applyBorder="1" applyAlignment="1">
      <alignment horizontal="center" vertical="center"/>
    </xf>
    <xf numFmtId="49" fontId="75" fillId="44" borderId="69" xfId="56" applyNumberFormat="1" applyFont="1" applyFill="1" applyBorder="1" applyAlignment="1">
      <alignment horizontal="center" vertical="center"/>
    </xf>
    <xf numFmtId="49" fontId="75" fillId="44" borderId="76" xfId="56" applyNumberFormat="1" applyFont="1" applyFill="1" applyBorder="1" applyAlignment="1">
      <alignment horizontal="center" vertical="center"/>
    </xf>
    <xf numFmtId="0" fontId="66" fillId="43" borderId="338" xfId="56" applyFont="1" applyFill="1" applyBorder="1" applyAlignment="1">
      <alignment horizontal="center" vertical="center" wrapText="1"/>
    </xf>
    <xf numFmtId="0" fontId="66" fillId="43" borderId="324" xfId="56" applyFont="1" applyFill="1" applyBorder="1" applyAlignment="1">
      <alignment horizontal="center" vertical="center" wrapText="1"/>
    </xf>
    <xf numFmtId="0" fontId="66" fillId="43" borderId="336" xfId="56" applyFont="1" applyFill="1" applyBorder="1" applyAlignment="1">
      <alignment horizontal="center" vertical="center" wrapText="1"/>
    </xf>
    <xf numFmtId="0" fontId="66" fillId="43" borderId="77" xfId="56" applyFont="1" applyFill="1" applyBorder="1" applyAlignment="1">
      <alignment horizontal="center" vertical="center" wrapText="1"/>
    </xf>
    <xf numFmtId="0" fontId="75" fillId="44" borderId="335" xfId="56" applyFont="1" applyFill="1" applyBorder="1" applyAlignment="1">
      <alignment horizontal="center" vertical="center" wrapText="1"/>
    </xf>
    <xf numFmtId="0" fontId="75" fillId="44" borderId="324" xfId="56" applyFont="1" applyFill="1" applyBorder="1" applyAlignment="1">
      <alignment horizontal="center" vertical="center" wrapText="1"/>
    </xf>
    <xf numFmtId="0" fontId="75" fillId="44" borderId="339" xfId="56" applyFont="1" applyFill="1" applyBorder="1" applyAlignment="1">
      <alignment horizontal="center" vertical="center" wrapText="1"/>
    </xf>
    <xf numFmtId="0" fontId="75" fillId="44" borderId="64" xfId="56" applyFont="1" applyFill="1" applyBorder="1" applyAlignment="1">
      <alignment horizontal="center" vertical="center" wrapText="1"/>
    </xf>
    <xf numFmtId="0" fontId="75" fillId="44" borderId="66" xfId="56" applyFont="1" applyFill="1" applyBorder="1" applyAlignment="1">
      <alignment horizontal="center" vertical="center" wrapText="1"/>
    </xf>
    <xf numFmtId="0" fontId="75" fillId="44" borderId="124" xfId="56" applyFont="1" applyFill="1" applyBorder="1" applyAlignment="1">
      <alignment horizontal="center" vertical="center" wrapText="1"/>
    </xf>
    <xf numFmtId="0" fontId="66" fillId="43" borderId="40" xfId="56" applyFont="1" applyFill="1" applyBorder="1" applyAlignment="1">
      <alignment horizontal="center" vertical="center" wrapText="1"/>
    </xf>
    <xf numFmtId="0" fontId="66" fillId="43" borderId="39" xfId="56" applyFont="1" applyFill="1" applyBorder="1" applyAlignment="1">
      <alignment horizontal="center" vertical="center" wrapText="1"/>
    </xf>
    <xf numFmtId="0" fontId="66" fillId="0" borderId="32" xfId="56" applyFont="1" applyBorder="1" applyAlignment="1">
      <alignment horizontal="center" vertical="center" wrapText="1"/>
    </xf>
    <xf numFmtId="0" fontId="66" fillId="0" borderId="21" xfId="56" applyFont="1" applyBorder="1" applyAlignment="1">
      <alignment horizontal="center" vertical="center"/>
    </xf>
    <xf numFmtId="0" fontId="66" fillId="0" borderId="33" xfId="56" applyFont="1" applyBorder="1" applyAlignment="1">
      <alignment horizontal="center" vertical="center"/>
    </xf>
    <xf numFmtId="0" fontId="66" fillId="0" borderId="44" xfId="56" applyFont="1" applyBorder="1" applyAlignment="1">
      <alignment horizontal="center" vertical="center"/>
    </xf>
    <xf numFmtId="0" fontId="66" fillId="0" borderId="27" xfId="56" applyFont="1" applyBorder="1" applyAlignment="1">
      <alignment horizontal="center" vertical="center"/>
    </xf>
    <xf numFmtId="0" fontId="66" fillId="0" borderId="45" xfId="56" applyFont="1" applyBorder="1" applyAlignment="1">
      <alignment horizontal="center" vertical="center"/>
    </xf>
    <xf numFmtId="0" fontId="66" fillId="0" borderId="55" xfId="56" applyFont="1" applyBorder="1" applyAlignment="1">
      <alignment horizontal="center" vertical="center"/>
    </xf>
    <xf numFmtId="0" fontId="66" fillId="0" borderId="56" xfId="56" applyFont="1" applyBorder="1" applyAlignment="1">
      <alignment horizontal="center" vertical="center"/>
    </xf>
    <xf numFmtId="0" fontId="66" fillId="0" borderId="24" xfId="56" applyFont="1" applyFill="1" applyBorder="1" applyAlignment="1">
      <alignment horizontal="center" vertical="center"/>
    </xf>
    <xf numFmtId="0" fontId="66" fillId="0" borderId="70" xfId="56" applyFont="1" applyFill="1" applyBorder="1" applyAlignment="1">
      <alignment horizontal="center" vertical="center"/>
    </xf>
    <xf numFmtId="0" fontId="66" fillId="0" borderId="19" xfId="56" applyFont="1" applyFill="1" applyBorder="1" applyAlignment="1">
      <alignment horizontal="center" vertical="center"/>
    </xf>
    <xf numFmtId="0" fontId="66" fillId="0" borderId="69" xfId="56" applyFont="1" applyFill="1" applyBorder="1" applyAlignment="1">
      <alignment horizontal="center" vertical="center"/>
    </xf>
    <xf numFmtId="0" fontId="66" fillId="0" borderId="67" xfId="56" applyFont="1" applyFill="1" applyBorder="1" applyAlignment="1">
      <alignment horizontal="center" vertical="center"/>
    </xf>
    <xf numFmtId="0" fontId="66" fillId="0" borderId="0" xfId="56" applyFont="1" applyFill="1" applyBorder="1" applyAlignment="1">
      <alignment horizontal="center" vertical="center"/>
    </xf>
    <xf numFmtId="0" fontId="66" fillId="0" borderId="68" xfId="56" applyFont="1" applyFill="1" applyBorder="1" applyAlignment="1">
      <alignment horizontal="center" vertical="center"/>
    </xf>
    <xf numFmtId="0" fontId="66" fillId="0" borderId="24" xfId="56" applyFont="1" applyFill="1" applyBorder="1" applyAlignment="1">
      <alignment horizontal="center" vertical="center" wrapText="1"/>
    </xf>
    <xf numFmtId="189" fontId="66" fillId="0" borderId="44" xfId="56" applyNumberFormat="1" applyFont="1" applyBorder="1" applyAlignment="1">
      <alignment horizontal="center" vertical="center"/>
    </xf>
    <xf numFmtId="189" fontId="66" fillId="0" borderId="27" xfId="56" applyNumberFormat="1" applyFont="1" applyBorder="1" applyAlignment="1">
      <alignment horizontal="center" vertical="center"/>
    </xf>
    <xf numFmtId="189" fontId="66" fillId="0" borderId="54" xfId="56" applyNumberFormat="1" applyFont="1" applyBorder="1" applyAlignment="1">
      <alignment horizontal="center" vertical="center"/>
    </xf>
    <xf numFmtId="189" fontId="66" fillId="0" borderId="55" xfId="56" applyNumberFormat="1" applyFont="1" applyBorder="1" applyAlignment="1">
      <alignment horizontal="center" vertical="center"/>
    </xf>
    <xf numFmtId="183" fontId="296" fillId="0" borderId="0" xfId="56" applyNumberFormat="1" applyFont="1" applyAlignment="1">
      <alignment horizontal="right" vertical="center"/>
    </xf>
    <xf numFmtId="0" fontId="66" fillId="0" borderId="335" xfId="56" applyFont="1" applyBorder="1" applyAlignment="1">
      <alignment horizontal="right" vertical="center"/>
    </xf>
    <xf numFmtId="0" fontId="66" fillId="0" borderId="324" xfId="56" applyFont="1" applyBorder="1" applyAlignment="1">
      <alignment horizontal="right" vertical="center"/>
    </xf>
    <xf numFmtId="0" fontId="66" fillId="0" borderId="67" xfId="56" applyFont="1" applyBorder="1" applyAlignment="1">
      <alignment horizontal="right" vertical="center"/>
    </xf>
    <xf numFmtId="0" fontId="66" fillId="0" borderId="0" xfId="56" applyFont="1" applyBorder="1" applyAlignment="1">
      <alignment horizontal="right" vertical="center"/>
    </xf>
    <xf numFmtId="0" fontId="66" fillId="0" borderId="22" xfId="56" applyFont="1" applyBorder="1" applyAlignment="1">
      <alignment horizontal="right" vertical="center"/>
    </xf>
    <xf numFmtId="0" fontId="66" fillId="0" borderId="69" xfId="56" applyFont="1" applyBorder="1" applyAlignment="1">
      <alignment horizontal="right" vertical="center"/>
    </xf>
    <xf numFmtId="0" fontId="293" fillId="0" borderId="0" xfId="56" applyFont="1" applyAlignment="1">
      <alignment horizontal="center" vertical="center"/>
    </xf>
    <xf numFmtId="0" fontId="66" fillId="0" borderId="17" xfId="56" applyFont="1" applyBorder="1" applyAlignment="1">
      <alignment horizontal="center" vertical="center"/>
    </xf>
    <xf numFmtId="0" fontId="66" fillId="0" borderId="24" xfId="56" applyNumberFormat="1" applyFont="1" applyBorder="1" applyAlignment="1">
      <alignment horizontal="center" vertical="center" textRotation="255" wrapText="1"/>
    </xf>
    <xf numFmtId="0" fontId="66" fillId="0" borderId="19" xfId="56" applyNumberFormat="1" applyFont="1" applyBorder="1" applyAlignment="1">
      <alignment horizontal="center" vertical="center" textRotation="255" wrapText="1"/>
    </xf>
    <xf numFmtId="0" fontId="66" fillId="0" borderId="67" xfId="56" applyNumberFormat="1" applyFont="1" applyBorder="1" applyAlignment="1">
      <alignment horizontal="center" vertical="center" textRotation="255" wrapText="1"/>
    </xf>
    <xf numFmtId="0" fontId="66" fillId="0" borderId="68" xfId="56" applyNumberFormat="1" applyFont="1" applyBorder="1" applyAlignment="1">
      <alignment horizontal="center" vertical="center" textRotation="255" wrapText="1"/>
    </xf>
    <xf numFmtId="0" fontId="66" fillId="0" borderId="22" xfId="56" applyNumberFormat="1" applyFont="1" applyBorder="1" applyAlignment="1">
      <alignment horizontal="center" vertical="center" textRotation="255" wrapText="1"/>
    </xf>
    <xf numFmtId="0" fontId="66" fillId="0" borderId="14" xfId="56" applyNumberFormat="1" applyFont="1" applyBorder="1" applyAlignment="1">
      <alignment horizontal="center" vertical="center" textRotation="255" wrapText="1"/>
    </xf>
    <xf numFmtId="0" fontId="66" fillId="0" borderId="27" xfId="56" applyFont="1" applyFill="1" applyBorder="1" applyAlignment="1">
      <alignment horizontal="center" vertical="center"/>
    </xf>
    <xf numFmtId="0" fontId="66" fillId="0" borderId="335" xfId="56" applyFont="1" applyBorder="1" applyAlignment="1">
      <alignment horizontal="center" vertical="center"/>
    </xf>
    <xf numFmtId="0" fontId="66" fillId="0" borderId="324" xfId="56" applyFont="1" applyBorder="1" applyAlignment="1">
      <alignment horizontal="center" vertical="center"/>
    </xf>
    <xf numFmtId="0" fontId="66" fillId="0" borderId="336" xfId="56" applyFont="1" applyBorder="1" applyAlignment="1">
      <alignment horizontal="center" vertical="center"/>
    </xf>
    <xf numFmtId="0" fontId="66" fillId="0" borderId="22" xfId="56" applyFont="1" applyBorder="1" applyAlignment="1">
      <alignment horizontal="center" vertical="center"/>
    </xf>
    <xf numFmtId="0" fontId="66" fillId="0" borderId="69" xfId="56" applyFont="1" applyBorder="1" applyAlignment="1">
      <alignment horizontal="center" vertical="center"/>
    </xf>
    <xf numFmtId="0" fontId="66" fillId="0" borderId="14" xfId="56" applyFont="1" applyBorder="1" applyAlignment="1">
      <alignment horizontal="center" vertical="center"/>
    </xf>
    <xf numFmtId="0" fontId="66" fillId="33" borderId="335" xfId="56" applyFont="1" applyFill="1" applyBorder="1" applyAlignment="1">
      <alignment horizontal="center" vertical="center"/>
    </xf>
    <xf numFmtId="0" fontId="66" fillId="33" borderId="336" xfId="56" applyFont="1" applyFill="1" applyBorder="1" applyAlignment="1">
      <alignment horizontal="center" vertical="center"/>
    </xf>
    <xf numFmtId="0" fontId="66" fillId="33" borderId="22" xfId="56" applyFont="1" applyFill="1" applyBorder="1" applyAlignment="1">
      <alignment horizontal="center" vertical="center"/>
    </xf>
    <xf numFmtId="0" fontId="66" fillId="33" borderId="14" xfId="56" applyFont="1" applyFill="1" applyBorder="1" applyAlignment="1">
      <alignment horizontal="center" vertical="center"/>
    </xf>
    <xf numFmtId="0" fontId="210" fillId="0" borderId="0" xfId="56" applyFont="1" applyFill="1" applyBorder="1" applyAlignment="1">
      <alignment horizontal="left" vertical="center"/>
    </xf>
    <xf numFmtId="0" fontId="66" fillId="0" borderId="0" xfId="56" applyFont="1" applyAlignment="1">
      <alignment horizontal="right" vertical="center"/>
    </xf>
    <xf numFmtId="0" fontId="66" fillId="0" borderId="0" xfId="56" applyFont="1" applyAlignment="1">
      <alignment horizontal="left" vertical="center"/>
    </xf>
    <xf numFmtId="0" fontId="45" fillId="0" borderId="70" xfId="56" applyFont="1" applyBorder="1" applyAlignment="1">
      <alignment horizontal="left" vertical="center" wrapText="1"/>
    </xf>
    <xf numFmtId="0" fontId="66" fillId="0" borderId="98" xfId="56" applyFont="1" applyFill="1" applyBorder="1" applyAlignment="1">
      <alignment horizontal="center" vertical="center" wrapText="1"/>
    </xf>
    <xf numFmtId="0" fontId="66" fillId="0" borderId="79" xfId="56" applyFont="1" applyFill="1" applyBorder="1" applyAlignment="1">
      <alignment horizontal="center" vertical="center"/>
    </xf>
    <xf numFmtId="0" fontId="66" fillId="0" borderId="99" xfId="56" applyFont="1" applyFill="1" applyBorder="1" applyAlignment="1">
      <alignment horizontal="center" vertical="center"/>
    </xf>
    <xf numFmtId="0" fontId="66" fillId="0" borderId="39" xfId="56" applyFont="1" applyFill="1" applyBorder="1" applyAlignment="1">
      <alignment horizontal="center" vertical="center"/>
    </xf>
    <xf numFmtId="0" fontId="66" fillId="0" borderId="76" xfId="56" applyFont="1" applyFill="1" applyBorder="1" applyAlignment="1">
      <alignment horizontal="center" vertical="center"/>
    </xf>
    <xf numFmtId="0" fontId="66" fillId="0" borderId="32" xfId="56" applyFont="1" applyFill="1" applyBorder="1" applyAlignment="1">
      <alignment horizontal="center" vertical="center"/>
    </xf>
    <xf numFmtId="0" fontId="66" fillId="0" borderId="21" xfId="56" applyFont="1" applyFill="1" applyBorder="1" applyAlignment="1">
      <alignment horizontal="center" vertical="center"/>
    </xf>
    <xf numFmtId="0" fontId="66" fillId="0" borderId="54" xfId="56" applyFont="1" applyFill="1" applyBorder="1" applyAlignment="1">
      <alignment horizontal="center" vertical="center"/>
    </xf>
    <xf numFmtId="0" fontId="66" fillId="0" borderId="55" xfId="56" applyFont="1" applyFill="1" applyBorder="1" applyAlignment="1">
      <alignment horizontal="center" vertical="center"/>
    </xf>
    <xf numFmtId="0" fontId="66" fillId="0" borderId="33" xfId="56" applyFont="1" applyFill="1" applyBorder="1" applyAlignment="1">
      <alignment horizontal="center" vertical="center"/>
    </xf>
    <xf numFmtId="0" fontId="66" fillId="0" borderId="56" xfId="56" applyFont="1" applyFill="1" applyBorder="1" applyAlignment="1">
      <alignment horizontal="center" vertical="center"/>
    </xf>
    <xf numFmtId="189" fontId="66" fillId="0" borderId="44" xfId="56" applyNumberFormat="1" applyFont="1" applyFill="1" applyBorder="1" applyAlignment="1">
      <alignment horizontal="center" vertical="center"/>
    </xf>
    <xf numFmtId="189" fontId="66" fillId="0" borderId="27" xfId="56" applyNumberFormat="1" applyFont="1" applyFill="1" applyBorder="1" applyAlignment="1">
      <alignment horizontal="center" vertical="center"/>
    </xf>
    <xf numFmtId="189" fontId="66" fillId="0" borderId="54" xfId="56" applyNumberFormat="1" applyFont="1" applyFill="1" applyBorder="1" applyAlignment="1">
      <alignment horizontal="center" vertical="center"/>
    </xf>
    <xf numFmtId="189" fontId="66" fillId="0" borderId="55" xfId="56" applyNumberFormat="1" applyFont="1" applyFill="1" applyBorder="1" applyAlignment="1">
      <alignment horizontal="center" vertical="center"/>
    </xf>
    <xf numFmtId="0" fontId="66" fillId="0" borderId="45" xfId="56" applyFont="1" applyFill="1" applyBorder="1" applyAlignment="1">
      <alignment horizontal="center" vertical="center"/>
    </xf>
    <xf numFmtId="0" fontId="66" fillId="0" borderId="67" xfId="56" applyFont="1" applyBorder="1" applyAlignment="1">
      <alignment horizontal="center" vertical="center" textRotation="255" wrapText="1"/>
    </xf>
    <xf numFmtId="0" fontId="66" fillId="0" borderId="68" xfId="56" applyFont="1" applyBorder="1" applyAlignment="1">
      <alignment horizontal="center" vertical="center" textRotation="255" wrapText="1"/>
    </xf>
    <xf numFmtId="0" fontId="66" fillId="0" borderId="22" xfId="56" applyFont="1" applyBorder="1" applyAlignment="1">
      <alignment horizontal="center" vertical="center" textRotation="255" wrapText="1"/>
    </xf>
    <xf numFmtId="0" fontId="66" fillId="0" borderId="14" xfId="56" applyFont="1" applyBorder="1" applyAlignment="1">
      <alignment horizontal="center" vertical="center" textRotation="255" wrapText="1"/>
    </xf>
    <xf numFmtId="0" fontId="70" fillId="0" borderId="27" xfId="56" applyFont="1" applyBorder="1" applyAlignment="1">
      <alignment horizontal="left" vertical="center" wrapText="1"/>
    </xf>
    <xf numFmtId="0" fontId="70" fillId="0" borderId="32" xfId="56" applyFont="1" applyBorder="1" applyAlignment="1">
      <alignment horizontal="center" vertical="center" wrapText="1"/>
    </xf>
    <xf numFmtId="0" fontId="70" fillId="0" borderId="21" xfId="56" applyFont="1" applyBorder="1" applyAlignment="1">
      <alignment horizontal="center" vertical="center" wrapText="1"/>
    </xf>
    <xf numFmtId="0" fontId="70" fillId="0" borderId="44" xfId="56" applyFont="1" applyBorder="1" applyAlignment="1">
      <alignment horizontal="center" vertical="center" wrapText="1"/>
    </xf>
    <xf numFmtId="0" fontId="70" fillId="0" borderId="54" xfId="56" applyFont="1" applyBorder="1" applyAlignment="1">
      <alignment horizontal="center" vertical="center" wrapText="1"/>
    </xf>
    <xf numFmtId="0" fontId="70" fillId="0" borderId="55" xfId="56" applyFont="1" applyBorder="1" applyAlignment="1">
      <alignment horizontal="center" vertical="center" wrapText="1"/>
    </xf>
    <xf numFmtId="0" fontId="69" fillId="0" borderId="21" xfId="56" applyFont="1" applyBorder="1" applyAlignment="1">
      <alignment horizontal="center" vertical="center"/>
    </xf>
    <xf numFmtId="0" fontId="69" fillId="0" borderId="33" xfId="56" applyFont="1" applyBorder="1" applyAlignment="1">
      <alignment horizontal="center" vertical="center"/>
    </xf>
    <xf numFmtId="0" fontId="69" fillId="0" borderId="27" xfId="56" applyFont="1" applyBorder="1" applyAlignment="1">
      <alignment horizontal="center" vertical="center"/>
    </xf>
    <xf numFmtId="0" fontId="69" fillId="0" borderId="45" xfId="56" applyFont="1" applyBorder="1" applyAlignment="1">
      <alignment horizontal="center" vertical="center"/>
    </xf>
    <xf numFmtId="0" fontId="69" fillId="0" borderId="55" xfId="56" applyFont="1" applyBorder="1" applyAlignment="1">
      <alignment horizontal="center" vertical="center"/>
    </xf>
    <xf numFmtId="0" fontId="69" fillId="0" borderId="56" xfId="56" applyFont="1" applyBorder="1" applyAlignment="1">
      <alignment horizontal="center" vertical="center"/>
    </xf>
    <xf numFmtId="0" fontId="210" fillId="0" borderId="29" xfId="56" applyFont="1" applyBorder="1" applyAlignment="1">
      <alignment horizontal="center" vertical="center"/>
    </xf>
    <xf numFmtId="0" fontId="210" fillId="0" borderId="38" xfId="56" applyFont="1" applyBorder="1" applyAlignment="1">
      <alignment horizontal="center" vertical="center"/>
    </xf>
    <xf numFmtId="14" fontId="71" fillId="0" borderId="80" xfId="56" applyNumberFormat="1" applyFont="1" applyBorder="1" applyAlignment="1">
      <alignment horizontal="center" vertical="center" wrapText="1"/>
    </xf>
    <xf numFmtId="14" fontId="71" fillId="0" borderId="59" xfId="56" applyNumberFormat="1" applyFont="1" applyBorder="1" applyAlignment="1">
      <alignment horizontal="center" vertical="center" wrapText="1"/>
    </xf>
    <xf numFmtId="14" fontId="71" fillId="0" borderId="51" xfId="56" applyNumberFormat="1" applyFont="1" applyBorder="1" applyAlignment="1">
      <alignment horizontal="center" vertical="center" wrapText="1"/>
    </xf>
    <xf numFmtId="14" fontId="71" fillId="0" borderId="52" xfId="56" applyNumberFormat="1" applyFont="1" applyBorder="1" applyAlignment="1">
      <alignment horizontal="center" vertical="center" wrapText="1"/>
    </xf>
    <xf numFmtId="14" fontId="70" fillId="33" borderId="24" xfId="56" applyNumberFormat="1" applyFont="1" applyFill="1" applyBorder="1" applyAlignment="1">
      <alignment horizontal="center" vertical="center"/>
    </xf>
    <xf numFmtId="14" fontId="70" fillId="33" borderId="19" xfId="56" applyNumberFormat="1" applyFont="1" applyFill="1" applyBorder="1" applyAlignment="1">
      <alignment horizontal="center" vertical="center"/>
    </xf>
    <xf numFmtId="14" fontId="70" fillId="33" borderId="27" xfId="56" applyNumberFormat="1" applyFont="1" applyFill="1" applyBorder="1" applyAlignment="1">
      <alignment horizontal="center" vertical="center"/>
    </xf>
    <xf numFmtId="0" fontId="70" fillId="33" borderId="46" xfId="56" applyFont="1" applyFill="1" applyBorder="1" applyAlignment="1">
      <alignment horizontal="center" vertical="center"/>
    </xf>
    <xf numFmtId="14" fontId="70" fillId="33" borderId="23" xfId="56" applyNumberFormat="1" applyFont="1" applyFill="1" applyBorder="1" applyAlignment="1">
      <alignment horizontal="center" vertical="center"/>
    </xf>
    <xf numFmtId="14" fontId="70" fillId="33" borderId="46" xfId="56" applyNumberFormat="1" applyFont="1" applyFill="1" applyBorder="1" applyAlignment="1">
      <alignment horizontal="center" vertical="center"/>
    </xf>
    <xf numFmtId="14" fontId="70" fillId="33" borderId="27" xfId="56" applyNumberFormat="1" applyFont="1" applyFill="1" applyBorder="1" applyAlignment="1">
      <alignment horizontal="left" vertical="center"/>
    </xf>
    <xf numFmtId="197" fontId="296" fillId="0" borderId="0" xfId="56" applyNumberFormat="1" applyFont="1" applyBorder="1" applyAlignment="1">
      <alignment horizontal="right" vertical="center"/>
    </xf>
    <xf numFmtId="0" fontId="69" fillId="0" borderId="99" xfId="56" applyFont="1" applyBorder="1" applyAlignment="1">
      <alignment horizontal="center" vertical="center"/>
    </xf>
    <xf numFmtId="0" fontId="69" fillId="0" borderId="123" xfId="56" applyFont="1" applyBorder="1" applyAlignment="1">
      <alignment horizontal="center" vertical="center"/>
    </xf>
    <xf numFmtId="0" fontId="69" fillId="0" borderId="124" xfId="56" applyFont="1" applyBorder="1" applyAlignment="1">
      <alignment horizontal="center" vertical="center"/>
    </xf>
    <xf numFmtId="0" fontId="70" fillId="0" borderId="98" xfId="56" applyFont="1" applyBorder="1" applyAlignment="1">
      <alignment horizontal="center" vertical="center" wrapText="1"/>
    </xf>
    <xf numFmtId="0" fontId="70" fillId="0" borderId="99" xfId="56" applyFont="1" applyBorder="1" applyAlignment="1">
      <alignment horizontal="center" vertical="center" wrapText="1"/>
    </xf>
    <xf numFmtId="0" fontId="70" fillId="0" borderId="40" xfId="56" applyFont="1" applyBorder="1" applyAlignment="1">
      <alignment horizontal="center" vertical="center" wrapText="1"/>
    </xf>
    <xf numFmtId="0" fontId="70" fillId="0" borderId="123" xfId="56" applyFont="1" applyBorder="1" applyAlignment="1">
      <alignment horizontal="center" vertical="center" wrapText="1"/>
    </xf>
    <xf numFmtId="0" fontId="70" fillId="0" borderId="77" xfId="56" applyFont="1" applyBorder="1" applyAlignment="1">
      <alignment horizontal="center" vertical="center" wrapText="1"/>
    </xf>
    <xf numFmtId="0" fontId="70" fillId="0" borderId="124" xfId="56" applyFont="1" applyBorder="1" applyAlignment="1">
      <alignment horizontal="center" vertical="center" wrapText="1"/>
    </xf>
    <xf numFmtId="14" fontId="71" fillId="33" borderId="333" xfId="56" applyNumberFormat="1" applyFont="1" applyFill="1" applyBorder="1" applyAlignment="1">
      <alignment horizontal="center" vertical="center" wrapText="1"/>
    </xf>
    <xf numFmtId="0" fontId="71" fillId="33" borderId="333" xfId="56" applyFont="1" applyFill="1" applyBorder="1" applyAlignment="1">
      <alignment horizontal="center" vertical="center" wrapText="1"/>
    </xf>
    <xf numFmtId="14" fontId="66" fillId="0" borderId="337" xfId="56" applyNumberFormat="1" applyFont="1" applyBorder="1" applyAlignment="1">
      <alignment horizontal="center" vertical="center" wrapText="1"/>
    </xf>
    <xf numFmtId="14" fontId="66" fillId="0" borderId="26" xfId="56" applyNumberFormat="1" applyFont="1" applyBorder="1" applyAlignment="1">
      <alignment horizontal="center" vertical="center" wrapText="1"/>
    </xf>
    <xf numFmtId="14" fontId="66" fillId="0" borderId="333" xfId="56" applyNumberFormat="1" applyFont="1" applyBorder="1" applyAlignment="1">
      <alignment horizontal="center" vertical="center"/>
    </xf>
    <xf numFmtId="9" fontId="5" fillId="0" borderId="172" xfId="45" applyNumberFormat="1" applyFont="1" applyBorder="1" applyAlignment="1">
      <alignment horizontal="center" vertical="center"/>
    </xf>
    <xf numFmtId="9" fontId="5" fillId="0" borderId="52" xfId="45" applyNumberFormat="1" applyFont="1" applyBorder="1" applyAlignment="1">
      <alignment horizontal="center" vertical="center"/>
    </xf>
    <xf numFmtId="0" fontId="49" fillId="0" borderId="98" xfId="45" applyFont="1" applyBorder="1" applyAlignment="1">
      <alignment horizontal="left" vertical="center" wrapText="1"/>
    </xf>
    <xf numFmtId="0" fontId="49" fillId="0" borderId="79" xfId="45" applyFont="1" applyBorder="1" applyAlignment="1">
      <alignment horizontal="left" vertical="center" wrapText="1"/>
    </xf>
    <xf numFmtId="0" fontId="49" fillId="0" borderId="99" xfId="45" applyFont="1" applyBorder="1" applyAlignment="1">
      <alignment horizontal="left" vertical="center" wrapText="1"/>
    </xf>
    <xf numFmtId="0" fontId="49" fillId="0" borderId="40" xfId="45" applyFont="1" applyBorder="1" applyAlignment="1">
      <alignment horizontal="left" vertical="center" wrapText="1"/>
    </xf>
    <xf numFmtId="0" fontId="49" fillId="0" borderId="0" xfId="45" applyFont="1" applyAlignment="1">
      <alignment horizontal="left" vertical="center" wrapText="1"/>
    </xf>
    <xf numFmtId="0" fontId="49" fillId="0" borderId="123" xfId="45" applyFont="1" applyBorder="1" applyAlignment="1">
      <alignment horizontal="left" vertical="center" wrapText="1"/>
    </xf>
    <xf numFmtId="0" fontId="49" fillId="0" borderId="77" xfId="45" applyFont="1" applyBorder="1" applyAlignment="1">
      <alignment horizontal="left" vertical="center" wrapText="1"/>
    </xf>
    <xf numFmtId="0" fontId="49" fillId="0" borderId="66" xfId="45" applyFont="1" applyBorder="1" applyAlignment="1">
      <alignment horizontal="left" vertical="center" wrapText="1"/>
    </xf>
    <xf numFmtId="0" fontId="49" fillId="0" borderId="124" xfId="45" applyFont="1" applyBorder="1" applyAlignment="1">
      <alignment horizontal="left" vertical="center" wrapText="1"/>
    </xf>
    <xf numFmtId="9" fontId="49" fillId="0" borderId="51" xfId="69" applyFont="1" applyFill="1" applyBorder="1" applyAlignment="1">
      <alignment horizontal="right" vertical="center"/>
    </xf>
    <xf numFmtId="9" fontId="49" fillId="0" borderId="172" xfId="69" applyFont="1" applyFill="1" applyBorder="1" applyAlignment="1">
      <alignment horizontal="right" vertical="center"/>
    </xf>
    <xf numFmtId="9" fontId="49" fillId="0" borderId="52" xfId="69" applyFont="1" applyFill="1" applyBorder="1" applyAlignment="1">
      <alignment horizontal="right" vertical="center"/>
    </xf>
    <xf numFmtId="0" fontId="70" fillId="0" borderId="333" xfId="56" applyFont="1" applyBorder="1" applyAlignment="1">
      <alignment horizontal="center" vertical="center"/>
    </xf>
    <xf numFmtId="0" fontId="70" fillId="0" borderId="331" xfId="56" applyFont="1" applyBorder="1" applyAlignment="1">
      <alignment horizontal="center" vertical="center"/>
    </xf>
    <xf numFmtId="0" fontId="334" fillId="0" borderId="0" xfId="45" applyFont="1" applyAlignment="1">
      <alignment horizontal="right" vertical="center"/>
    </xf>
    <xf numFmtId="0" fontId="5" fillId="0" borderId="0" xfId="45" applyFont="1" applyAlignment="1">
      <alignment horizontal="right" vertical="center"/>
    </xf>
    <xf numFmtId="0" fontId="59" fillId="0" borderId="0" xfId="45" applyFont="1" applyAlignment="1">
      <alignment horizontal="center" vertical="center" wrapText="1"/>
    </xf>
    <xf numFmtId="0" fontId="59" fillId="0" borderId="0" xfId="45" applyFont="1" applyAlignment="1">
      <alignment horizontal="center" vertical="center"/>
    </xf>
    <xf numFmtId="9" fontId="5" fillId="0" borderId="51" xfId="45" applyNumberFormat="1" applyFont="1" applyBorder="1" applyAlignment="1">
      <alignment horizontal="center" vertical="center"/>
    </xf>
    <xf numFmtId="205" fontId="49" fillId="33" borderId="51" xfId="45" applyNumberFormat="1" applyFont="1" applyFill="1" applyBorder="1" applyAlignment="1">
      <alignment horizontal="right" vertical="center"/>
    </xf>
    <xf numFmtId="205" fontId="49" fillId="33" borderId="172" xfId="45" applyNumberFormat="1" applyFont="1" applyFill="1" applyBorder="1" applyAlignment="1">
      <alignment horizontal="right" vertical="center"/>
    </xf>
    <xf numFmtId="205" fontId="49" fillId="33" borderId="52" xfId="45" applyNumberFormat="1" applyFont="1" applyFill="1" applyBorder="1" applyAlignment="1">
      <alignment horizontal="right" vertical="center"/>
    </xf>
    <xf numFmtId="0" fontId="335" fillId="0" borderId="0" xfId="45" applyFont="1" applyAlignment="1">
      <alignment horizontal="left" vertical="top" wrapText="1"/>
    </xf>
    <xf numFmtId="0" fontId="49" fillId="33" borderId="331" xfId="45" applyFont="1" applyFill="1" applyBorder="1" applyAlignment="1">
      <alignment horizontal="center" vertical="center"/>
    </xf>
    <xf numFmtId="0" fontId="49" fillId="33" borderId="332" xfId="45" applyFont="1" applyFill="1" applyBorder="1" applyAlignment="1">
      <alignment horizontal="center" vertical="center"/>
    </xf>
    <xf numFmtId="58" fontId="49" fillId="33" borderId="331" xfId="45" applyNumberFormat="1" applyFont="1" applyFill="1" applyBorder="1" applyAlignment="1">
      <alignment horizontal="center" vertical="center"/>
    </xf>
    <xf numFmtId="58" fontId="49" fillId="33" borderId="332" xfId="45" applyNumberFormat="1" applyFont="1" applyFill="1" applyBorder="1" applyAlignment="1">
      <alignment horizontal="center" vertical="center"/>
    </xf>
    <xf numFmtId="0" fontId="49" fillId="33" borderId="325" xfId="45" applyFont="1" applyFill="1" applyBorder="1" applyAlignment="1">
      <alignment horizontal="center" vertical="center"/>
    </xf>
    <xf numFmtId="58" fontId="49" fillId="33" borderId="333" xfId="45" applyNumberFormat="1" applyFont="1" applyFill="1" applyBorder="1" applyAlignment="1">
      <alignment horizontal="center" vertical="center"/>
    </xf>
    <xf numFmtId="0" fontId="70" fillId="0" borderId="333" xfId="56" applyFont="1" applyBorder="1" applyAlignment="1">
      <alignment horizontal="center" vertical="center" wrapText="1"/>
    </xf>
    <xf numFmtId="0" fontId="49" fillId="33" borderId="333" xfId="45" applyFont="1" applyFill="1" applyBorder="1" applyAlignment="1">
      <alignment horizontal="center" vertical="center"/>
    </xf>
    <xf numFmtId="58" fontId="49" fillId="33" borderId="335" xfId="45" applyNumberFormat="1" applyFont="1" applyFill="1" applyBorder="1" applyAlignment="1">
      <alignment horizontal="center" vertical="center"/>
    </xf>
    <xf numFmtId="0" fontId="49" fillId="33" borderId="336" xfId="45" applyFont="1" applyFill="1" applyBorder="1" applyAlignment="1">
      <alignment horizontal="center" vertical="center"/>
    </xf>
    <xf numFmtId="58" fontId="49" fillId="33" borderId="333" xfId="45" applyNumberFormat="1" applyFont="1" applyFill="1" applyBorder="1" applyAlignment="1">
      <alignment horizontal="left" vertical="center"/>
    </xf>
    <xf numFmtId="0" fontId="49" fillId="33" borderId="333" xfId="45" applyFont="1" applyFill="1" applyBorder="1" applyAlignment="1">
      <alignment horizontal="left" vertical="center"/>
    </xf>
    <xf numFmtId="9" fontId="59" fillId="0" borderId="98" xfId="69" applyFont="1" applyFill="1" applyBorder="1" applyAlignment="1">
      <alignment horizontal="right" vertical="center"/>
    </xf>
    <xf numFmtId="9" fontId="59" fillId="0" borderId="79" xfId="69" applyFont="1" applyFill="1" applyBorder="1" applyAlignment="1">
      <alignment horizontal="right" vertical="center"/>
    </xf>
    <xf numFmtId="9" fontId="59" fillId="0" borderId="40" xfId="69" applyFont="1" applyFill="1" applyBorder="1" applyAlignment="1">
      <alignment horizontal="right" vertical="center"/>
    </xf>
    <xf numFmtId="9" fontId="59" fillId="0" borderId="0" xfId="69" applyFont="1" applyFill="1" applyBorder="1" applyAlignment="1">
      <alignment horizontal="right" vertical="center"/>
    </xf>
    <xf numFmtId="9" fontId="59" fillId="0" borderId="77" xfId="69" applyFont="1" applyFill="1" applyBorder="1" applyAlignment="1">
      <alignment horizontal="right" vertical="center"/>
    </xf>
    <xf numFmtId="9" fontId="59" fillId="0" borderId="66" xfId="69" applyFont="1" applyFill="1" applyBorder="1" applyAlignment="1">
      <alignment horizontal="right" vertical="center"/>
    </xf>
    <xf numFmtId="0" fontId="5" fillId="0" borderId="51" xfId="45" applyFont="1" applyBorder="1" applyAlignment="1">
      <alignment horizontal="center" vertical="center"/>
    </xf>
    <xf numFmtId="0" fontId="5" fillId="0" borderId="52" xfId="45" applyFont="1" applyBorder="1" applyAlignment="1">
      <alignment horizontal="center" vertical="center"/>
    </xf>
    <xf numFmtId="196" fontId="5" fillId="0" borderId="51" xfId="45" applyNumberFormat="1" applyFont="1" applyBorder="1" applyAlignment="1">
      <alignment horizontal="center" vertical="center"/>
    </xf>
    <xf numFmtId="196" fontId="5" fillId="0" borderId="52" xfId="45" applyNumberFormat="1" applyFont="1" applyBorder="1" applyAlignment="1">
      <alignment horizontal="center" vertical="center"/>
    </xf>
    <xf numFmtId="14" fontId="5" fillId="0" borderId="333" xfId="45" applyNumberFormat="1" applyFont="1" applyBorder="1" applyAlignment="1">
      <alignment horizontal="center" vertical="center"/>
    </xf>
    <xf numFmtId="197" fontId="110" fillId="0" borderId="0" xfId="45" applyNumberFormat="1" applyFont="1" applyAlignment="1">
      <alignment horizontal="right" vertical="center"/>
    </xf>
    <xf numFmtId="197" fontId="23" fillId="0" borderId="0" xfId="45" applyNumberFormat="1" applyFont="1" applyAlignment="1">
      <alignment horizontal="right" vertical="center"/>
    </xf>
    <xf numFmtId="178" fontId="59" fillId="0" borderId="98" xfId="45" applyNumberFormat="1" applyFont="1" applyBorder="1" applyAlignment="1">
      <alignment horizontal="right" vertical="center"/>
    </xf>
    <xf numFmtId="178" fontId="59" fillId="0" borderId="79" xfId="45" applyNumberFormat="1" applyFont="1" applyBorder="1" applyAlignment="1">
      <alignment horizontal="right" vertical="center"/>
    </xf>
    <xf numFmtId="178" fontId="59" fillId="0" borderId="40" xfId="45" applyNumberFormat="1" applyFont="1" applyBorder="1" applyAlignment="1">
      <alignment horizontal="right" vertical="center"/>
    </xf>
    <xf numFmtId="178" fontId="59" fillId="0" borderId="0" xfId="45" applyNumberFormat="1" applyFont="1" applyAlignment="1">
      <alignment horizontal="right" vertical="center"/>
    </xf>
    <xf numFmtId="178" fontId="59" fillId="0" borderId="77" xfId="45" applyNumberFormat="1" applyFont="1" applyBorder="1" applyAlignment="1">
      <alignment horizontal="right" vertical="center"/>
    </xf>
    <xf numFmtId="178" fontId="59" fillId="0" borderId="66" xfId="45" applyNumberFormat="1" applyFont="1" applyBorder="1" applyAlignment="1">
      <alignment horizontal="right" vertical="center"/>
    </xf>
    <xf numFmtId="0" fontId="300" fillId="0" borderId="0" xfId="45" applyFont="1" applyAlignment="1">
      <alignment horizontal="left" vertical="top" wrapText="1"/>
    </xf>
    <xf numFmtId="0" fontId="49" fillId="33" borderId="333" xfId="45" applyFont="1" applyFill="1" applyBorder="1" applyAlignment="1">
      <alignment horizontal="center" vertical="center" shrinkToFit="1"/>
    </xf>
    <xf numFmtId="196" fontId="49" fillId="33" borderId="335" xfId="45" applyNumberFormat="1" applyFont="1" applyFill="1" applyBorder="1" applyAlignment="1">
      <alignment horizontal="center" vertical="center"/>
    </xf>
    <xf numFmtId="196" fontId="49" fillId="33" borderId="336" xfId="45" applyNumberFormat="1" applyFont="1" applyFill="1" applyBorder="1" applyAlignment="1">
      <alignment horizontal="center" vertical="center"/>
    </xf>
    <xf numFmtId="196" fontId="49" fillId="33" borderId="333" xfId="45" applyNumberFormat="1" applyFont="1" applyFill="1" applyBorder="1" applyAlignment="1">
      <alignment horizontal="center" vertical="center"/>
    </xf>
    <xf numFmtId="0" fontId="49" fillId="33" borderId="331" xfId="45" applyFont="1" applyFill="1" applyBorder="1" applyAlignment="1">
      <alignment horizontal="center" vertical="center" shrinkToFit="1"/>
    </xf>
    <xf numFmtId="0" fontId="49" fillId="33" borderId="332" xfId="45" applyFont="1" applyFill="1" applyBorder="1" applyAlignment="1">
      <alignment horizontal="center" vertical="center" shrinkToFit="1"/>
    </xf>
    <xf numFmtId="196" fontId="49" fillId="33" borderId="331" xfId="45" applyNumberFormat="1" applyFont="1" applyFill="1" applyBorder="1" applyAlignment="1">
      <alignment horizontal="center" vertical="center"/>
    </xf>
    <xf numFmtId="196" fontId="49" fillId="33" borderId="332" xfId="45" applyNumberFormat="1" applyFont="1" applyFill="1" applyBorder="1" applyAlignment="1">
      <alignment horizontal="center" vertical="center"/>
    </xf>
    <xf numFmtId="196" fontId="49" fillId="33" borderId="333" xfId="45" applyNumberFormat="1" applyFont="1" applyFill="1" applyBorder="1" applyAlignment="1">
      <alignment horizontal="left" vertical="center"/>
    </xf>
    <xf numFmtId="183" fontId="209" fillId="0" borderId="0" xfId="45" applyNumberFormat="1" applyFont="1" applyAlignment="1">
      <alignment horizontal="right" vertical="center"/>
    </xf>
    <xf numFmtId="183" fontId="202" fillId="0" borderId="0" xfId="45" applyNumberFormat="1" applyFont="1" applyAlignment="1">
      <alignment vertical="center"/>
    </xf>
    <xf numFmtId="0" fontId="43" fillId="0" borderId="0" xfId="45" applyFont="1" applyBorder="1" applyAlignment="1">
      <alignment horizontal="center" vertical="center"/>
    </xf>
    <xf numFmtId="0" fontId="113" fillId="0" borderId="0" xfId="45" applyFont="1" applyAlignment="1">
      <alignment horizontal="center" vertical="center"/>
    </xf>
    <xf numFmtId="0" fontId="23" fillId="0" borderId="23" xfId="45" applyFont="1" applyBorder="1" applyAlignment="1">
      <alignment horizontal="center" vertical="center"/>
    </xf>
    <xf numFmtId="0" fontId="23" fillId="0" borderId="65" xfId="45" applyFont="1" applyBorder="1" applyAlignment="1">
      <alignment horizontal="center" vertical="center"/>
    </xf>
    <xf numFmtId="0" fontId="23" fillId="0" borderId="46" xfId="45" applyFont="1" applyBorder="1" applyAlignment="1">
      <alignment horizontal="center" vertical="center"/>
    </xf>
    <xf numFmtId="0" fontId="301" fillId="33" borderId="70" xfId="45" applyFont="1" applyFill="1" applyBorder="1" applyAlignment="1">
      <alignment horizontal="center" vertical="center"/>
    </xf>
    <xf numFmtId="0" fontId="301" fillId="33" borderId="19" xfId="45" applyFont="1" applyFill="1" applyBorder="1" applyAlignment="1">
      <alignment horizontal="center" vertical="center"/>
    </xf>
    <xf numFmtId="0" fontId="61" fillId="0" borderId="23" xfId="45" applyBorder="1" applyAlignment="1">
      <alignment horizontal="left" vertical="center" wrapText="1"/>
    </xf>
    <xf numFmtId="0" fontId="61" fillId="0" borderId="65" xfId="45" applyBorder="1" applyAlignment="1">
      <alignment horizontal="left" vertical="center" wrapText="1"/>
    </xf>
    <xf numFmtId="0" fontId="61" fillId="0" borderId="46" xfId="45" applyBorder="1" applyAlignment="1">
      <alignment horizontal="left" vertical="center" wrapText="1"/>
    </xf>
    <xf numFmtId="0" fontId="301" fillId="33" borderId="65" xfId="45" applyFont="1" applyFill="1" applyBorder="1" applyAlignment="1">
      <alignment horizontal="center" vertical="center"/>
    </xf>
    <xf numFmtId="0" fontId="301" fillId="33" borderId="46" xfId="45" applyFont="1" applyFill="1" applyBorder="1" applyAlignment="1">
      <alignment horizontal="center" vertical="center"/>
    </xf>
    <xf numFmtId="0" fontId="41" fillId="0" borderId="0" xfId="45" applyFont="1" applyAlignment="1">
      <alignment horizontal="left" vertical="center" wrapText="1"/>
    </xf>
    <xf numFmtId="0" fontId="61" fillId="33" borderId="22" xfId="45" applyFill="1" applyBorder="1" applyAlignment="1">
      <alignment horizontal="left" vertical="center" wrapText="1"/>
    </xf>
    <xf numFmtId="0" fontId="61" fillId="33" borderId="69" xfId="45" applyFill="1" applyBorder="1" applyAlignment="1">
      <alignment horizontal="left" vertical="center" wrapText="1"/>
    </xf>
    <xf numFmtId="0" fontId="61" fillId="33" borderId="14" xfId="45" applyFill="1" applyBorder="1" applyAlignment="1">
      <alignment horizontal="left" vertical="center" wrapText="1"/>
    </xf>
    <xf numFmtId="0" fontId="61" fillId="0" borderId="337" xfId="45" applyBorder="1" applyAlignment="1">
      <alignment horizontal="left" vertical="center" wrapText="1"/>
    </xf>
    <xf numFmtId="0" fontId="61" fillId="0" borderId="26" xfId="45" applyBorder="1" applyAlignment="1">
      <alignment horizontal="left" vertical="center" wrapText="1"/>
    </xf>
    <xf numFmtId="0" fontId="61" fillId="0" borderId="335" xfId="45" applyBorder="1" applyAlignment="1">
      <alignment horizontal="left" vertical="center" wrapText="1"/>
    </xf>
    <xf numFmtId="0" fontId="61" fillId="0" borderId="324" xfId="45" applyBorder="1" applyAlignment="1">
      <alignment horizontal="left" vertical="center" wrapText="1"/>
    </xf>
    <xf numFmtId="0" fontId="61" fillId="0" borderId="336" xfId="45" applyBorder="1" applyAlignment="1">
      <alignment horizontal="left" vertical="center" wrapText="1"/>
    </xf>
    <xf numFmtId="0" fontId="301" fillId="33" borderId="335" xfId="45" applyFont="1" applyFill="1" applyBorder="1" applyAlignment="1">
      <alignment horizontal="center" vertical="center"/>
    </xf>
    <xf numFmtId="0" fontId="301" fillId="33" borderId="336" xfId="45" applyFont="1" applyFill="1" applyBorder="1" applyAlignment="1">
      <alignment horizontal="center" vertical="center"/>
    </xf>
    <xf numFmtId="0" fontId="301" fillId="33" borderId="22" xfId="45" applyFont="1" applyFill="1" applyBorder="1" applyAlignment="1">
      <alignment horizontal="center" vertical="center"/>
    </xf>
    <xf numFmtId="0" fontId="301" fillId="33" borderId="14" xfId="45" applyFont="1" applyFill="1" applyBorder="1" applyAlignment="1">
      <alignment horizontal="center" vertical="center"/>
    </xf>
    <xf numFmtId="0" fontId="119" fillId="33" borderId="27" xfId="56" applyFont="1" applyFill="1" applyBorder="1" applyAlignment="1">
      <alignment horizontal="center" vertical="center"/>
    </xf>
    <xf numFmtId="0" fontId="118" fillId="33" borderId="24" xfId="56" applyFont="1" applyFill="1" applyBorder="1" applyAlignment="1">
      <alignment horizontal="center" vertical="center"/>
    </xf>
    <xf numFmtId="0" fontId="119" fillId="0" borderId="24" xfId="56" applyFont="1" applyBorder="1" applyAlignment="1">
      <alignment vertical="center" wrapText="1"/>
    </xf>
    <xf numFmtId="0" fontId="119" fillId="0" borderId="67" xfId="56" applyFont="1" applyBorder="1" applyAlignment="1">
      <alignment vertical="center" wrapText="1"/>
    </xf>
    <xf numFmtId="0" fontId="119" fillId="0" borderId="22" xfId="56" applyFont="1" applyBorder="1" applyAlignment="1">
      <alignment vertical="center" wrapText="1"/>
    </xf>
    <xf numFmtId="0" fontId="119" fillId="0" borderId="23" xfId="56" applyFont="1" applyBorder="1" applyAlignment="1">
      <alignment horizontal="center" vertical="center"/>
    </xf>
    <xf numFmtId="0" fontId="119" fillId="0" borderId="65" xfId="56" applyFont="1" applyBorder="1" applyAlignment="1">
      <alignment horizontal="center" vertical="center"/>
    </xf>
    <xf numFmtId="0" fontId="119" fillId="0" borderId="46" xfId="56" applyFont="1" applyBorder="1" applyAlignment="1">
      <alignment horizontal="center" vertical="center"/>
    </xf>
    <xf numFmtId="0" fontId="119" fillId="0" borderId="27" xfId="56" applyFont="1" applyBorder="1" applyAlignment="1">
      <alignment horizontal="center" vertical="center"/>
    </xf>
    <xf numFmtId="0" fontId="119" fillId="0" borderId="27" xfId="55" applyFont="1" applyBorder="1" applyAlignment="1">
      <alignment horizontal="center" vertical="center" wrapText="1"/>
    </xf>
    <xf numFmtId="0" fontId="148" fillId="0" borderId="70" xfId="56" applyFont="1" applyBorder="1" applyAlignment="1">
      <alignment horizontal="center" wrapText="1"/>
    </xf>
    <xf numFmtId="0" fontId="148" fillId="0" borderId="19" xfId="56" applyFont="1" applyBorder="1" applyAlignment="1">
      <alignment horizontal="center" wrapText="1"/>
    </xf>
    <xf numFmtId="0" fontId="148" fillId="0" borderId="0" xfId="56" applyFont="1" applyAlignment="1">
      <alignment horizontal="center" wrapText="1"/>
    </xf>
    <xf numFmtId="0" fontId="148" fillId="0" borderId="68" xfId="56" applyFont="1" applyBorder="1" applyAlignment="1">
      <alignment horizontal="center" wrapText="1"/>
    </xf>
    <xf numFmtId="0" fontId="148" fillId="0" borderId="69" xfId="56" applyFont="1" applyBorder="1" applyAlignment="1">
      <alignment horizontal="center" wrapText="1"/>
    </xf>
    <xf numFmtId="0" fontId="148" fillId="0" borderId="14" xfId="56" applyFont="1" applyBorder="1" applyAlignment="1">
      <alignment horizontal="center" wrapText="1"/>
    </xf>
    <xf numFmtId="0" fontId="119" fillId="0" borderId="0" xfId="56" applyFont="1" applyAlignment="1">
      <alignment vertical="center" wrapText="1"/>
    </xf>
    <xf numFmtId="0" fontId="119" fillId="0" borderId="0" xfId="56" applyFont="1" applyAlignment="1">
      <alignment horizontal="left" vertical="center" wrapText="1"/>
    </xf>
    <xf numFmtId="0" fontId="136" fillId="0" borderId="0" xfId="56" applyFont="1" applyAlignment="1">
      <alignment vertical="center" wrapText="1"/>
    </xf>
    <xf numFmtId="0" fontId="119" fillId="0" borderId="17" xfId="56" applyFont="1" applyBorder="1" applyAlignment="1">
      <alignment vertical="center" wrapText="1"/>
    </xf>
    <xf numFmtId="0" fontId="119" fillId="0" borderId="67" xfId="56" applyFont="1" applyBorder="1" applyAlignment="1">
      <alignment horizontal="left" vertical="center" wrapText="1"/>
    </xf>
    <xf numFmtId="0" fontId="119" fillId="0" borderId="68" xfId="56" applyFont="1" applyBorder="1" applyAlignment="1">
      <alignment horizontal="left" vertical="center" wrapText="1"/>
    </xf>
    <xf numFmtId="0" fontId="119" fillId="0" borderId="22" xfId="56" applyFont="1" applyBorder="1" applyAlignment="1">
      <alignment horizontal="left" vertical="center" wrapText="1"/>
    </xf>
    <xf numFmtId="0" fontId="119" fillId="0" borderId="69" xfId="56" applyFont="1" applyBorder="1" applyAlignment="1">
      <alignment horizontal="left" vertical="center" wrapText="1"/>
    </xf>
    <xf numFmtId="0" fontId="119" fillId="0" borderId="14" xfId="56" applyFont="1" applyBorder="1" applyAlignment="1">
      <alignment horizontal="left" vertical="center" wrapText="1"/>
    </xf>
    <xf numFmtId="0" fontId="119" fillId="0" borderId="22" xfId="56" applyFont="1" applyBorder="1" applyAlignment="1">
      <alignment horizontal="center" vertical="center"/>
    </xf>
    <xf numFmtId="0" fontId="119" fillId="0" borderId="69" xfId="56" applyFont="1" applyBorder="1" applyAlignment="1">
      <alignment horizontal="center" vertical="center"/>
    </xf>
    <xf numFmtId="0" fontId="119" fillId="0" borderId="14" xfId="56" applyFont="1" applyBorder="1" applyAlignment="1">
      <alignment horizontal="center" vertical="center"/>
    </xf>
    <xf numFmtId="0" fontId="119" fillId="33" borderId="23" xfId="56" applyFont="1" applyFill="1" applyBorder="1" applyAlignment="1">
      <alignment horizontal="center" vertical="center" wrapText="1"/>
    </xf>
    <xf numFmtId="0" fontId="119" fillId="33" borderId="65" xfId="56" applyFont="1" applyFill="1" applyBorder="1" applyAlignment="1">
      <alignment horizontal="center" vertical="center" wrapText="1"/>
    </xf>
    <xf numFmtId="0" fontId="119" fillId="33" borderId="46" xfId="56" applyFont="1" applyFill="1" applyBorder="1" applyAlignment="1">
      <alignment horizontal="center" vertical="center" wrapText="1"/>
    </xf>
    <xf numFmtId="0" fontId="119" fillId="0" borderId="337" xfId="56" applyFont="1" applyBorder="1" applyAlignment="1">
      <alignment horizontal="left" vertical="center" wrapText="1"/>
    </xf>
    <xf numFmtId="0" fontId="119" fillId="0" borderId="71" xfId="56" applyFont="1" applyBorder="1" applyAlignment="1">
      <alignment horizontal="left" vertical="center"/>
    </xf>
    <xf numFmtId="0" fontId="119" fillId="0" borderId="331" xfId="56" applyFont="1" applyFill="1" applyBorder="1" applyAlignment="1">
      <alignment vertical="center"/>
    </xf>
    <xf numFmtId="0" fontId="119" fillId="0" borderId="325" xfId="56" applyFont="1" applyFill="1" applyBorder="1" applyAlignment="1">
      <alignment vertical="center"/>
    </xf>
    <xf numFmtId="0" fontId="119" fillId="0" borderId="17" xfId="56" applyFont="1" applyBorder="1" applyAlignment="1">
      <alignment horizontal="center" vertical="center" wrapText="1"/>
    </xf>
    <xf numFmtId="0" fontId="119" fillId="0" borderId="26" xfId="56" applyFont="1" applyBorder="1" applyAlignment="1">
      <alignment horizontal="center" vertical="center" wrapText="1"/>
    </xf>
    <xf numFmtId="0" fontId="119" fillId="0" borderId="24" xfId="56" applyFont="1" applyBorder="1" applyAlignment="1">
      <alignment horizontal="left" vertical="center" wrapText="1"/>
    </xf>
    <xf numFmtId="0" fontId="119" fillId="0" borderId="70" xfId="56" applyFont="1" applyBorder="1" applyAlignment="1">
      <alignment horizontal="left" vertical="center" wrapText="1"/>
    </xf>
    <xf numFmtId="0" fontId="119" fillId="0" borderId="19" xfId="56" applyFont="1" applyBorder="1" applyAlignment="1">
      <alignment horizontal="left" vertical="center" wrapText="1"/>
    </xf>
    <xf numFmtId="0" fontId="119" fillId="0" borderId="24" xfId="56" applyFont="1" applyBorder="1" applyAlignment="1">
      <alignment horizontal="center" vertical="center"/>
    </xf>
    <xf numFmtId="0" fontId="119" fillId="0" borderId="70" xfId="56" applyFont="1" applyBorder="1" applyAlignment="1">
      <alignment horizontal="center" vertical="center"/>
    </xf>
    <xf numFmtId="0" fontId="119" fillId="33" borderId="70" xfId="56" applyFont="1" applyFill="1" applyBorder="1" applyAlignment="1">
      <alignment horizontal="center" vertical="center"/>
    </xf>
    <xf numFmtId="0" fontId="119" fillId="0" borderId="331" xfId="56" applyFont="1" applyFill="1" applyBorder="1" applyAlignment="1">
      <alignment vertical="center" wrapText="1"/>
    </xf>
    <xf numFmtId="0" fontId="119" fillId="0" borderId="325" xfId="56" applyFont="1" applyFill="1" applyBorder="1" applyAlignment="1">
      <alignment vertical="center" wrapText="1"/>
    </xf>
    <xf numFmtId="0" fontId="119" fillId="0" borderId="332" xfId="56" applyFont="1" applyFill="1" applyBorder="1" applyAlignment="1">
      <alignment vertical="center" wrapText="1"/>
    </xf>
    <xf numFmtId="183" fontId="212" fillId="0" borderId="0" xfId="43" applyNumberFormat="1" applyFont="1" applyAlignment="1">
      <alignment horizontal="right" vertical="center"/>
    </xf>
    <xf numFmtId="183" fontId="95" fillId="0" borderId="0" xfId="43" applyNumberFormat="1" applyFont="1" applyAlignment="1">
      <alignment horizontal="right" vertical="center"/>
    </xf>
    <xf numFmtId="0" fontId="9" fillId="0" borderId="0" xfId="43" applyFont="1" applyAlignment="1">
      <alignment vertical="center" wrapText="1"/>
    </xf>
    <xf numFmtId="0" fontId="62" fillId="29" borderId="27" xfId="43" applyFont="1" applyFill="1" applyBorder="1" applyAlignment="1">
      <alignment vertical="center" wrapText="1"/>
    </xf>
    <xf numFmtId="0" fontId="62" fillId="29" borderId="27" xfId="43" applyFont="1" applyFill="1" applyBorder="1" applyAlignment="1">
      <alignment vertical="center"/>
    </xf>
    <xf numFmtId="0" fontId="63" fillId="33" borderId="27" xfId="43" applyFont="1" applyFill="1" applyBorder="1" applyAlignment="1">
      <alignment horizontal="center" vertical="center"/>
    </xf>
    <xf numFmtId="0" fontId="9" fillId="0" borderId="17" xfId="43" applyBorder="1" applyAlignment="1">
      <alignment horizontal="center" vertical="center" wrapText="1"/>
    </xf>
    <xf numFmtId="0" fontId="9" fillId="0" borderId="26" xfId="43" applyBorder="1" applyAlignment="1">
      <alignment horizontal="center" vertical="center" wrapText="1"/>
    </xf>
    <xf numFmtId="0" fontId="9" fillId="0" borderId="24" xfId="43" applyBorder="1" applyAlignment="1">
      <alignment horizontal="center" vertical="center"/>
    </xf>
    <xf numFmtId="0" fontId="9" fillId="0" borderId="70" xfId="43" applyBorder="1" applyAlignment="1">
      <alignment horizontal="center" vertical="center"/>
    </xf>
    <xf numFmtId="0" fontId="9" fillId="0" borderId="19" xfId="43" applyBorder="1" applyAlignment="1">
      <alignment horizontal="center" vertical="center"/>
    </xf>
    <xf numFmtId="0" fontId="9" fillId="0" borderId="22" xfId="43" applyBorder="1" applyAlignment="1">
      <alignment horizontal="center" vertical="center"/>
    </xf>
    <xf numFmtId="0" fontId="9" fillId="0" borderId="69" xfId="43" applyBorder="1" applyAlignment="1">
      <alignment horizontal="center" vertical="center"/>
    </xf>
    <xf numFmtId="0" fontId="9" fillId="0" borderId="14" xfId="43" applyBorder="1" applyAlignment="1">
      <alignment horizontal="center" vertical="center"/>
    </xf>
    <xf numFmtId="0" fontId="9" fillId="0" borderId="71" xfId="43" applyBorder="1" applyAlignment="1">
      <alignment horizontal="center" vertical="center" wrapText="1"/>
    </xf>
    <xf numFmtId="0" fontId="9" fillId="0" borderId="23" xfId="43" applyBorder="1" applyAlignment="1">
      <alignment vertical="center" wrapText="1"/>
    </xf>
    <xf numFmtId="0" fontId="9" fillId="0" borderId="65" xfId="43" applyBorder="1" applyAlignment="1">
      <alignment vertical="center" wrapText="1"/>
    </xf>
    <xf numFmtId="0" fontId="42" fillId="33" borderId="23" xfId="43" applyFont="1" applyFill="1" applyBorder="1" applyAlignment="1">
      <alignment horizontal="center" vertical="center"/>
    </xf>
    <xf numFmtId="0" fontId="42" fillId="33" borderId="65" xfId="43" applyFont="1" applyFill="1" applyBorder="1" applyAlignment="1">
      <alignment horizontal="center" vertical="center"/>
    </xf>
    <xf numFmtId="0" fontId="42" fillId="33" borderId="46" xfId="43" applyFont="1" applyFill="1" applyBorder="1" applyAlignment="1">
      <alignment horizontal="center" vertical="center"/>
    </xf>
    <xf numFmtId="0" fontId="9" fillId="0" borderId="24" xfId="43" applyBorder="1" applyAlignment="1">
      <alignment vertical="center" wrapText="1"/>
    </xf>
    <xf numFmtId="0" fontId="9" fillId="0" borderId="70" xfId="43" applyBorder="1" applyAlignment="1">
      <alignment vertical="center" wrapText="1"/>
    </xf>
    <xf numFmtId="0" fontId="9" fillId="0" borderId="22" xfId="43" applyBorder="1" applyAlignment="1">
      <alignment vertical="center" wrapText="1"/>
    </xf>
    <xf numFmtId="0" fontId="9" fillId="0" borderId="69" xfId="43" applyBorder="1" applyAlignment="1">
      <alignment vertical="center" wrapText="1"/>
    </xf>
    <xf numFmtId="0" fontId="42" fillId="33" borderId="24" xfId="43" applyFont="1" applyFill="1" applyBorder="1" applyAlignment="1">
      <alignment horizontal="center" vertical="center"/>
    </xf>
    <xf numFmtId="0" fontId="42" fillId="33" borderId="70" xfId="43" applyFont="1" applyFill="1" applyBorder="1" applyAlignment="1">
      <alignment horizontal="center" vertical="center"/>
    </xf>
    <xf numFmtId="0" fontId="42" fillId="33" borderId="19" xfId="43" applyFont="1" applyFill="1" applyBorder="1" applyAlignment="1">
      <alignment horizontal="center" vertical="center"/>
    </xf>
    <xf numFmtId="0" fontId="42" fillId="33" borderId="22" xfId="43" applyFont="1" applyFill="1" applyBorder="1" applyAlignment="1">
      <alignment horizontal="center" vertical="center"/>
    </xf>
    <xf numFmtId="0" fontId="42" fillId="33" borderId="69" xfId="43" applyFont="1" applyFill="1" applyBorder="1" applyAlignment="1">
      <alignment horizontal="center" vertical="center"/>
    </xf>
    <xf numFmtId="0" fontId="42" fillId="33" borderId="14" xfId="43" applyFont="1" applyFill="1" applyBorder="1" applyAlignment="1">
      <alignment horizontal="center" vertical="center"/>
    </xf>
    <xf numFmtId="0" fontId="61" fillId="0" borderId="26" xfId="56" applyBorder="1" applyAlignment="1">
      <alignment horizontal="center" vertical="center" wrapText="1"/>
    </xf>
    <xf numFmtId="0" fontId="9" fillId="0" borderId="27" xfId="43" applyBorder="1" applyAlignment="1">
      <alignment vertical="center" wrapText="1"/>
    </xf>
    <xf numFmtId="0" fontId="42" fillId="33" borderId="27" xfId="43" applyFont="1" applyFill="1" applyBorder="1" applyAlignment="1">
      <alignment horizontal="center" vertical="center"/>
    </xf>
    <xf numFmtId="0" fontId="9" fillId="0" borderId="46" xfId="43" applyBorder="1" applyAlignment="1">
      <alignment vertical="center" wrapText="1"/>
    </xf>
    <xf numFmtId="0" fontId="302" fillId="0" borderId="0" xfId="43" applyFont="1" applyBorder="1" applyAlignment="1">
      <alignment horizontal="center" vertical="center"/>
    </xf>
    <xf numFmtId="0" fontId="23" fillId="37" borderId="23" xfId="43" applyFont="1" applyFill="1" applyBorder="1" applyAlignment="1">
      <alignment horizontal="center" vertical="center"/>
    </xf>
    <xf numFmtId="0" fontId="23" fillId="37" borderId="65" xfId="43" applyFont="1" applyFill="1" applyBorder="1" applyAlignment="1">
      <alignment horizontal="center" vertical="center"/>
    </xf>
    <xf numFmtId="0" fontId="23" fillId="37" borderId="46" xfId="43" applyFont="1" applyFill="1" applyBorder="1" applyAlignment="1">
      <alignment horizontal="center" vertical="center"/>
    </xf>
    <xf numFmtId="0" fontId="23" fillId="0" borderId="23" xfId="43" applyFont="1" applyBorder="1" applyAlignment="1">
      <alignment horizontal="center" vertical="center"/>
    </xf>
    <xf numFmtId="0" fontId="23" fillId="0" borderId="65" xfId="43" applyFont="1" applyBorder="1" applyAlignment="1">
      <alignment horizontal="center" vertical="center"/>
    </xf>
    <xf numFmtId="0" fontId="23" fillId="0" borderId="46" xfId="43" applyFont="1" applyBorder="1" applyAlignment="1">
      <alignment horizontal="center" vertical="center"/>
    </xf>
    <xf numFmtId="178" fontId="42" fillId="33" borderId="23" xfId="43" applyNumberFormat="1" applyFont="1" applyFill="1" applyBorder="1" applyAlignment="1">
      <alignment horizontal="center" vertical="center"/>
    </xf>
    <xf numFmtId="178" fontId="42" fillId="33" borderId="65" xfId="43" applyNumberFormat="1" applyFont="1" applyFill="1" applyBorder="1" applyAlignment="1">
      <alignment horizontal="center" vertical="center"/>
    </xf>
    <xf numFmtId="178" fontId="42" fillId="33" borderId="46" xfId="43" applyNumberFormat="1" applyFont="1" applyFill="1" applyBorder="1" applyAlignment="1">
      <alignment horizontal="center" vertical="center"/>
    </xf>
    <xf numFmtId="0" fontId="9" fillId="0" borderId="27" xfId="43" applyBorder="1" applyAlignment="1">
      <alignment vertical="center"/>
    </xf>
    <xf numFmtId="197" fontId="212" fillId="0" borderId="0" xfId="43" applyNumberFormat="1" applyFont="1" applyAlignment="1">
      <alignment horizontal="right" vertical="center"/>
    </xf>
    <xf numFmtId="197" fontId="95" fillId="0" borderId="0" xfId="43" applyNumberFormat="1" applyFont="1" applyAlignment="1">
      <alignment horizontal="right" vertical="center"/>
    </xf>
    <xf numFmtId="0" fontId="23" fillId="37" borderId="23" xfId="43" applyNumberFormat="1" applyFont="1" applyFill="1" applyBorder="1" applyAlignment="1">
      <alignment horizontal="center" vertical="center"/>
    </xf>
    <xf numFmtId="0" fontId="23" fillId="37" borderId="65" xfId="43" applyNumberFormat="1" applyFont="1" applyFill="1" applyBorder="1" applyAlignment="1">
      <alignment horizontal="center" vertical="center"/>
    </xf>
    <xf numFmtId="0" fontId="23" fillId="37" borderId="46" xfId="43" applyNumberFormat="1" applyFont="1" applyFill="1" applyBorder="1" applyAlignment="1">
      <alignment horizontal="center" vertical="center"/>
    </xf>
    <xf numFmtId="0" fontId="23" fillId="0" borderId="23" xfId="43" applyFont="1" applyFill="1" applyBorder="1" applyAlignment="1">
      <alignment horizontal="center" vertical="center"/>
    </xf>
    <xf numFmtId="0" fontId="23" fillId="0" borderId="65" xfId="43" applyFont="1" applyFill="1" applyBorder="1" applyAlignment="1">
      <alignment horizontal="center" vertical="center"/>
    </xf>
    <xf numFmtId="0" fontId="23" fillId="0" borderId="46" xfId="43" applyFont="1" applyFill="1" applyBorder="1" applyAlignment="1">
      <alignment horizontal="center" vertical="center"/>
    </xf>
    <xf numFmtId="0" fontId="9" fillId="33" borderId="27" xfId="43" applyFill="1" applyBorder="1" applyAlignment="1">
      <alignment horizontal="center" vertical="center"/>
    </xf>
    <xf numFmtId="0" fontId="62" fillId="0" borderId="0" xfId="56" applyFont="1" applyFill="1" applyBorder="1" applyAlignment="1">
      <alignment horizontal="left" vertical="center" wrapText="1"/>
    </xf>
    <xf numFmtId="0" fontId="43" fillId="0" borderId="0" xfId="56" applyFont="1" applyBorder="1" applyAlignment="1">
      <alignment horizontal="center" vertical="center"/>
    </xf>
    <xf numFmtId="0" fontId="304" fillId="0" borderId="0" xfId="56" applyFont="1" applyAlignment="1">
      <alignment horizontal="center" vertical="center"/>
    </xf>
    <xf numFmtId="197" fontId="110" fillId="0" borderId="0" xfId="43" applyNumberFormat="1" applyFont="1" applyBorder="1" applyAlignment="1">
      <alignment horizontal="right" vertical="center"/>
    </xf>
    <xf numFmtId="197" fontId="23" fillId="0" borderId="0" xfId="43" applyNumberFormat="1" applyFont="1" applyBorder="1" applyAlignment="1">
      <alignment horizontal="right" vertical="center"/>
    </xf>
    <xf numFmtId="0" fontId="22" fillId="0" borderId="23" xfId="43" applyFont="1" applyBorder="1" applyAlignment="1">
      <alignment horizontal="center" vertical="center"/>
    </xf>
    <xf numFmtId="0" fontId="22" fillId="0" borderId="46" xfId="43" applyFont="1" applyBorder="1" applyAlignment="1">
      <alignment horizontal="center" vertical="center"/>
    </xf>
    <xf numFmtId="0" fontId="23" fillId="0" borderId="27" xfId="43" applyFont="1" applyBorder="1" applyAlignment="1" applyProtection="1">
      <alignment horizontal="center" vertical="center"/>
      <protection locked="0"/>
    </xf>
    <xf numFmtId="0" fontId="62" fillId="0" borderId="23" xfId="56" applyFont="1" applyBorder="1" applyAlignment="1">
      <alignment horizontal="left" vertical="center" wrapText="1"/>
    </xf>
    <xf numFmtId="0" fontId="62" fillId="0" borderId="65" xfId="56" applyFont="1" applyBorder="1" applyAlignment="1">
      <alignment horizontal="left" vertical="center" wrapText="1"/>
    </xf>
    <xf numFmtId="0" fontId="62" fillId="0" borderId="46" xfId="56" applyFont="1" applyBorder="1" applyAlignment="1">
      <alignment horizontal="left" vertical="center" wrapText="1"/>
    </xf>
    <xf numFmtId="0" fontId="23" fillId="33" borderId="23" xfId="43" applyFont="1" applyFill="1" applyBorder="1" applyAlignment="1" applyProtection="1">
      <alignment horizontal="center" vertical="center"/>
      <protection locked="0"/>
    </xf>
    <xf numFmtId="0" fontId="23" fillId="33" borderId="65" xfId="43" applyFont="1" applyFill="1" applyBorder="1" applyAlignment="1" applyProtection="1">
      <alignment horizontal="center" vertical="center"/>
      <protection locked="0"/>
    </xf>
    <xf numFmtId="0" fontId="23" fillId="33" borderId="46" xfId="43" applyFont="1" applyFill="1" applyBorder="1" applyAlignment="1" applyProtection="1">
      <alignment horizontal="center" vertical="center"/>
      <protection locked="0"/>
    </xf>
    <xf numFmtId="0" fontId="5" fillId="0" borderId="0" xfId="43" applyFont="1" applyAlignment="1">
      <alignment horizontal="left" vertical="center" wrapText="1"/>
    </xf>
    <xf numFmtId="0" fontId="5" fillId="0" borderId="0" xfId="43" applyFont="1" applyAlignment="1">
      <alignment horizontal="left" vertical="center"/>
    </xf>
    <xf numFmtId="0" fontId="5" fillId="0" borderId="23" xfId="43" applyFont="1" applyBorder="1" applyAlignment="1">
      <alignment horizontal="left" vertical="center" wrapText="1"/>
    </xf>
    <xf numFmtId="0" fontId="5" fillId="0" borderId="65" xfId="43" applyFont="1" applyBorder="1" applyAlignment="1">
      <alignment horizontal="left" vertical="center" wrapText="1"/>
    </xf>
    <xf numFmtId="0" fontId="5" fillId="0" borderId="46" xfId="43" applyFont="1" applyBorder="1" applyAlignment="1">
      <alignment horizontal="left" vertical="center" wrapText="1"/>
    </xf>
    <xf numFmtId="49" fontId="9" fillId="0" borderId="17" xfId="43" applyNumberFormat="1" applyBorder="1" applyAlignment="1">
      <alignment horizontal="center" vertical="center"/>
    </xf>
    <xf numFmtId="49" fontId="9" fillId="0" borderId="71" xfId="43" applyNumberFormat="1" applyBorder="1" applyAlignment="1">
      <alignment horizontal="center" vertical="center"/>
    </xf>
    <xf numFmtId="49" fontId="9" fillId="0" borderId="26" xfId="43" applyNumberFormat="1" applyBorder="1" applyAlignment="1">
      <alignment horizontal="center" vertical="center"/>
    </xf>
    <xf numFmtId="0" fontId="5" fillId="0" borderId="27" xfId="43" applyFont="1" applyBorder="1" applyAlignment="1">
      <alignment horizontal="left" vertical="center" wrapText="1"/>
    </xf>
    <xf numFmtId="0" fontId="22" fillId="0" borderId="27" xfId="43" applyFont="1" applyBorder="1" applyAlignment="1">
      <alignment horizontal="center" vertical="center"/>
    </xf>
    <xf numFmtId="0" fontId="22" fillId="0" borderId="27" xfId="43" applyFont="1" applyBorder="1" applyAlignment="1">
      <alignment horizontal="center" vertical="center" wrapText="1"/>
    </xf>
    <xf numFmtId="0" fontId="23" fillId="33" borderId="27" xfId="43" applyFont="1" applyFill="1" applyBorder="1" applyAlignment="1" applyProtection="1">
      <alignment horizontal="center" vertical="center"/>
      <protection locked="0"/>
    </xf>
    <xf numFmtId="0" fontId="5" fillId="0" borderId="27" xfId="43" applyFont="1" applyFill="1" applyBorder="1" applyAlignment="1">
      <alignment horizontal="left" vertical="center" wrapText="1"/>
    </xf>
    <xf numFmtId="0" fontId="43" fillId="0" borderId="0" xfId="43" applyFont="1" applyBorder="1" applyAlignment="1">
      <alignment horizontal="center" vertical="center"/>
    </xf>
    <xf numFmtId="0" fontId="95" fillId="0" borderId="27" xfId="43" applyFont="1" applyBorder="1" applyAlignment="1">
      <alignment horizontal="center" vertical="center" wrapText="1"/>
    </xf>
    <xf numFmtId="0" fontId="23" fillId="33" borderId="23" xfId="43" applyFont="1" applyFill="1" applyBorder="1" applyAlignment="1" applyProtection="1">
      <alignment horizontal="center" vertical="center" wrapText="1"/>
      <protection locked="0"/>
    </xf>
    <xf numFmtId="0" fontId="23" fillId="33" borderId="65" xfId="43" applyFont="1" applyFill="1" applyBorder="1" applyAlignment="1" applyProtection="1">
      <alignment horizontal="center" vertical="center" wrapText="1"/>
      <protection locked="0"/>
    </xf>
    <xf numFmtId="0" fontId="23" fillId="33" borderId="46" xfId="43" applyFont="1" applyFill="1" applyBorder="1" applyAlignment="1" applyProtection="1">
      <alignment horizontal="center" vertical="center" wrapText="1"/>
      <protection locked="0"/>
    </xf>
    <xf numFmtId="183" fontId="250" fillId="0" borderId="0" xfId="55" applyNumberFormat="1" applyFont="1" applyAlignment="1">
      <alignment horizontal="right" vertical="center"/>
    </xf>
    <xf numFmtId="0" fontId="119" fillId="0" borderId="251" xfId="60" applyFont="1" applyBorder="1" applyAlignment="1">
      <alignment horizontal="center" vertical="center" wrapText="1"/>
    </xf>
    <xf numFmtId="0" fontId="118" fillId="33" borderId="252" xfId="60" applyFont="1" applyFill="1" applyBorder="1" applyAlignment="1" applyProtection="1">
      <alignment horizontal="center" vertical="center"/>
      <protection locked="0"/>
    </xf>
    <xf numFmtId="0" fontId="141" fillId="0" borderId="276" xfId="55" applyFont="1" applyBorder="1" applyAlignment="1">
      <alignment horizontal="left" vertical="center" indent="1"/>
    </xf>
    <xf numFmtId="0" fontId="141" fillId="0" borderId="277" xfId="55" applyFont="1" applyBorder="1" applyAlignment="1">
      <alignment horizontal="left" vertical="center" indent="1"/>
    </xf>
    <xf numFmtId="0" fontId="141" fillId="0" borderId="278" xfId="55" applyFont="1" applyBorder="1" applyAlignment="1">
      <alignment horizontal="left" vertical="center" indent="1"/>
    </xf>
    <xf numFmtId="0" fontId="141" fillId="0" borderId="279" xfId="55" applyFont="1" applyBorder="1" applyAlignment="1">
      <alignment horizontal="center" vertical="center"/>
    </xf>
    <xf numFmtId="0" fontId="141" fillId="0" borderId="253" xfId="55" applyFont="1" applyBorder="1" applyAlignment="1">
      <alignment horizontal="center" vertical="center"/>
    </xf>
    <xf numFmtId="177" fontId="141" fillId="33" borderId="251" xfId="55" applyNumberFormat="1" applyFont="1" applyFill="1" applyBorder="1" applyAlignment="1" applyProtection="1">
      <alignment horizontal="right" vertical="center"/>
      <protection locked="0"/>
    </xf>
    <xf numFmtId="178" fontId="141" fillId="0" borderId="256" xfId="55" applyNumberFormat="1" applyFont="1" applyBorder="1" applyAlignment="1">
      <alignment horizontal="center" vertical="center"/>
    </xf>
    <xf numFmtId="178" fontId="141" fillId="0" borderId="280" xfId="55" applyNumberFormat="1" applyFont="1" applyBorder="1" applyAlignment="1">
      <alignment horizontal="center" vertical="center"/>
    </xf>
    <xf numFmtId="0" fontId="141" fillId="0" borderId="251" xfId="60" applyFont="1" applyBorder="1" applyAlignment="1">
      <alignment horizontal="center" vertical="center"/>
    </xf>
    <xf numFmtId="0" fontId="141" fillId="0" borderId="252" xfId="60" applyFont="1" applyBorder="1" applyAlignment="1" applyProtection="1">
      <alignment horizontal="center" vertical="center"/>
      <protection locked="0"/>
    </xf>
    <xf numFmtId="0" fontId="118" fillId="33" borderId="252" xfId="60" applyFont="1" applyFill="1" applyBorder="1" applyAlignment="1" applyProtection="1">
      <alignment horizontal="center" vertical="center" wrapText="1"/>
      <protection locked="0"/>
    </xf>
    <xf numFmtId="0" fontId="141" fillId="0" borderId="252" xfId="60" applyFont="1" applyBorder="1" applyAlignment="1">
      <alignment horizontal="center" vertical="center" shrinkToFit="1"/>
    </xf>
    <xf numFmtId="0" fontId="141" fillId="0" borderId="291" xfId="55" applyFont="1" applyBorder="1" applyAlignment="1">
      <alignment horizontal="center" vertical="center"/>
    </xf>
    <xf numFmtId="0" fontId="141" fillId="0" borderId="257" xfId="55" applyFont="1" applyBorder="1" applyAlignment="1">
      <alignment horizontal="center" vertical="center"/>
    </xf>
    <xf numFmtId="177" fontId="141" fillId="0" borderId="258" xfId="55" applyNumberFormat="1" applyFont="1" applyBorder="1" applyAlignment="1">
      <alignment horizontal="right" vertical="center"/>
    </xf>
    <xf numFmtId="179" fontId="141" fillId="0" borderId="260" xfId="55" applyNumberFormat="1" applyFont="1" applyBorder="1" applyAlignment="1">
      <alignment horizontal="center" vertical="center"/>
    </xf>
    <xf numFmtId="179" fontId="141" fillId="0" borderId="281" xfId="55" applyNumberFormat="1" applyFont="1" applyBorder="1" applyAlignment="1">
      <alignment horizontal="center" vertical="center"/>
    </xf>
    <xf numFmtId="0" fontId="141" fillId="0" borderId="257" xfId="55" applyFont="1" applyBorder="1" applyAlignment="1">
      <alignment horizontal="left" vertical="center" indent="1"/>
    </xf>
    <xf numFmtId="0" fontId="141" fillId="0" borderId="282" xfId="55" applyFont="1" applyBorder="1" applyAlignment="1">
      <alignment horizontal="center" vertical="center"/>
    </xf>
    <xf numFmtId="0" fontId="141" fillId="0" borderId="261" xfId="55" applyFont="1" applyBorder="1" applyAlignment="1">
      <alignment horizontal="center" vertical="center"/>
    </xf>
    <xf numFmtId="177" fontId="141" fillId="0" borderId="262" xfId="55" applyNumberFormat="1" applyFont="1" applyBorder="1" applyAlignment="1">
      <alignment horizontal="right" vertical="center"/>
    </xf>
    <xf numFmtId="179" fontId="305" fillId="0" borderId="264" xfId="55" applyNumberFormat="1" applyFont="1" applyBorder="1" applyAlignment="1">
      <alignment horizontal="center" vertical="center"/>
    </xf>
    <xf numFmtId="179" fontId="305" fillId="0" borderId="283" xfId="55" applyNumberFormat="1" applyFont="1" applyBorder="1" applyAlignment="1">
      <alignment horizontal="center" vertical="center"/>
    </xf>
    <xf numFmtId="0" fontId="141" fillId="0" borderId="284" xfId="55" applyFont="1" applyBorder="1" applyAlignment="1">
      <alignment horizontal="left" vertical="center" shrinkToFit="1"/>
    </xf>
    <xf numFmtId="0" fontId="141" fillId="0" borderId="254" xfId="55" applyFont="1" applyBorder="1" applyAlignment="1">
      <alignment horizontal="left" vertical="center" shrinkToFit="1"/>
    </xf>
    <xf numFmtId="0" fontId="141" fillId="0" borderId="265" xfId="55" applyFont="1" applyBorder="1" applyAlignment="1">
      <alignment horizontal="left" vertical="center" shrinkToFit="1"/>
    </xf>
    <xf numFmtId="38" fontId="141" fillId="33" borderId="252" xfId="61" applyFont="1" applyFill="1" applyBorder="1" applyAlignment="1" applyProtection="1">
      <alignment horizontal="center" vertical="center"/>
    </xf>
    <xf numFmtId="38" fontId="141" fillId="33" borderId="285" xfId="61" applyFont="1" applyFill="1" applyBorder="1" applyAlignment="1" applyProtection="1">
      <alignment horizontal="center" vertical="center"/>
    </xf>
    <xf numFmtId="0" fontId="141" fillId="0" borderId="286" xfId="55" applyFont="1" applyBorder="1" applyAlignment="1">
      <alignment horizontal="left" vertical="center" shrinkToFit="1"/>
    </xf>
    <xf numFmtId="0" fontId="141" fillId="0" borderId="287" xfId="55" applyFont="1" applyBorder="1" applyAlignment="1">
      <alignment horizontal="left" vertical="center" shrinkToFit="1"/>
    </xf>
    <xf numFmtId="0" fontId="141" fillId="0" borderId="288" xfId="55" applyFont="1" applyBorder="1" applyAlignment="1">
      <alignment horizontal="left" vertical="center" shrinkToFit="1"/>
    </xf>
    <xf numFmtId="38" fontId="141" fillId="33" borderId="289" xfId="61" applyFont="1" applyFill="1" applyBorder="1" applyAlignment="1" applyProtection="1">
      <alignment horizontal="center" vertical="center"/>
    </xf>
    <xf numFmtId="38" fontId="141" fillId="33" borderId="290" xfId="61" applyFont="1" applyFill="1" applyBorder="1" applyAlignment="1" applyProtection="1">
      <alignment horizontal="center" vertical="center"/>
    </xf>
    <xf numFmtId="0" fontId="141" fillId="0" borderId="292" xfId="55" applyFont="1" applyBorder="1" applyAlignment="1">
      <alignment horizontal="center" vertical="center"/>
    </xf>
    <xf numFmtId="0" fontId="141" fillId="0" borderId="293" xfId="55" applyFont="1" applyBorder="1" applyAlignment="1">
      <alignment horizontal="center" vertical="center"/>
    </xf>
    <xf numFmtId="177" fontId="141" fillId="33" borderId="294" xfId="55" applyNumberFormat="1" applyFont="1" applyFill="1" applyBorder="1" applyAlignment="1" applyProtection="1">
      <alignment horizontal="right" vertical="center"/>
      <protection locked="0"/>
    </xf>
    <xf numFmtId="179" fontId="305" fillId="0" borderId="297" xfId="55" applyNumberFormat="1" applyFont="1" applyBorder="1" applyAlignment="1">
      <alignment horizontal="center" vertical="center"/>
    </xf>
    <xf numFmtId="179" fontId="305" fillId="0" borderId="298" xfId="55" applyNumberFormat="1" applyFont="1" applyBorder="1" applyAlignment="1">
      <alignment horizontal="center" vertical="center"/>
    </xf>
    <xf numFmtId="0" fontId="141" fillId="0" borderId="98" xfId="55" applyFont="1" applyBorder="1" applyAlignment="1">
      <alignment horizontal="center" vertical="center"/>
    </xf>
    <xf numFmtId="0" fontId="141" fillId="0" borderId="79" xfId="55" applyFont="1" applyBorder="1" applyAlignment="1">
      <alignment horizontal="center" vertical="center"/>
    </xf>
    <xf numFmtId="0" fontId="141" fillId="0" borderId="299" xfId="55" applyFont="1" applyBorder="1" applyAlignment="1">
      <alignment horizontal="center" vertical="center"/>
    </xf>
    <xf numFmtId="0" fontId="141" fillId="0" borderId="40" xfId="55" applyFont="1" applyBorder="1" applyAlignment="1">
      <alignment horizontal="center" vertical="center"/>
    </xf>
    <xf numFmtId="0" fontId="141" fillId="0" borderId="0" xfId="55" applyFont="1" applyAlignment="1">
      <alignment horizontal="center" vertical="center"/>
    </xf>
    <xf numFmtId="0" fontId="141" fillId="0" borderId="300" xfId="55" applyFont="1" applyBorder="1" applyAlignment="1">
      <alignment horizontal="center" vertical="center"/>
    </xf>
    <xf numFmtId="0" fontId="141" fillId="0" borderId="301" xfId="55" applyFont="1" applyBorder="1" applyAlignment="1">
      <alignment horizontal="center" vertical="center"/>
    </xf>
    <xf numFmtId="0" fontId="141" fillId="0" borderId="302" xfId="55" applyFont="1" applyBorder="1" applyAlignment="1">
      <alignment horizontal="center" vertical="center"/>
    </xf>
    <xf numFmtId="0" fontId="138" fillId="0" borderId="17" xfId="55" applyFont="1" applyBorder="1" applyAlignment="1">
      <alignment horizontal="center" vertical="center" wrapText="1"/>
    </xf>
    <xf numFmtId="0" fontId="138" fillId="0" borderId="259" xfId="55" applyFont="1" applyBorder="1" applyAlignment="1">
      <alignment horizontal="center" vertical="center" wrapText="1"/>
    </xf>
    <xf numFmtId="0" fontId="138" fillId="0" borderId="303" xfId="55" applyFont="1" applyBorder="1" applyAlignment="1">
      <alignment horizontal="center" vertical="center" wrapText="1"/>
    </xf>
    <xf numFmtId="0" fontId="141" fillId="33" borderId="27" xfId="55" applyFont="1" applyFill="1" applyBorder="1" applyAlignment="1" applyProtection="1">
      <alignment horizontal="center" vertical="center"/>
      <protection locked="0"/>
    </xf>
    <xf numFmtId="0" fontId="141" fillId="33" borderId="45" xfId="55" applyFont="1" applyFill="1" applyBorder="1" applyAlignment="1" applyProtection="1">
      <alignment horizontal="center" vertical="center"/>
      <protection locked="0"/>
    </xf>
    <xf numFmtId="0" fontId="119" fillId="0" borderId="0" xfId="55" applyFont="1" applyAlignment="1">
      <alignment horizontal="left" vertical="center" wrapText="1"/>
    </xf>
    <xf numFmtId="0" fontId="141" fillId="33" borderId="17" xfId="55" applyFont="1" applyFill="1" applyBorder="1" applyAlignment="1" applyProtection="1">
      <alignment horizontal="center" vertical="center"/>
      <protection locked="0"/>
    </xf>
    <xf numFmtId="0" fontId="141" fillId="33" borderId="18" xfId="55" applyFont="1" applyFill="1" applyBorder="1" applyAlignment="1" applyProtection="1">
      <alignment horizontal="center" vertical="center"/>
      <protection locked="0"/>
    </xf>
    <xf numFmtId="0" fontId="136" fillId="0" borderId="98" xfId="55" applyFont="1" applyBorder="1" applyAlignment="1">
      <alignment horizontal="left" vertical="center" wrapText="1" shrinkToFit="1"/>
    </xf>
    <xf numFmtId="0" fontId="136" fillId="0" borderId="79" xfId="55" applyFont="1" applyBorder="1" applyAlignment="1">
      <alignment horizontal="left" vertical="center" wrapText="1" shrinkToFit="1"/>
    </xf>
    <xf numFmtId="0" fontId="136" fillId="0" borderId="77" xfId="55" applyFont="1" applyBorder="1" applyAlignment="1">
      <alignment horizontal="left" vertical="center" wrapText="1" shrinkToFit="1"/>
    </xf>
    <xf numFmtId="0" fontId="136" fillId="0" borderId="66" xfId="55" applyFont="1" applyBorder="1" applyAlignment="1">
      <alignment horizontal="left" vertical="center" wrapText="1" shrinkToFit="1"/>
    </xf>
    <xf numFmtId="0" fontId="136" fillId="0" borderId="21" xfId="55" applyFont="1" applyBorder="1" applyAlignment="1">
      <alignment horizontal="center" vertical="center" wrapText="1" shrinkToFit="1"/>
    </xf>
    <xf numFmtId="0" fontId="136" fillId="0" borderId="33" xfId="55" applyFont="1" applyBorder="1" applyAlignment="1">
      <alignment horizontal="center" vertical="center" wrapText="1" shrinkToFit="1"/>
    </xf>
    <xf numFmtId="0" fontId="136" fillId="33" borderId="55" xfId="55" applyFont="1" applyFill="1" applyBorder="1" applyAlignment="1">
      <alignment horizontal="center" vertical="center" wrapText="1" shrinkToFit="1"/>
    </xf>
    <xf numFmtId="0" fontId="136" fillId="33" borderId="56" xfId="55" applyFont="1" applyFill="1" applyBorder="1" applyAlignment="1">
      <alignment horizontal="center" vertical="center" wrapText="1" shrinkToFit="1"/>
    </xf>
    <xf numFmtId="0" fontId="119" fillId="0" borderId="252" xfId="60" applyFont="1" applyBorder="1" applyAlignment="1">
      <alignment horizontal="center" vertical="center"/>
    </xf>
    <xf numFmtId="0" fontId="119" fillId="0" borderId="252" xfId="60" applyFont="1" applyBorder="1" applyAlignment="1">
      <alignment horizontal="left" vertical="center" wrapText="1"/>
    </xf>
    <xf numFmtId="183" fontId="306" fillId="0" borderId="0" xfId="41" applyNumberFormat="1" applyFont="1" applyAlignment="1">
      <alignment horizontal="right" vertical="center"/>
    </xf>
    <xf numFmtId="0" fontId="151" fillId="0" borderId="27" xfId="41" applyFont="1" applyBorder="1" applyAlignment="1">
      <alignment horizontal="center" vertical="center"/>
    </xf>
    <xf numFmtId="0" fontId="145" fillId="33" borderId="17" xfId="41" applyFont="1" applyFill="1" applyBorder="1" applyAlignment="1">
      <alignment horizontal="center" vertical="center" wrapText="1"/>
    </xf>
    <xf numFmtId="0" fontId="150" fillId="0" borderId="0" xfId="41" applyFont="1" applyAlignment="1">
      <alignment horizontal="center" vertical="center"/>
    </xf>
    <xf numFmtId="0" fontId="145" fillId="0" borderId="27" xfId="41" applyFont="1" applyBorder="1" applyAlignment="1">
      <alignment horizontal="left" vertical="center"/>
    </xf>
    <xf numFmtId="0" fontId="145" fillId="0" borderId="23" xfId="41" applyFont="1" applyBorder="1" applyAlignment="1">
      <alignment horizontal="left" vertical="center"/>
    </xf>
    <xf numFmtId="0" fontId="145" fillId="0" borderId="65" xfId="41" applyFont="1" applyBorder="1" applyAlignment="1">
      <alignment horizontal="left" vertical="center"/>
    </xf>
    <xf numFmtId="0" fontId="145" fillId="0" borderId="46" xfId="41" applyFont="1" applyBorder="1" applyAlignment="1">
      <alignment horizontal="left" vertical="center"/>
    </xf>
    <xf numFmtId="0" fontId="267" fillId="33" borderId="23" xfId="41" applyFont="1" applyFill="1" applyBorder="1" applyAlignment="1">
      <alignment horizontal="center" vertical="center"/>
    </xf>
    <xf numFmtId="0" fontId="267" fillId="33" borderId="65" xfId="41" applyFont="1" applyFill="1" applyBorder="1" applyAlignment="1">
      <alignment horizontal="center" vertical="center"/>
    </xf>
    <xf numFmtId="0" fontId="267" fillId="33" borderId="46" xfId="41" applyFont="1" applyFill="1" applyBorder="1" applyAlignment="1">
      <alignment horizontal="center" vertical="center"/>
    </xf>
    <xf numFmtId="0" fontId="267" fillId="0" borderId="23" xfId="41" applyFont="1" applyBorder="1" applyAlignment="1">
      <alignment horizontal="center" vertical="center"/>
    </xf>
    <xf numFmtId="0" fontId="267" fillId="0" borderId="65" xfId="41" applyFont="1" applyBorder="1" applyAlignment="1">
      <alignment horizontal="center" vertical="center"/>
    </xf>
    <xf numFmtId="0" fontId="267" fillId="0" borderId="46" xfId="41" applyFont="1" applyBorder="1" applyAlignment="1">
      <alignment horizontal="center" vertical="center"/>
    </xf>
    <xf numFmtId="0" fontId="267" fillId="33" borderId="24" xfId="41" applyFont="1" applyFill="1" applyBorder="1" applyAlignment="1">
      <alignment horizontal="center" vertical="center"/>
    </xf>
    <xf numFmtId="0" fontId="267" fillId="33" borderId="70" xfId="41" applyFont="1" applyFill="1" applyBorder="1" applyAlignment="1">
      <alignment horizontal="center" vertical="center"/>
    </xf>
    <xf numFmtId="0" fontId="267" fillId="33" borderId="19" xfId="41" applyFont="1" applyFill="1" applyBorder="1" applyAlignment="1">
      <alignment horizontal="center" vertical="center"/>
    </xf>
    <xf numFmtId="0" fontId="267" fillId="33" borderId="22" xfId="41" applyFont="1" applyFill="1" applyBorder="1" applyAlignment="1">
      <alignment horizontal="center" vertical="center"/>
    </xf>
    <xf numFmtId="0" fontId="267" fillId="33" borderId="69" xfId="41" applyFont="1" applyFill="1" applyBorder="1" applyAlignment="1">
      <alignment horizontal="center" vertical="center"/>
    </xf>
    <xf numFmtId="0" fontId="267" fillId="33" borderId="14" xfId="41" applyFont="1" applyFill="1" applyBorder="1" applyAlignment="1">
      <alignment horizontal="center" vertical="center"/>
    </xf>
    <xf numFmtId="38" fontId="145" fillId="33" borderId="27" xfId="64" applyFont="1" applyFill="1" applyBorder="1" applyAlignment="1">
      <alignment horizontal="center" vertical="center" wrapText="1"/>
    </xf>
    <xf numFmtId="0" fontId="145" fillId="0" borderId="24" xfId="41" applyFont="1" applyBorder="1" applyAlignment="1">
      <alignment horizontal="left" vertical="center"/>
    </xf>
    <xf numFmtId="0" fontId="145" fillId="0" borderId="70" xfId="41" applyFont="1" applyBorder="1" applyAlignment="1">
      <alignment horizontal="left" vertical="center"/>
    </xf>
    <xf numFmtId="0" fontId="145" fillId="0" borderId="19" xfId="41" applyFont="1" applyBorder="1" applyAlignment="1">
      <alignment horizontal="left" vertical="center"/>
    </xf>
    <xf numFmtId="0" fontId="145" fillId="0" borderId="67" xfId="41" applyFont="1" applyBorder="1" applyAlignment="1">
      <alignment horizontal="left" vertical="center"/>
    </xf>
    <xf numFmtId="0" fontId="145" fillId="0" borderId="0" xfId="41" applyFont="1" applyAlignment="1">
      <alignment horizontal="left" vertical="center"/>
    </xf>
    <xf numFmtId="0" fontId="145" fillId="0" borderId="22" xfId="41" applyFont="1" applyBorder="1" applyAlignment="1">
      <alignment horizontal="left" vertical="center"/>
    </xf>
    <xf numFmtId="0" fontId="145" fillId="0" borderId="69" xfId="41" applyFont="1" applyBorder="1" applyAlignment="1">
      <alignment horizontal="left" vertical="center"/>
    </xf>
    <xf numFmtId="0" fontId="145" fillId="0" borderId="14" xfId="41" applyFont="1" applyBorder="1" applyAlignment="1">
      <alignment horizontal="left" vertical="center"/>
    </xf>
    <xf numFmtId="0" fontId="145" fillId="0" borderId="27" xfId="41" applyFont="1" applyBorder="1" applyAlignment="1">
      <alignment horizontal="center" vertical="center" wrapText="1"/>
    </xf>
    <xf numFmtId="0" fontId="145" fillId="33" borderId="27" xfId="41" applyFont="1" applyFill="1" applyBorder="1" applyAlignment="1">
      <alignment horizontal="center" vertical="center" wrapText="1"/>
    </xf>
    <xf numFmtId="0" fontId="145" fillId="0" borderId="24" xfId="41" applyFont="1" applyBorder="1" applyAlignment="1">
      <alignment horizontal="center" vertical="center" wrapText="1"/>
    </xf>
    <xf numFmtId="0" fontId="145" fillId="0" borderId="70" xfId="41" applyFont="1" applyBorder="1" applyAlignment="1">
      <alignment horizontal="center" vertical="center" wrapText="1"/>
    </xf>
    <xf numFmtId="0" fontId="145" fillId="0" borderId="22" xfId="41" applyFont="1" applyBorder="1" applyAlignment="1">
      <alignment horizontal="center" vertical="center" wrapText="1"/>
    </xf>
    <xf numFmtId="0" fontId="145" fillId="0" borderId="69" xfId="41" applyFont="1" applyBorder="1" applyAlignment="1">
      <alignment horizontal="center" vertical="center" wrapText="1"/>
    </xf>
    <xf numFmtId="38" fontId="145" fillId="0" borderId="27" xfId="64" applyFont="1" applyFill="1" applyBorder="1" applyAlignment="1">
      <alignment horizontal="center" vertical="center"/>
    </xf>
    <xf numFmtId="193" fontId="145" fillId="33" borderId="70" xfId="41" applyNumberFormat="1" applyFont="1" applyFill="1" applyBorder="1" applyAlignment="1">
      <alignment horizontal="center" vertical="center"/>
    </xf>
    <xf numFmtId="193" fontId="145" fillId="33" borderId="69" xfId="41" applyNumberFormat="1" applyFont="1" applyFill="1" applyBorder="1" applyAlignment="1">
      <alignment horizontal="center" vertical="center"/>
    </xf>
    <xf numFmtId="193" fontId="145" fillId="0" borderId="70" xfId="41" applyNumberFormat="1" applyFont="1" applyBorder="1" applyAlignment="1">
      <alignment horizontal="center" vertical="center"/>
    </xf>
    <xf numFmtId="193" fontId="145" fillId="0" borderId="69" xfId="41" applyNumberFormat="1" applyFont="1" applyBorder="1" applyAlignment="1">
      <alignment horizontal="center" vertical="center"/>
    </xf>
    <xf numFmtId="193" fontId="145" fillId="0" borderId="19" xfId="41" applyNumberFormat="1" applyFont="1" applyBorder="1" applyAlignment="1">
      <alignment horizontal="center" vertical="center"/>
    </xf>
    <xf numFmtId="193" fontId="145" fillId="0" borderId="14" xfId="41" applyNumberFormat="1" applyFont="1" applyBorder="1" applyAlignment="1">
      <alignment horizontal="center" vertical="center"/>
    </xf>
    <xf numFmtId="0" fontId="145" fillId="0" borderId="69" xfId="41" applyFont="1" applyBorder="1" applyAlignment="1">
      <alignment horizontal="left" vertical="center" wrapText="1"/>
    </xf>
    <xf numFmtId="0" fontId="145" fillId="0" borderId="46" xfId="41" applyFont="1" applyBorder="1" applyAlignment="1">
      <alignment horizontal="center" vertical="center" wrapText="1"/>
    </xf>
    <xf numFmtId="0" fontId="145" fillId="33" borderId="46" xfId="41" applyFont="1" applyFill="1" applyBorder="1" applyAlignment="1">
      <alignment horizontal="center" vertical="center" wrapText="1"/>
    </xf>
    <xf numFmtId="0" fontId="153" fillId="0" borderId="0" xfId="41" applyFont="1" applyAlignment="1">
      <alignment horizontal="center" vertical="center"/>
    </xf>
    <xf numFmtId="0" fontId="153" fillId="0" borderId="0" xfId="41" applyFont="1" applyAlignment="1">
      <alignment horizontal="left" vertical="center"/>
    </xf>
    <xf numFmtId="0" fontId="153" fillId="0" borderId="0" xfId="41" applyFont="1" applyAlignment="1">
      <alignment horizontal="left" vertical="center" wrapText="1"/>
    </xf>
    <xf numFmtId="194" fontId="145" fillId="33" borderId="23" xfId="41" applyNumberFormat="1" applyFont="1" applyFill="1" applyBorder="1" applyAlignment="1">
      <alignment horizontal="center" vertical="center"/>
    </xf>
    <xf numFmtId="194" fontId="145" fillId="33" borderId="65" xfId="41" applyNumberFormat="1" applyFont="1" applyFill="1" applyBorder="1" applyAlignment="1">
      <alignment horizontal="center" vertical="center"/>
    </xf>
    <xf numFmtId="183" fontId="306" fillId="0" borderId="0" xfId="65" applyNumberFormat="1" applyFont="1" applyAlignment="1">
      <alignment horizontal="right" vertical="center"/>
    </xf>
    <xf numFmtId="0" fontId="150" fillId="0" borderId="0" xfId="65" applyFont="1" applyAlignment="1">
      <alignment horizontal="center" vertical="center" wrapText="1"/>
    </xf>
    <xf numFmtId="0" fontId="150" fillId="0" borderId="0" xfId="65" applyFont="1" applyAlignment="1">
      <alignment horizontal="center" vertical="center"/>
    </xf>
    <xf numFmtId="0" fontId="154" fillId="0" borderId="31" xfId="65" applyFont="1" applyBorder="1" applyAlignment="1">
      <alignment horizontal="left" vertical="center"/>
    </xf>
    <xf numFmtId="0" fontId="154" fillId="0" borderId="147" xfId="65" applyFont="1" applyBorder="1" applyAlignment="1">
      <alignment horizontal="left" vertical="center"/>
    </xf>
    <xf numFmtId="0" fontId="154" fillId="0" borderId="34" xfId="65" applyFont="1" applyBorder="1" applyAlignment="1">
      <alignment horizontal="left" vertical="center"/>
    </xf>
    <xf numFmtId="0" fontId="267" fillId="33" borderId="81" xfId="65" applyFont="1" applyFill="1" applyBorder="1" applyAlignment="1">
      <alignment horizontal="center" vertical="center"/>
    </xf>
    <xf numFmtId="0" fontId="267" fillId="33" borderId="147" xfId="65" applyFont="1" applyFill="1" applyBorder="1" applyAlignment="1">
      <alignment horizontal="center" vertical="center"/>
    </xf>
    <xf numFmtId="0" fontId="267" fillId="33" borderId="116" xfId="65" applyFont="1" applyFill="1" applyBorder="1" applyAlignment="1">
      <alignment horizontal="center" vertical="center"/>
    </xf>
    <xf numFmtId="0" fontId="154" fillId="0" borderId="43" xfId="65" applyFont="1" applyBorder="1" applyAlignment="1">
      <alignment horizontal="left" vertical="center"/>
    </xf>
    <xf numFmtId="0" fontId="154" fillId="0" borderId="65" xfId="65" applyFont="1" applyBorder="1" applyAlignment="1">
      <alignment horizontal="left" vertical="center"/>
    </xf>
    <xf numFmtId="0" fontId="154" fillId="0" borderId="46" xfId="65" applyFont="1" applyBorder="1" applyAlignment="1">
      <alignment horizontal="left" vertical="center"/>
    </xf>
    <xf numFmtId="0" fontId="267" fillId="0" borderId="23" xfId="65" applyFont="1" applyBorder="1" applyAlignment="1">
      <alignment horizontal="center" vertical="center"/>
    </xf>
    <xf numFmtId="0" fontId="267" fillId="0" borderId="65" xfId="65" applyFont="1" applyBorder="1" applyAlignment="1">
      <alignment horizontal="center" vertical="center"/>
    </xf>
    <xf numFmtId="0" fontId="267" fillId="0" borderId="75" xfId="65" applyFont="1" applyBorder="1" applyAlignment="1">
      <alignment horizontal="center" vertical="center"/>
    </xf>
    <xf numFmtId="0" fontId="154" fillId="0" borderId="35" xfId="65" applyFont="1" applyBorder="1" applyAlignment="1">
      <alignment horizontal="left" vertical="center" wrapText="1"/>
    </xf>
    <xf numFmtId="0" fontId="154" fillId="0" borderId="70" xfId="65" applyFont="1" applyBorder="1" applyAlignment="1">
      <alignment horizontal="left" vertical="center" wrapText="1"/>
    </xf>
    <xf numFmtId="0" fontId="154" fillId="0" borderId="19" xfId="65" applyFont="1" applyBorder="1" applyAlignment="1">
      <alignment horizontal="left" vertical="center" wrapText="1"/>
    </xf>
    <xf numFmtId="0" fontId="154" fillId="0" borderId="40" xfId="65" applyFont="1" applyBorder="1" applyAlignment="1">
      <alignment horizontal="left" vertical="center" wrapText="1"/>
    </xf>
    <xf numFmtId="0" fontId="154" fillId="0" borderId="0" xfId="65" applyFont="1" applyAlignment="1">
      <alignment horizontal="left" vertical="center" wrapText="1"/>
    </xf>
    <xf numFmtId="0" fontId="154" fillId="0" borderId="68" xfId="65" applyFont="1" applyBorder="1" applyAlignment="1">
      <alignment horizontal="left" vertical="center" wrapText="1"/>
    </xf>
    <xf numFmtId="0" fontId="154" fillId="0" borderId="39" xfId="65" applyFont="1" applyBorder="1" applyAlignment="1">
      <alignment horizontal="left" vertical="center" wrapText="1"/>
    </xf>
    <xf numFmtId="0" fontId="154" fillId="0" borderId="69" xfId="65" applyFont="1" applyBorder="1" applyAlignment="1">
      <alignment horizontal="left" vertical="center" wrapText="1"/>
    </xf>
    <xf numFmtId="0" fontId="154" fillId="0" borderId="14" xfId="65" applyFont="1" applyBorder="1" applyAlignment="1">
      <alignment horizontal="left" vertical="center" wrapText="1"/>
    </xf>
    <xf numFmtId="0" fontId="145" fillId="0" borderId="24" xfId="65" applyFont="1" applyBorder="1" applyAlignment="1">
      <alignment horizontal="left" vertical="center" wrapText="1"/>
    </xf>
    <xf numFmtId="0" fontId="145" fillId="0" borderId="70" xfId="65" applyFont="1" applyBorder="1" applyAlignment="1">
      <alignment horizontal="left" vertical="center" wrapText="1"/>
    </xf>
    <xf numFmtId="0" fontId="145" fillId="0" borderId="19" xfId="65" applyFont="1" applyBorder="1" applyAlignment="1">
      <alignment horizontal="left" vertical="center" wrapText="1"/>
    </xf>
    <xf numFmtId="0" fontId="145" fillId="0" borderId="22" xfId="65" applyFont="1" applyBorder="1" applyAlignment="1">
      <alignment horizontal="left" vertical="center" wrapText="1"/>
    </xf>
    <xf numFmtId="0" fontId="145" fillId="0" borderId="69" xfId="65" applyFont="1" applyBorder="1" applyAlignment="1">
      <alignment horizontal="left" vertical="center" wrapText="1"/>
    </xf>
    <xf numFmtId="0" fontId="145" fillId="0" borderId="14" xfId="65" applyFont="1" applyBorder="1" applyAlignment="1">
      <alignment horizontal="left" vertical="center" wrapText="1"/>
    </xf>
    <xf numFmtId="0" fontId="267" fillId="33" borderId="24" xfId="65" applyFont="1" applyFill="1" applyBorder="1" applyAlignment="1">
      <alignment horizontal="center" vertical="center"/>
    </xf>
    <xf numFmtId="0" fontId="267" fillId="33" borderId="70" xfId="65" applyFont="1" applyFill="1" applyBorder="1" applyAlignment="1">
      <alignment horizontal="center" vertical="center"/>
    </xf>
    <xf numFmtId="0" fontId="267" fillId="33" borderId="148" xfId="65" applyFont="1" applyFill="1" applyBorder="1" applyAlignment="1">
      <alignment horizontal="center" vertical="center"/>
    </xf>
    <xf numFmtId="0" fontId="267" fillId="33" borderId="22" xfId="65" applyFont="1" applyFill="1" applyBorder="1" applyAlignment="1">
      <alignment horizontal="center" vertical="center"/>
    </xf>
    <xf numFmtId="0" fontId="267" fillId="33" borderId="69" xfId="65" applyFont="1" applyFill="1" applyBorder="1" applyAlignment="1">
      <alignment horizontal="center" vertical="center"/>
    </xf>
    <xf numFmtId="0" fontId="267" fillId="33" borderId="76" xfId="65" applyFont="1" applyFill="1" applyBorder="1" applyAlignment="1">
      <alignment horizontal="center" vertical="center"/>
    </xf>
    <xf numFmtId="0" fontId="145" fillId="0" borderId="23" xfId="65" applyFont="1" applyBorder="1" applyAlignment="1">
      <alignment horizontal="left" vertical="center"/>
    </xf>
    <xf numFmtId="0" fontId="145" fillId="0" borderId="65" xfId="65" applyFont="1" applyBorder="1" applyAlignment="1">
      <alignment horizontal="left" vertical="center"/>
    </xf>
    <xf numFmtId="0" fontId="145" fillId="0" borderId="46" xfId="65" applyFont="1" applyBorder="1" applyAlignment="1">
      <alignment horizontal="left" vertical="center"/>
    </xf>
    <xf numFmtId="0" fontId="156" fillId="33" borderId="58" xfId="65" applyFont="1" applyFill="1" applyBorder="1" applyAlignment="1">
      <alignment horizontal="left" vertical="center"/>
    </xf>
    <xf numFmtId="0" fontId="156" fillId="33" borderId="94" xfId="65" applyFont="1" applyFill="1" applyBorder="1" applyAlignment="1">
      <alignment horizontal="left" vertical="center"/>
    </xf>
    <xf numFmtId="0" fontId="156" fillId="33" borderId="125" xfId="65" applyFont="1" applyFill="1" applyBorder="1" applyAlignment="1">
      <alignment horizontal="left" vertical="center"/>
    </xf>
    <xf numFmtId="0" fontId="145" fillId="33" borderId="23" xfId="65" applyFont="1" applyFill="1" applyBorder="1" applyAlignment="1">
      <alignment horizontal="center" vertical="center"/>
    </xf>
    <xf numFmtId="0" fontId="145" fillId="33" borderId="65" xfId="65" applyFont="1" applyFill="1" applyBorder="1" applyAlignment="1">
      <alignment horizontal="center" vertical="center"/>
    </xf>
    <xf numFmtId="0" fontId="145" fillId="0" borderId="0" xfId="65" applyFont="1" applyAlignment="1">
      <alignment horizontal="left" vertical="center"/>
    </xf>
    <xf numFmtId="0" fontId="154" fillId="0" borderId="51" xfId="65" applyFont="1" applyBorder="1" applyAlignment="1">
      <alignment horizontal="center" vertical="center" textRotation="255" wrapText="1"/>
    </xf>
    <xf numFmtId="0" fontId="154" fillId="0" borderId="172" xfId="65" applyFont="1" applyBorder="1" applyAlignment="1">
      <alignment horizontal="center" vertical="center" textRotation="255" wrapText="1"/>
    </xf>
    <xf numFmtId="0" fontId="154" fillId="0" borderId="52" xfId="65" applyFont="1" applyBorder="1" applyAlignment="1">
      <alignment horizontal="center" vertical="center" textRotation="255" wrapText="1"/>
    </xf>
    <xf numFmtId="0" fontId="145" fillId="0" borderId="81" xfId="65" applyFont="1" applyBorder="1" applyAlignment="1">
      <alignment horizontal="left" vertical="center"/>
    </xf>
    <xf numFmtId="0" fontId="145" fillId="0" borderId="147" xfId="65" applyFont="1" applyBorder="1" applyAlignment="1">
      <alignment horizontal="left" vertical="center"/>
    </xf>
    <xf numFmtId="0" fontId="153" fillId="0" borderId="147" xfId="65" applyFont="1" applyBorder="1" applyAlignment="1">
      <alignment horizontal="left" vertical="center" wrapText="1"/>
    </xf>
    <xf numFmtId="0" fontId="153" fillId="0" borderId="116" xfId="65" applyFont="1" applyBorder="1" applyAlignment="1">
      <alignment horizontal="left" vertical="center" wrapText="1"/>
    </xf>
    <xf numFmtId="0" fontId="153" fillId="0" borderId="65" xfId="65" applyFont="1" applyBorder="1" applyAlignment="1">
      <alignment horizontal="left" vertical="center" wrapText="1"/>
    </xf>
    <xf numFmtId="0" fontId="153" fillId="0" borderId="75" xfId="65" applyFont="1" applyBorder="1" applyAlignment="1">
      <alignment horizontal="left" vertical="center" wrapText="1"/>
    </xf>
    <xf numFmtId="0" fontId="145" fillId="0" borderId="58" xfId="65" applyFont="1" applyBorder="1" applyAlignment="1">
      <alignment horizontal="left" vertical="center"/>
    </xf>
    <xf numFmtId="0" fontId="145" fillId="0" borderId="94" xfId="65" applyFont="1" applyBorder="1" applyAlignment="1">
      <alignment horizontal="left" vertical="center"/>
    </xf>
    <xf numFmtId="0" fontId="145" fillId="0" borderId="0" xfId="65" applyFont="1" applyAlignment="1">
      <alignment horizontal="left" vertical="center" wrapText="1" shrinkToFit="1" readingOrder="1"/>
    </xf>
    <xf numFmtId="0" fontId="145" fillId="0" borderId="0" xfId="65" applyFont="1" applyAlignment="1">
      <alignment horizontal="left" vertical="center" wrapText="1"/>
    </xf>
    <xf numFmtId="0" fontId="5" fillId="0" borderId="0" xfId="65" applyAlignment="1">
      <alignment horizontal="left" vertical="center"/>
    </xf>
    <xf numFmtId="0" fontId="142" fillId="0" borderId="23" xfId="56" applyFont="1" applyBorder="1" applyAlignment="1">
      <alignment horizontal="center" vertical="center"/>
    </xf>
    <xf numFmtId="0" fontId="142" fillId="0" borderId="65" xfId="56" applyFont="1" applyBorder="1" applyAlignment="1">
      <alignment horizontal="center" vertical="center"/>
    </xf>
    <xf numFmtId="0" fontId="142" fillId="0" borderId="46" xfId="56" applyFont="1" applyBorder="1" applyAlignment="1">
      <alignment horizontal="center" vertical="center"/>
    </xf>
    <xf numFmtId="0" fontId="307" fillId="33" borderId="65" xfId="56" applyFont="1" applyFill="1" applyBorder="1" applyAlignment="1">
      <alignment horizontal="center" vertical="center"/>
    </xf>
    <xf numFmtId="0" fontId="307" fillId="33" borderId="46" xfId="56" applyFont="1" applyFill="1" applyBorder="1" applyAlignment="1">
      <alignment horizontal="center" vertical="center"/>
    </xf>
    <xf numFmtId="183" fontId="312" fillId="0" borderId="0" xfId="56" applyNumberFormat="1" applyFont="1" applyAlignment="1">
      <alignment horizontal="right" vertical="top"/>
    </xf>
    <xf numFmtId="0" fontId="143" fillId="0" borderId="0" xfId="56" applyFont="1" applyAlignment="1">
      <alignment horizontal="center" vertical="center"/>
    </xf>
    <xf numFmtId="0" fontId="307" fillId="33" borderId="65" xfId="56" applyFont="1" applyFill="1" applyBorder="1" applyAlignment="1">
      <alignment horizontal="left" vertical="center"/>
    </xf>
    <xf numFmtId="0" fontId="307" fillId="33" borderId="46" xfId="56" applyFont="1" applyFill="1" applyBorder="1" applyAlignment="1">
      <alignment horizontal="left" vertical="center"/>
    </xf>
    <xf numFmtId="0" fontId="142" fillId="0" borderId="0" xfId="56" applyFont="1" applyAlignment="1">
      <alignment horizontal="left" vertical="center"/>
    </xf>
    <xf numFmtId="0" fontId="164" fillId="0" borderId="0" xfId="56" applyFont="1" applyAlignment="1">
      <alignment horizontal="left" vertical="center" wrapText="1"/>
    </xf>
    <xf numFmtId="0" fontId="164" fillId="0" borderId="0" xfId="56" applyFont="1" applyAlignment="1">
      <alignment horizontal="left" vertical="center"/>
    </xf>
    <xf numFmtId="0" fontId="142" fillId="33" borderId="29" xfId="56" applyFont="1" applyFill="1" applyBorder="1" applyAlignment="1">
      <alignment horizontal="center" vertical="center"/>
    </xf>
    <xf numFmtId="0" fontId="142" fillId="33" borderId="30" xfId="56" applyFont="1" applyFill="1" applyBorder="1" applyAlignment="1">
      <alignment horizontal="center" vertical="center"/>
    </xf>
    <xf numFmtId="0" fontId="142" fillId="33" borderId="38" xfId="56" applyFont="1" applyFill="1" applyBorder="1" applyAlignment="1">
      <alignment horizontal="center" vertical="center"/>
    </xf>
    <xf numFmtId="0" fontId="163" fillId="0" borderId="0" xfId="56" applyFont="1" applyAlignment="1">
      <alignment horizontal="right" vertical="center"/>
    </xf>
    <xf numFmtId="0" fontId="142" fillId="33" borderId="240" xfId="56" applyFont="1" applyFill="1" applyBorder="1" applyAlignment="1">
      <alignment vertical="center"/>
    </xf>
    <xf numFmtId="0" fontId="142" fillId="33" borderId="304" xfId="56" applyFont="1" applyFill="1" applyBorder="1" applyAlignment="1">
      <alignment vertical="center"/>
    </xf>
    <xf numFmtId="0" fontId="142" fillId="29" borderId="29" xfId="56" applyFont="1" applyFill="1" applyBorder="1" applyAlignment="1">
      <alignment horizontal="center" vertical="center"/>
    </xf>
    <xf numFmtId="0" fontId="142" fillId="29" borderId="38" xfId="56" applyFont="1" applyFill="1" applyBorder="1" applyAlignment="1">
      <alignment horizontal="center" vertical="center"/>
    </xf>
    <xf numFmtId="0" fontId="163" fillId="33" borderId="29" xfId="56" applyFont="1" applyFill="1" applyBorder="1" applyAlignment="1">
      <alignment horizontal="center" vertical="center"/>
    </xf>
    <xf numFmtId="0" fontId="163" fillId="33" borderId="30" xfId="56" applyFont="1" applyFill="1" applyBorder="1" applyAlignment="1">
      <alignment horizontal="center" vertical="center"/>
    </xf>
    <xf numFmtId="0" fontId="163" fillId="33" borderId="38" xfId="56" applyFont="1" applyFill="1" applyBorder="1" applyAlignment="1">
      <alignment horizontal="center" vertical="center"/>
    </xf>
    <xf numFmtId="0" fontId="170" fillId="0" borderId="98" xfId="56" applyFont="1" applyBorder="1" applyAlignment="1">
      <alignment horizontal="center" vertical="center" wrapText="1"/>
    </xf>
    <xf numFmtId="0" fontId="170" fillId="0" borderId="99" xfId="56" applyFont="1" applyBorder="1" applyAlignment="1">
      <alignment horizontal="center" vertical="center"/>
    </xf>
    <xf numFmtId="0" fontId="170" fillId="0" borderId="40" xfId="56" applyFont="1" applyBorder="1" applyAlignment="1">
      <alignment horizontal="center" vertical="center"/>
    </xf>
    <xf numFmtId="0" fontId="170" fillId="0" borderId="123" xfId="56" applyFont="1" applyBorder="1" applyAlignment="1">
      <alignment horizontal="center" vertical="center"/>
    </xf>
    <xf numFmtId="0" fontId="142" fillId="0" borderId="98" xfId="56" applyFont="1" applyBorder="1" applyAlignment="1">
      <alignment horizontal="center" vertical="center" wrapText="1" shrinkToFit="1"/>
    </xf>
    <xf numFmtId="0" fontId="170" fillId="0" borderId="79" xfId="56" applyFont="1" applyBorder="1" applyAlignment="1">
      <alignment horizontal="center" vertical="center" shrinkToFit="1"/>
    </xf>
    <xf numFmtId="0" fontId="170" fillId="0" borderId="86" xfId="56" applyFont="1" applyBorder="1" applyAlignment="1">
      <alignment horizontal="center" vertical="center" shrinkToFit="1"/>
    </xf>
    <xf numFmtId="0" fontId="170" fillId="0" borderId="77" xfId="56" applyFont="1" applyBorder="1" applyAlignment="1">
      <alignment horizontal="center" vertical="center" shrinkToFit="1"/>
    </xf>
    <xf numFmtId="0" fontId="170" fillId="0" borderId="66" xfId="56" applyFont="1" applyBorder="1" applyAlignment="1">
      <alignment horizontal="center" vertical="center" shrinkToFit="1"/>
    </xf>
    <xf numFmtId="0" fontId="170" fillId="0" borderId="63" xfId="56" applyFont="1" applyBorder="1" applyAlignment="1">
      <alignment horizontal="center" vertical="center" shrinkToFit="1"/>
    </xf>
    <xf numFmtId="0" fontId="142" fillId="0" borderId="90" xfId="56" applyFont="1" applyBorder="1" applyAlignment="1">
      <alignment horizontal="center" vertical="center"/>
    </xf>
    <xf numFmtId="0" fontId="142" fillId="0" borderId="79" xfId="56" applyFont="1" applyBorder="1" applyAlignment="1">
      <alignment horizontal="center" vertical="center"/>
    </xf>
    <xf numFmtId="0" fontId="142" fillId="0" borderId="99" xfId="56" applyFont="1" applyBorder="1" applyAlignment="1">
      <alignment horizontal="center" vertical="center"/>
    </xf>
    <xf numFmtId="0" fontId="142" fillId="0" borderId="64" xfId="56" applyFont="1" applyBorder="1" applyAlignment="1">
      <alignment horizontal="center" vertical="center"/>
    </xf>
    <xf numFmtId="0" fontId="142" fillId="0" borderId="66" xfId="56" applyFont="1" applyBorder="1" applyAlignment="1">
      <alignment horizontal="center" vertical="center"/>
    </xf>
    <xf numFmtId="0" fontId="142" fillId="0" borderId="124" xfId="56" applyFont="1" applyBorder="1" applyAlignment="1">
      <alignment horizontal="center" vertical="center"/>
    </xf>
    <xf numFmtId="0" fontId="142" fillId="0" borderId="98" xfId="56" applyFont="1" applyBorder="1" applyAlignment="1">
      <alignment horizontal="center" vertical="center" wrapText="1"/>
    </xf>
    <xf numFmtId="0" fontId="142" fillId="0" borderId="79" xfId="56" applyFont="1" applyBorder="1" applyAlignment="1">
      <alignment horizontal="center" vertical="center" wrapText="1"/>
    </xf>
    <xf numFmtId="0" fontId="142" fillId="0" borderId="99" xfId="56" applyFont="1" applyBorder="1" applyAlignment="1">
      <alignment horizontal="center" vertical="center" wrapText="1"/>
    </xf>
    <xf numFmtId="0" fontId="142" fillId="0" borderId="77" xfId="56" applyFont="1" applyBorder="1" applyAlignment="1">
      <alignment horizontal="center" vertical="center" wrapText="1"/>
    </xf>
    <xf numFmtId="0" fontId="142" fillId="0" borderId="66" xfId="56" applyFont="1" applyBorder="1" applyAlignment="1">
      <alignment horizontal="center" vertical="center" wrapText="1"/>
    </xf>
    <xf numFmtId="0" fontId="142" fillId="0" borderId="124" xfId="56" applyFont="1" applyBorder="1" applyAlignment="1">
      <alignment horizontal="center" vertical="center" wrapText="1"/>
    </xf>
    <xf numFmtId="0" fontId="142" fillId="33" borderId="69" xfId="56" applyFont="1" applyFill="1" applyBorder="1" applyAlignment="1">
      <alignment horizontal="center" vertical="center" shrinkToFit="1"/>
    </xf>
    <xf numFmtId="0" fontId="142" fillId="33" borderId="14" xfId="56" applyFont="1" applyFill="1" applyBorder="1" applyAlignment="1">
      <alignment horizontal="center" vertical="center" shrinkToFit="1"/>
    </xf>
    <xf numFmtId="0" fontId="142" fillId="33" borderId="81" xfId="56" applyFont="1" applyFill="1" applyBorder="1" applyAlignment="1">
      <alignment horizontal="left" vertical="center" wrapText="1" shrinkToFit="1"/>
    </xf>
    <xf numFmtId="0" fontId="142" fillId="33" borderId="147" xfId="56" applyFont="1" applyFill="1" applyBorder="1" applyAlignment="1">
      <alignment horizontal="left" vertical="center" wrapText="1" shrinkToFit="1"/>
    </xf>
    <xf numFmtId="0" fontId="142" fillId="33" borderId="116" xfId="56" applyFont="1" applyFill="1" applyBorder="1" applyAlignment="1">
      <alignment horizontal="left" vertical="center" wrapText="1" shrinkToFit="1"/>
    </xf>
    <xf numFmtId="0" fontId="142" fillId="33" borderId="39" xfId="56" applyFont="1" applyFill="1" applyBorder="1" applyAlignment="1">
      <alignment horizontal="center" vertical="center"/>
    </xf>
    <xf numFmtId="0" fontId="142" fillId="33" borderId="76" xfId="56" applyFont="1" applyFill="1" applyBorder="1" applyAlignment="1">
      <alignment horizontal="center" vertical="center"/>
    </xf>
    <xf numFmtId="0" fontId="142" fillId="0" borderId="123" xfId="56" applyFont="1" applyBorder="1" applyAlignment="1">
      <alignment horizontal="center" vertical="center"/>
    </xf>
    <xf numFmtId="0" fontId="142" fillId="33" borderId="65" xfId="56" applyFont="1" applyFill="1" applyBorder="1" applyAlignment="1">
      <alignment horizontal="center" vertical="center" shrinkToFit="1"/>
    </xf>
    <xf numFmtId="0" fontId="142" fillId="33" borderId="46" xfId="56" applyFont="1" applyFill="1" applyBorder="1" applyAlignment="1">
      <alignment horizontal="center" vertical="center" shrinkToFit="1"/>
    </xf>
    <xf numFmtId="0" fontId="142" fillId="33" borderId="23" xfId="56" applyFont="1" applyFill="1" applyBorder="1" applyAlignment="1">
      <alignment horizontal="left" vertical="center" wrapText="1" shrinkToFit="1"/>
    </xf>
    <xf numFmtId="0" fontId="142" fillId="33" borderId="65" xfId="56" applyFont="1" applyFill="1" applyBorder="1" applyAlignment="1">
      <alignment horizontal="left" vertical="center" wrapText="1" shrinkToFit="1"/>
    </xf>
    <xf numFmtId="0" fontId="142" fillId="33" borderId="75" xfId="56" applyFont="1" applyFill="1" applyBorder="1" applyAlignment="1">
      <alignment horizontal="left" vertical="center" wrapText="1" shrinkToFit="1"/>
    </xf>
    <xf numFmtId="0" fontId="142" fillId="33" borderId="43" xfId="56" applyFont="1" applyFill="1" applyBorder="1" applyAlignment="1">
      <alignment horizontal="center" vertical="center"/>
    </xf>
    <xf numFmtId="0" fontId="142" fillId="33" borderId="75" xfId="56" applyFont="1" applyFill="1" applyBorder="1" applyAlignment="1">
      <alignment horizontal="center" vertical="center"/>
    </xf>
    <xf numFmtId="0" fontId="142" fillId="33" borderId="70" xfId="56" applyFont="1" applyFill="1" applyBorder="1" applyAlignment="1">
      <alignment horizontal="center" vertical="center" shrinkToFit="1"/>
    </xf>
    <xf numFmtId="0" fontId="142" fillId="33" borderId="19" xfId="56" applyFont="1" applyFill="1" applyBorder="1" applyAlignment="1">
      <alignment horizontal="center" vertical="center" shrinkToFit="1"/>
    </xf>
    <xf numFmtId="0" fontId="142" fillId="33" borderId="58" xfId="56" applyFont="1" applyFill="1" applyBorder="1" applyAlignment="1">
      <alignment horizontal="center" vertical="center" wrapText="1" shrinkToFit="1"/>
    </xf>
    <xf numFmtId="0" fontId="142" fillId="33" borderId="94" xfId="56" applyFont="1" applyFill="1" applyBorder="1" applyAlignment="1">
      <alignment horizontal="center" vertical="center" wrapText="1" shrinkToFit="1"/>
    </xf>
    <xf numFmtId="0" fontId="142" fillId="33" borderId="125" xfId="56" applyFont="1" applyFill="1" applyBorder="1" applyAlignment="1">
      <alignment horizontal="center" vertical="center" wrapText="1" shrinkToFit="1"/>
    </xf>
    <xf numFmtId="0" fontId="142" fillId="33" borderId="35" xfId="56" applyFont="1" applyFill="1" applyBorder="1" applyAlignment="1">
      <alignment horizontal="center" vertical="center"/>
    </xf>
    <xf numFmtId="0" fontId="142" fillId="33" borderId="148" xfId="56" applyFont="1" applyFill="1" applyBorder="1" applyAlignment="1">
      <alignment horizontal="center" vertical="center"/>
    </xf>
    <xf numFmtId="0" fontId="142" fillId="0" borderId="29" xfId="56" applyFont="1" applyBorder="1" applyAlignment="1">
      <alignment horizontal="center" vertical="center"/>
    </xf>
    <xf numFmtId="0" fontId="142" fillId="0" borderId="30" xfId="56" applyFont="1" applyBorder="1" applyAlignment="1">
      <alignment horizontal="center" vertical="center"/>
    </xf>
    <xf numFmtId="0" fontId="142" fillId="0" borderId="38" xfId="56" applyFont="1" applyBorder="1" applyAlignment="1">
      <alignment horizontal="center" vertical="center"/>
    </xf>
    <xf numFmtId="0" fontId="142" fillId="0" borderId="89" xfId="56" applyFont="1" applyBorder="1" applyAlignment="1">
      <alignment horizontal="center" vertical="center"/>
    </xf>
    <xf numFmtId="0" fontId="142" fillId="0" borderId="88" xfId="56" applyFont="1" applyBorder="1" applyAlignment="1">
      <alignment horizontal="center" vertical="center"/>
    </xf>
    <xf numFmtId="0" fontId="142" fillId="0" borderId="98" xfId="56" applyFont="1" applyBorder="1" applyAlignment="1">
      <alignment horizontal="left" vertical="center"/>
    </xf>
    <xf numFmtId="0" fontId="142" fillId="0" borderId="79" xfId="56" applyFont="1" applyBorder="1" applyAlignment="1">
      <alignment horizontal="left" vertical="center"/>
    </xf>
    <xf numFmtId="0" fontId="142" fillId="0" borderId="77" xfId="56" applyFont="1" applyBorder="1" applyAlignment="1">
      <alignment horizontal="left" vertical="center"/>
    </xf>
    <xf numFmtId="0" fontId="142" fillId="0" borderId="66" xfId="56" applyFont="1" applyBorder="1" applyAlignment="1">
      <alignment horizontal="left" vertical="center"/>
    </xf>
    <xf numFmtId="0" fontId="142" fillId="33" borderId="98" xfId="56" applyFont="1" applyFill="1" applyBorder="1" applyAlignment="1">
      <alignment horizontal="center" vertical="center"/>
    </xf>
    <xf numFmtId="0" fontId="142" fillId="33" borderId="79" xfId="56" applyFont="1" applyFill="1" applyBorder="1" applyAlignment="1">
      <alignment horizontal="center" vertical="center"/>
    </xf>
    <xf numFmtId="0" fontId="142" fillId="33" borderId="99" xfId="56" applyFont="1" applyFill="1" applyBorder="1" applyAlignment="1">
      <alignment horizontal="center" vertical="center"/>
    </xf>
    <xf numFmtId="0" fontId="142" fillId="33" borderId="77" xfId="56" applyFont="1" applyFill="1" applyBorder="1" applyAlignment="1">
      <alignment horizontal="center" vertical="center"/>
    </xf>
    <xf numFmtId="0" fontId="142" fillId="33" borderId="66" xfId="56" applyFont="1" applyFill="1" applyBorder="1" applyAlignment="1">
      <alignment horizontal="center" vertical="center"/>
    </xf>
    <xf numFmtId="0" fontId="142" fillId="33" borderId="124" xfId="56" applyFont="1" applyFill="1" applyBorder="1" applyAlignment="1">
      <alignment horizontal="center" vertical="center"/>
    </xf>
    <xf numFmtId="0" fontId="142" fillId="0" borderId="29" xfId="56" applyFont="1" applyBorder="1" applyAlignment="1">
      <alignment horizontal="center" vertical="center" wrapText="1"/>
    </xf>
    <xf numFmtId="0" fontId="142" fillId="0" borderId="30" xfId="56" applyFont="1" applyBorder="1" applyAlignment="1">
      <alignment horizontal="center" vertical="center" wrapText="1"/>
    </xf>
    <xf numFmtId="0" fontId="142" fillId="0" borderId="38" xfId="56" applyFont="1" applyBorder="1" applyAlignment="1">
      <alignment horizontal="center" vertical="center" wrapText="1"/>
    </xf>
    <xf numFmtId="0" fontId="165" fillId="0" borderId="14" xfId="56" applyFont="1" applyBorder="1" applyAlignment="1">
      <alignment horizontal="left" vertical="center" wrapText="1"/>
    </xf>
    <xf numFmtId="0" fontId="165" fillId="0" borderId="26" xfId="56" applyFont="1" applyBorder="1" applyAlignment="1">
      <alignment horizontal="left" vertical="center" wrapText="1"/>
    </xf>
    <xf numFmtId="0" fontId="165" fillId="0" borderId="57" xfId="56" applyFont="1" applyBorder="1" applyAlignment="1">
      <alignment horizontal="left" vertical="center" wrapText="1"/>
    </xf>
    <xf numFmtId="0" fontId="165" fillId="0" borderId="55" xfId="56" applyFont="1" applyBorder="1" applyAlignment="1">
      <alignment horizontal="left" vertical="center" wrapText="1"/>
    </xf>
    <xf numFmtId="0" fontId="163" fillId="0" borderId="81" xfId="56" applyFont="1" applyBorder="1" applyAlignment="1">
      <alignment horizontal="center" vertical="center" wrapText="1"/>
    </xf>
    <xf numFmtId="0" fontId="163" fillId="0" borderId="58" xfId="56" applyFont="1" applyBorder="1" applyAlignment="1">
      <alignment horizontal="center" vertical="center" wrapText="1"/>
    </xf>
    <xf numFmtId="0" fontId="170" fillId="0" borderId="32" xfId="66" applyFont="1" applyBorder="1" applyAlignment="1">
      <alignment horizontal="center" vertical="top" wrapText="1"/>
    </xf>
    <xf numFmtId="0" fontId="170" fillId="0" borderId="33" xfId="66" applyFont="1" applyBorder="1" applyAlignment="1">
      <alignment horizontal="center" vertical="top" wrapText="1"/>
    </xf>
    <xf numFmtId="0" fontId="170" fillId="0" borderId="29" xfId="56" applyFont="1" applyBorder="1" applyAlignment="1">
      <alignment horizontal="center" vertical="center" wrapText="1"/>
    </xf>
    <xf numFmtId="0" fontId="170" fillId="0" borderId="30" xfId="56" applyFont="1" applyBorder="1" applyAlignment="1">
      <alignment horizontal="center" vertical="center" wrapText="1"/>
    </xf>
    <xf numFmtId="0" fontId="170" fillId="0" borderId="38" xfId="56" applyFont="1" applyBorder="1" applyAlignment="1">
      <alignment horizontal="center" vertical="center" wrapText="1"/>
    </xf>
    <xf numFmtId="0" fontId="157" fillId="0" borderId="54" xfId="66" applyFont="1" applyBorder="1" applyAlignment="1">
      <alignment horizontal="center" vertical="center" wrapText="1"/>
    </xf>
    <xf numFmtId="0" fontId="157" fillId="0" borderId="56" xfId="66" applyFont="1" applyBorder="1" applyAlignment="1">
      <alignment horizontal="center" vertical="center" wrapText="1"/>
    </xf>
    <xf numFmtId="197" fontId="313" fillId="0" borderId="0" xfId="56" applyNumberFormat="1" applyFont="1" applyAlignment="1">
      <alignment horizontal="right" vertical="center"/>
    </xf>
    <xf numFmtId="0" fontId="308" fillId="33" borderId="23" xfId="56" applyFont="1" applyFill="1" applyBorder="1" applyAlignment="1">
      <alignment horizontal="center" vertical="center"/>
    </xf>
    <xf numFmtId="0" fontId="308" fillId="33" borderId="65" xfId="56" applyFont="1" applyFill="1" applyBorder="1" applyAlignment="1">
      <alignment horizontal="center" vertical="center"/>
    </xf>
    <xf numFmtId="0" fontId="308" fillId="33" borderId="46" xfId="56" applyFont="1" applyFill="1" applyBorder="1" applyAlignment="1">
      <alignment horizontal="center" vertical="center"/>
    </xf>
    <xf numFmtId="0" fontId="139" fillId="0" borderId="71" xfId="56" applyFont="1" applyBorder="1" applyAlignment="1">
      <alignment horizontal="center" vertical="center"/>
    </xf>
    <xf numFmtId="0" fontId="139" fillId="0" borderId="26" xfId="56" applyFont="1" applyBorder="1" applyAlignment="1">
      <alignment horizontal="center" vertical="center"/>
    </xf>
    <xf numFmtId="0" fontId="139" fillId="0" borderId="23" xfId="56" applyFont="1" applyBorder="1" applyAlignment="1">
      <alignment horizontal="center" vertical="center" wrapText="1"/>
    </xf>
    <xf numFmtId="0" fontId="139" fillId="0" borderId="65" xfId="56" applyFont="1" applyBorder="1" applyAlignment="1">
      <alignment horizontal="center" vertical="center" wrapText="1"/>
    </xf>
    <xf numFmtId="0" fontId="139" fillId="37" borderId="23" xfId="56" applyFont="1" applyFill="1" applyBorder="1" applyAlignment="1">
      <alignment horizontal="center" vertical="center" wrapText="1"/>
    </xf>
    <xf numFmtId="0" fontId="139" fillId="37" borderId="65" xfId="56" applyFont="1" applyFill="1" applyBorder="1" applyAlignment="1">
      <alignment horizontal="center" vertical="center" wrapText="1"/>
    </xf>
    <xf numFmtId="0" fontId="139" fillId="37" borderId="46" xfId="56" applyFont="1" applyFill="1" applyBorder="1" applyAlignment="1">
      <alignment horizontal="center" vertical="center" wrapText="1"/>
    </xf>
    <xf numFmtId="0" fontId="139" fillId="0" borderId="23" xfId="56" applyFont="1" applyFill="1" applyBorder="1" applyAlignment="1">
      <alignment horizontal="right" vertical="center" wrapText="1"/>
    </xf>
    <xf numFmtId="0" fontId="139" fillId="0" borderId="65" xfId="56" applyFont="1" applyFill="1" applyBorder="1" applyAlignment="1">
      <alignment horizontal="right" vertical="center" wrapText="1"/>
    </xf>
    <xf numFmtId="0" fontId="139" fillId="33" borderId="65" xfId="56" applyFont="1" applyFill="1" applyBorder="1" applyAlignment="1">
      <alignment horizontal="left" vertical="center" wrapText="1"/>
    </xf>
    <xf numFmtId="186" fontId="171" fillId="33" borderId="23" xfId="56" applyNumberFormat="1" applyFont="1" applyFill="1" applyBorder="1" applyAlignment="1" applyProtection="1">
      <alignment horizontal="center" vertical="center" wrapText="1"/>
      <protection locked="0"/>
    </xf>
    <xf numFmtId="186" fontId="171" fillId="33" borderId="65" xfId="56" applyNumberFormat="1" applyFont="1" applyFill="1" applyBorder="1" applyAlignment="1" applyProtection="1">
      <alignment horizontal="center" vertical="center" wrapText="1"/>
      <protection locked="0"/>
    </xf>
    <xf numFmtId="186" fontId="171" fillId="33" borderId="75" xfId="56" applyNumberFormat="1" applyFont="1" applyFill="1" applyBorder="1" applyAlignment="1" applyProtection="1">
      <alignment horizontal="center" vertical="center" wrapText="1"/>
      <protection locked="0"/>
    </xf>
    <xf numFmtId="0" fontId="171" fillId="0" borderId="89" xfId="56" applyFont="1" applyBorder="1" applyAlignment="1">
      <alignment horizontal="center" vertical="center"/>
    </xf>
    <xf numFmtId="0" fontId="171" fillId="0" borderId="117" xfId="56" applyFont="1" applyBorder="1" applyAlignment="1">
      <alignment horizontal="center" vertical="center"/>
    </xf>
    <xf numFmtId="0" fontId="171" fillId="0" borderId="24" xfId="56" applyFont="1" applyBorder="1" applyAlignment="1">
      <alignment horizontal="left" vertical="center" wrapText="1"/>
    </xf>
    <xf numFmtId="0" fontId="171" fillId="0" borderId="70" xfId="56" applyFont="1" applyBorder="1" applyAlignment="1">
      <alignment horizontal="left" vertical="center" wrapText="1"/>
    </xf>
    <xf numFmtId="0" fontId="171" fillId="0" borderId="148" xfId="56" applyFont="1" applyBorder="1" applyAlignment="1">
      <alignment horizontal="left" vertical="center" wrapText="1"/>
    </xf>
    <xf numFmtId="186" fontId="171" fillId="33" borderId="229" xfId="56" applyNumberFormat="1" applyFont="1" applyFill="1" applyBorder="1" applyAlignment="1" applyProtection="1">
      <alignment horizontal="center" vertical="center" wrapText="1"/>
      <protection locked="0"/>
    </xf>
    <xf numFmtId="186" fontId="171" fillId="33" borderId="305" xfId="56" applyNumberFormat="1" applyFont="1" applyFill="1" applyBorder="1" applyAlignment="1" applyProtection="1">
      <alignment horizontal="center" vertical="center" wrapText="1"/>
      <protection locked="0"/>
    </xf>
    <xf numFmtId="0" fontId="118" fillId="33" borderId="23" xfId="56" applyFont="1" applyFill="1" applyBorder="1" applyAlignment="1" applyProtection="1">
      <alignment horizontal="center" vertical="center"/>
      <protection locked="0"/>
    </xf>
    <xf numFmtId="0" fontId="118" fillId="33" borderId="65" xfId="56" applyFont="1" applyFill="1" applyBorder="1" applyAlignment="1" applyProtection="1">
      <alignment horizontal="center" vertical="center"/>
      <protection locked="0"/>
    </xf>
    <xf numFmtId="0" fontId="118" fillId="33" borderId="46" xfId="56" applyFont="1" applyFill="1" applyBorder="1" applyAlignment="1" applyProtection="1">
      <alignment horizontal="center" vertical="center"/>
      <protection locked="0"/>
    </xf>
    <xf numFmtId="0" fontId="135" fillId="0" borderId="0" xfId="56" applyFont="1" applyAlignment="1">
      <alignment horizontal="left" vertical="center" wrapText="1"/>
    </xf>
    <xf numFmtId="186" fontId="171" fillId="33" borderId="306" xfId="56" applyNumberFormat="1" applyFont="1" applyFill="1" applyBorder="1" applyAlignment="1">
      <alignment horizontal="center" vertical="center" wrapText="1"/>
    </xf>
    <xf numFmtId="186" fontId="171" fillId="33" borderId="307" xfId="56" applyNumberFormat="1" applyFont="1" applyFill="1" applyBorder="1" applyAlignment="1">
      <alignment horizontal="center" vertical="center" wrapText="1"/>
    </xf>
    <xf numFmtId="0" fontId="171" fillId="0" borderId="0" xfId="56" applyFont="1" applyBorder="1" applyAlignment="1">
      <alignment horizontal="left" vertical="center" wrapText="1"/>
    </xf>
    <xf numFmtId="0" fontId="171" fillId="0" borderId="123" xfId="56" applyFont="1" applyBorder="1" applyAlignment="1">
      <alignment horizontal="left" vertical="center" wrapText="1"/>
    </xf>
    <xf numFmtId="0" fontId="139" fillId="0" borderId="229" xfId="67" applyFont="1" applyFill="1" applyBorder="1" applyAlignment="1">
      <alignment horizontal="center" vertical="center" wrapText="1"/>
    </xf>
    <xf numFmtId="0" fontId="139" fillId="0" borderId="305" xfId="67" applyFont="1" applyFill="1" applyBorder="1" applyAlignment="1">
      <alignment horizontal="center" vertical="center" wrapText="1"/>
    </xf>
    <xf numFmtId="0" fontId="139" fillId="0" borderId="306" xfId="67" applyFont="1" applyFill="1" applyBorder="1" applyAlignment="1">
      <alignment horizontal="center" vertical="center" wrapText="1"/>
    </xf>
    <xf numFmtId="0" fontId="139" fillId="0" borderId="307" xfId="67" applyFont="1" applyFill="1" applyBorder="1" applyAlignment="1">
      <alignment horizontal="center" vertical="center" wrapText="1"/>
    </xf>
    <xf numFmtId="0" fontId="171" fillId="0" borderId="89" xfId="56" applyFont="1" applyBorder="1" applyAlignment="1">
      <alignment horizontal="center" vertical="center" wrapText="1"/>
    </xf>
    <xf numFmtId="0" fontId="171" fillId="0" borderId="117" xfId="56" applyFont="1" applyBorder="1" applyAlignment="1">
      <alignment horizontal="center" vertical="center" wrapText="1"/>
    </xf>
    <xf numFmtId="0" fontId="171" fillId="0" borderId="62" xfId="56" applyFont="1" applyBorder="1" applyAlignment="1">
      <alignment horizontal="center" vertical="center" wrapText="1"/>
    </xf>
    <xf numFmtId="0" fontId="171" fillId="0" borderId="90" xfId="56" applyFont="1" applyBorder="1" applyAlignment="1">
      <alignment horizontal="left" vertical="center" wrapText="1"/>
    </xf>
    <xf numFmtId="0" fontId="171" fillId="0" borderId="79" xfId="56" applyFont="1" applyBorder="1" applyAlignment="1">
      <alignment horizontal="left" vertical="center" wrapText="1"/>
    </xf>
    <xf numFmtId="0" fontId="171" fillId="0" borderId="99" xfId="56" applyFont="1" applyBorder="1" applyAlignment="1">
      <alignment horizontal="left" vertical="center" wrapText="1"/>
    </xf>
    <xf numFmtId="186" fontId="171" fillId="33" borderId="81" xfId="56" applyNumberFormat="1" applyFont="1" applyFill="1" applyBorder="1" applyAlignment="1" applyProtection="1">
      <alignment horizontal="center" vertical="center" wrapText="1"/>
      <protection locked="0"/>
    </xf>
    <xf numFmtId="186" fontId="171" fillId="33" borderId="147" xfId="56" applyNumberFormat="1" applyFont="1" applyFill="1" applyBorder="1" applyAlignment="1" applyProtection="1">
      <alignment horizontal="center" vertical="center" wrapText="1"/>
      <protection locked="0"/>
    </xf>
    <xf numFmtId="186" fontId="171" fillId="33" borderId="116" xfId="56" applyNumberFormat="1" applyFont="1" applyFill="1" applyBorder="1" applyAlignment="1" applyProtection="1">
      <alignment horizontal="center" vertical="center" wrapText="1"/>
      <protection locked="0"/>
    </xf>
    <xf numFmtId="0" fontId="308" fillId="33" borderId="70" xfId="67" applyFont="1" applyFill="1" applyBorder="1" applyAlignment="1">
      <alignment horizontal="center" vertical="center"/>
    </xf>
    <xf numFmtId="0" fontId="308" fillId="33" borderId="19" xfId="67" applyFont="1" applyFill="1" applyBorder="1" applyAlignment="1">
      <alignment horizontal="center" vertical="center"/>
    </xf>
    <xf numFmtId="0" fontId="139" fillId="0" borderId="17" xfId="56" applyFont="1" applyBorder="1" applyAlignment="1">
      <alignment horizontal="left" vertical="center"/>
    </xf>
    <xf numFmtId="0" fontId="139" fillId="0" borderId="71" xfId="56" applyFont="1" applyBorder="1" applyAlignment="1">
      <alignment horizontal="left" vertical="center"/>
    </xf>
    <xf numFmtId="0" fontId="139" fillId="0" borderId="26" xfId="56" applyFont="1" applyBorder="1" applyAlignment="1">
      <alignment horizontal="left" vertical="center"/>
    </xf>
    <xf numFmtId="0" fontId="139" fillId="0" borderId="23" xfId="56" applyFont="1" applyBorder="1" applyAlignment="1">
      <alignment horizontal="center" vertical="center"/>
    </xf>
    <xf numFmtId="0" fontId="139" fillId="0" borderId="65" xfId="56" applyFont="1" applyBorder="1" applyAlignment="1">
      <alignment horizontal="center" vertical="center"/>
    </xf>
    <xf numFmtId="0" fontId="139" fillId="0" borderId="46" xfId="56" applyFont="1" applyBorder="1" applyAlignment="1">
      <alignment horizontal="center" vertical="center"/>
    </xf>
    <xf numFmtId="0" fontId="139" fillId="0" borderId="23" xfId="56" applyFont="1" applyBorder="1" applyAlignment="1">
      <alignment horizontal="left" vertical="center" wrapText="1"/>
    </xf>
    <xf numFmtId="0" fontId="139" fillId="0" borderId="65" xfId="56" applyFont="1" applyBorder="1" applyAlignment="1">
      <alignment horizontal="left" vertical="center" wrapText="1"/>
    </xf>
    <xf numFmtId="0" fontId="139" fillId="0" borderId="46" xfId="56" applyFont="1" applyBorder="1" applyAlignment="1">
      <alignment horizontal="left" vertical="center" wrapText="1"/>
    </xf>
    <xf numFmtId="0" fontId="139" fillId="0" borderId="46" xfId="56" applyFont="1" applyBorder="1" applyAlignment="1">
      <alignment horizontal="center" vertical="center" wrapText="1"/>
    </xf>
  </cellXfs>
  <cellStyles count="7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69" builtinId="5"/>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1" xr:uid="{21E95F12-9014-445F-9855-5B3D4ADF627D}"/>
    <cellStyle name="桁区切り 2 2" xfId="64" xr:uid="{2050D409-B484-4DE5-BB46-7E0FE47CC153}"/>
    <cellStyle name="桁区切り 3" xfId="75" xr:uid="{C820F8CF-46B3-4AFB-A995-E42461E5AA2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10" xfId="66" xr:uid="{0B53495D-D6B1-4588-B59F-5099EAF28A86}"/>
    <cellStyle name="標準 11" xfId="67" xr:uid="{3941EBDA-F535-4D92-A221-8BE763A3D4A9}"/>
    <cellStyle name="標準 12" xfId="71" xr:uid="{79778D3A-A28D-4825-8918-B556408C37F1}"/>
    <cellStyle name="標準 13" xfId="74" xr:uid="{F5BA7728-5966-478D-A919-1B7B756CB7D5}"/>
    <cellStyle name="標準 2" xfId="41" xr:uid="{00000000-0005-0000-0000-00002A000000}"/>
    <cellStyle name="標準 2 2" xfId="42" xr:uid="{00000000-0005-0000-0000-00002B000000}"/>
    <cellStyle name="標準 2 2 2" xfId="73" xr:uid="{4810C9F9-68ED-485C-A636-E62FDF4F1BDC}"/>
    <cellStyle name="標準 2 2 3" xfId="72" xr:uid="{BEA84D89-FB28-47A8-BD5A-D6D8764ACCDA}"/>
    <cellStyle name="標準 2 3" xfId="56" xr:uid="{00000000-0005-0000-0000-00002C000000}"/>
    <cellStyle name="標準 3" xfId="43" xr:uid="{00000000-0005-0000-0000-00002D000000}"/>
    <cellStyle name="標準 3 2" xfId="44" xr:uid="{00000000-0005-0000-0000-00002E000000}"/>
    <cellStyle name="標準 3 3" xfId="60" xr:uid="{690792D7-6E2F-4D31-8502-5142B1DD4047}"/>
    <cellStyle name="標準 3 4 2" xfId="68" xr:uid="{52E1F513-C029-4627-AA89-3840EA4954C8}"/>
    <cellStyle name="標準 4" xfId="45" xr:uid="{00000000-0005-0000-0000-00002F000000}"/>
    <cellStyle name="標準 4 2" xfId="46" xr:uid="{00000000-0005-0000-0000-000030000000}"/>
    <cellStyle name="標準 4 3" xfId="70" xr:uid="{A23AFD18-C46E-4297-87CA-8EF2C2D8751B}"/>
    <cellStyle name="標準 5" xfId="47" xr:uid="{00000000-0005-0000-0000-000031000000}"/>
    <cellStyle name="標準 6" xfId="58" xr:uid="{00000000-0005-0000-0000-000032000000}"/>
    <cellStyle name="標準 7" xfId="59" xr:uid="{00000000-0005-0000-0000-000033000000}"/>
    <cellStyle name="標準 8" xfId="62" xr:uid="{9B1DB918-3FF5-4A98-8035-3A539C63E655}"/>
    <cellStyle name="標準 9" xfId="63" xr:uid="{8EA33F05-1E5E-46CB-A7FF-5E1BEB64B7E3}"/>
    <cellStyle name="標準_③-２加算様式（就労）" xfId="48" xr:uid="{00000000-0005-0000-0000-000034000000}"/>
    <cellStyle name="標準_③-２加算様式（就労） 2" xfId="55" xr:uid="{00000000-0005-0000-0000-000035000000}"/>
    <cellStyle name="標準_③-２加算様式（就労）_くりた作成分(１０月提示）指定申請関係様式（案）改訂版" xfId="49" xr:uid="{00000000-0005-0000-0000-000036000000}"/>
    <cellStyle name="標準_かさんくん1" xfId="50" xr:uid="{00000000-0005-0000-0000-000037000000}"/>
    <cellStyle name="標準_総括表を変更しました（６／２３） 3" xfId="54" xr:uid="{00000000-0005-0000-0000-00003A000000}"/>
    <cellStyle name="標準_短期入所介護給付費請求書" xfId="65" xr:uid="{73151316-760B-47C3-B6B2-10C62FF727ED}"/>
    <cellStyle name="標準_特定事業所加算届出様式" xfId="51" xr:uid="{00000000-0005-0000-0000-00003B000000}"/>
    <cellStyle name="標準_報酬コード表 2" xfId="52" xr:uid="{00000000-0005-0000-0000-00003C000000}"/>
    <cellStyle name="良い" xfId="53" builtinId="26" customBuiltin="1"/>
  </cellStyles>
  <dxfs count="165">
    <dxf>
      <fill>
        <patternFill patternType="none">
          <bgColor auto="1"/>
        </patternFill>
      </fill>
    </dxf>
    <dxf>
      <fill>
        <patternFill patternType="lightTrellis">
          <fgColor theme="0"/>
          <bgColor theme="1"/>
        </patternFill>
      </fill>
    </dxf>
    <dxf>
      <fill>
        <patternFill patternType="none">
          <bgColor auto="1"/>
        </patternFill>
      </fill>
    </dxf>
    <dxf>
      <fill>
        <patternFill patternType="none">
          <bgColor auto="1"/>
        </patternFill>
      </fill>
      <border>
        <vertical/>
        <horizontal/>
      </border>
    </dxf>
    <dxf>
      <fill>
        <patternFill patternType="none">
          <bgColor auto="1"/>
        </patternFill>
      </fill>
    </dxf>
    <dxf>
      <fill>
        <patternFill>
          <bgColor rgb="FFFF0000"/>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CCFFFF"/>
        </patternFill>
      </fill>
    </dxf>
    <dxf>
      <fill>
        <patternFill>
          <bgColor rgb="FFFF0000"/>
        </patternFill>
      </fill>
    </dxf>
    <dxf>
      <fill>
        <patternFill>
          <bgColor theme="4" tint="0.79998168889431442"/>
        </patternFill>
      </fill>
    </dxf>
    <dxf>
      <fill>
        <patternFill>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lightUp">
          <bgColor auto="1"/>
        </patternFill>
      </fill>
    </dxf>
    <dxf>
      <fill>
        <patternFill patternType="lightUp">
          <bgColor auto="1"/>
        </patternFill>
      </fill>
    </dxf>
    <dxf>
      <fill>
        <patternFill>
          <bgColor theme="0"/>
        </patternFill>
      </fill>
    </dxf>
    <dxf>
      <fill>
        <patternFill>
          <bgColor theme="1" tint="0.499984740745262"/>
        </patternFill>
      </fill>
    </dxf>
    <dxf>
      <fill>
        <patternFill patternType="gray125">
          <fgColor auto="1"/>
          <bgColor theme="0" tint="-0.499984740745262"/>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bgColor theme="1"/>
        </patternFill>
      </fill>
    </dxf>
    <dxf>
      <fill>
        <patternFill>
          <bgColor theme="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1"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lightTrellis">
          <fgColor theme="0"/>
          <bgColor theme="1"/>
        </patternFill>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none">
          <bgColor auto="1"/>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color rgb="FFFFFFCC"/>
      <color rgb="FF00FFFF"/>
      <color rgb="FFFAECDC"/>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000-000002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000-000003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000-000004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000-000005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000-000006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000-000007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000-000008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000-000009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000-00000A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000-00000B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000-00000C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000-00000D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222891</xdr:colOff>
      <xdr:row>1</xdr:row>
      <xdr:rowOff>33069</xdr:rowOff>
    </xdr:from>
    <xdr:to>
      <xdr:col>19</xdr:col>
      <xdr:colOff>1090082</xdr:colOff>
      <xdr:row>20</xdr:row>
      <xdr:rowOff>391584</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bwMode="auto">
        <a:xfrm>
          <a:off x="14097641" y="212986"/>
          <a:ext cx="5153441" cy="3967431"/>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t" upright="1"/>
        <a:lstStyle/>
        <a:p>
          <a:pPr algn="l"/>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注意事項</a:t>
          </a:r>
          <a:r>
            <a:rPr kumimoji="1" lang="en-US" altLang="ja-JP" sz="1600">
              <a:latin typeface="BIZ UDゴシック" panose="020B0400000000000000" pitchFamily="49" charset="-128"/>
              <a:ea typeface="BIZ UDゴシック" panose="020B0400000000000000" pitchFamily="49" charset="-128"/>
            </a:rPr>
            <a:t>】</a:t>
          </a:r>
        </a:p>
        <a:p>
          <a:pPr algn="l"/>
          <a:endParaRPr kumimoji="1" lang="en-US" altLang="ja-JP" sz="16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・表に記載するのは、</a:t>
          </a:r>
          <a:r>
            <a:rPr kumimoji="1" lang="ja-JP" altLang="en-US" sz="1200" b="1" u="sng">
              <a:solidFill>
                <a:srgbClr val="FF0000"/>
              </a:solidFill>
              <a:latin typeface="BIZ UDゴシック" panose="020B0400000000000000" pitchFamily="49" charset="-128"/>
              <a:ea typeface="BIZ UDゴシック" panose="020B0400000000000000" pitchFamily="49" charset="-128"/>
            </a:rPr>
            <a:t>当該事業所において勤務している福祉専門職</a:t>
          </a:r>
          <a:endParaRPr kumimoji="1" lang="en-US" altLang="ja-JP" sz="1200" b="1" u="sng">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200" b="1" u="none">
              <a:solidFill>
                <a:srgbClr val="FF0000"/>
              </a:solidFill>
              <a:latin typeface="BIZ UDゴシック" panose="020B0400000000000000" pitchFamily="49" charset="-128"/>
              <a:ea typeface="BIZ UDゴシック" panose="020B0400000000000000" pitchFamily="49" charset="-128"/>
            </a:rPr>
            <a:t>　　</a:t>
          </a:r>
          <a:r>
            <a:rPr kumimoji="1" lang="ja-JP" altLang="en-US" sz="1200" b="1" u="sng">
              <a:solidFill>
                <a:srgbClr val="FF0000"/>
              </a:solidFill>
              <a:latin typeface="BIZ UDゴシック" panose="020B0400000000000000" pitchFamily="49" charset="-128"/>
              <a:ea typeface="BIZ UDゴシック" panose="020B0400000000000000" pitchFamily="49" charset="-128"/>
            </a:rPr>
            <a:t>員配置等加算の算定対象になっている職種に従事する職員全員</a:t>
          </a:r>
          <a:r>
            <a:rPr kumimoji="1" lang="ja-JP" altLang="en-US" sz="1200">
              <a:latin typeface="BIZ UDゴシック" panose="020B0400000000000000" pitchFamily="49" charset="-128"/>
              <a:ea typeface="BIZ UDゴシック" panose="020B0400000000000000" pitchFamily="49" charset="-128"/>
            </a:rPr>
            <a:t>。</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・福祉関係資格の保持有無に関係なく、すべての該当職種職員を記載。</a:t>
          </a:r>
          <a:endParaRPr kumimoji="1" lang="en-US" altLang="ja-JP" sz="1200">
            <a:latin typeface="BIZ UDゴシック" panose="020B0400000000000000" pitchFamily="49" charset="-128"/>
            <a:ea typeface="BIZ UDゴシック" panose="020B0400000000000000" pitchFamily="49" charset="-128"/>
          </a:endParaRPr>
        </a:p>
        <a:p>
          <a:pPr algn="l"/>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・オレンジ着色欄は必ず記載が必要。</a:t>
          </a:r>
          <a:endParaRPr kumimoji="1" lang="en-US" altLang="ja-JP" sz="1200">
            <a:latin typeface="BIZ UDゴシック" panose="020B0400000000000000" pitchFamily="49" charset="-128"/>
            <a:ea typeface="BIZ UDゴシック" panose="020B0400000000000000" pitchFamily="49" charset="-128"/>
          </a:endParaRPr>
        </a:p>
        <a:p>
          <a:pPr algn="l"/>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・青色セルは、該当者（オレンジセルに記載した者が、同一事業所や</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同一法人内の他事業所で他の職種に従事している場合）のみ記載。</a:t>
          </a:r>
          <a:endParaRPr kumimoji="1" lang="en-US" altLang="ja-JP" sz="1200">
            <a:latin typeface="BIZ UDゴシック" panose="020B0400000000000000" pitchFamily="49" charset="-128"/>
            <a:ea typeface="BIZ UDゴシック" panose="020B0400000000000000" pitchFamily="49" charset="-128"/>
          </a:endParaRPr>
        </a:p>
        <a:p>
          <a:pPr algn="l"/>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・多機能型の場合は、該当サービス全体の職員の中の該当職員の数で</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判定を行うため、該当するサービスの該当職員すべてを記載する。</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１人の職員が多機能型事業所内の２サービスに従事している場合は、</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いずれか一方のみを記載。（２以上記載するとダブルカウントとな</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るため）</a:t>
          </a:r>
          <a:endParaRPr kumimoji="1" lang="en-US" altLang="ja-JP" sz="1200">
            <a:latin typeface="BIZ UDゴシック" panose="020B0400000000000000" pitchFamily="49" charset="-128"/>
            <a:ea typeface="BIZ UDゴシック" panose="020B0400000000000000"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82550</xdr:colOff>
      <xdr:row>13</xdr:row>
      <xdr:rowOff>324757</xdr:rowOff>
    </xdr:from>
    <xdr:to>
      <xdr:col>5</xdr:col>
      <xdr:colOff>482600</xdr:colOff>
      <xdr:row>13</xdr:row>
      <xdr:rowOff>324757</xdr:rowOff>
    </xdr:to>
    <xdr:sp macro="" textlink="">
      <xdr:nvSpPr>
        <xdr:cNvPr id="4" name="Line 1">
          <a:extLst>
            <a:ext uri="{FF2B5EF4-FFF2-40B4-BE49-F238E27FC236}">
              <a16:creationId xmlns:a16="http://schemas.microsoft.com/office/drawing/2014/main" id="{00000000-0008-0000-0D00-000004000000}"/>
            </a:ext>
          </a:extLst>
        </xdr:cNvPr>
        <xdr:cNvSpPr>
          <a:spLocks noChangeShapeType="1"/>
        </xdr:cNvSpPr>
      </xdr:nvSpPr>
      <xdr:spPr bwMode="auto">
        <a:xfrm>
          <a:off x="4895850" y="5249182"/>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a:extLst>
            <a:ext uri="{FF2B5EF4-FFF2-40B4-BE49-F238E27FC236}">
              <a16:creationId xmlns:a16="http://schemas.microsoft.com/office/drawing/2014/main" id="{00000000-0008-0000-1900-000001380000}"/>
            </a:ext>
          </a:extLst>
        </xdr:cNvPr>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95250</xdr:colOff>
      <xdr:row>17</xdr:row>
      <xdr:rowOff>47625</xdr:rowOff>
    </xdr:from>
    <xdr:to>
      <xdr:col>4</xdr:col>
      <xdr:colOff>800100</xdr:colOff>
      <xdr:row>17</xdr:row>
      <xdr:rowOff>323850</xdr:rowOff>
    </xdr:to>
    <xdr:sp macro="" textlink="">
      <xdr:nvSpPr>
        <xdr:cNvPr id="15361" name="Rectangle 1">
          <a:extLst>
            <a:ext uri="{FF2B5EF4-FFF2-40B4-BE49-F238E27FC236}">
              <a16:creationId xmlns:a16="http://schemas.microsoft.com/office/drawing/2014/main" id="{00000000-0008-0000-1B00-0000013C0000}"/>
            </a:ext>
          </a:extLst>
        </xdr:cNvPr>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457199</xdr:colOff>
      <xdr:row>13</xdr:row>
      <xdr:rowOff>152400</xdr:rowOff>
    </xdr:from>
    <xdr:to>
      <xdr:col>5</xdr:col>
      <xdr:colOff>600075</xdr:colOff>
      <xdr:row>14</xdr:row>
      <xdr:rowOff>171450</xdr:rowOff>
    </xdr:to>
    <xdr:sp macro="" textlink="">
      <xdr:nvSpPr>
        <xdr:cNvPr id="2" name="右中かっこ 1">
          <a:extLst>
            <a:ext uri="{FF2B5EF4-FFF2-40B4-BE49-F238E27FC236}">
              <a16:creationId xmlns:a16="http://schemas.microsoft.com/office/drawing/2014/main" id="{00000000-0008-0000-20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13</xdr:row>
      <xdr:rowOff>306043</xdr:rowOff>
    </xdr:from>
    <xdr:to>
      <xdr:col>7</xdr:col>
      <xdr:colOff>108497</xdr:colOff>
      <xdr:row>14</xdr:row>
      <xdr:rowOff>1556</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合計１人以上</a:t>
          </a:r>
        </a:p>
      </xdr:txBody>
    </xdr:sp>
    <xdr:clientData/>
  </xdr:twoCellAnchor>
  <xdr:twoCellAnchor>
    <xdr:from>
      <xdr:col>3</xdr:col>
      <xdr:colOff>769620</xdr:colOff>
      <xdr:row>15</xdr:row>
      <xdr:rowOff>0</xdr:rowOff>
    </xdr:from>
    <xdr:to>
      <xdr:col>6</xdr:col>
      <xdr:colOff>7620</xdr:colOff>
      <xdr:row>16</xdr:row>
      <xdr:rowOff>487680</xdr:rowOff>
    </xdr:to>
    <xdr:sp macro="" textlink="">
      <xdr:nvSpPr>
        <xdr:cNvPr id="4" name="フリーフォーム 10">
          <a:extLst>
            <a:ext uri="{FF2B5EF4-FFF2-40B4-BE49-F238E27FC236}">
              <a16:creationId xmlns:a16="http://schemas.microsoft.com/office/drawing/2014/main" id="{00000000-0008-0000-20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181535</xdr:colOff>
      <xdr:row>34</xdr:row>
      <xdr:rowOff>262776</xdr:rowOff>
    </xdr:from>
    <xdr:to>
      <xdr:col>8</xdr:col>
      <xdr:colOff>897590</xdr:colOff>
      <xdr:row>36</xdr:row>
      <xdr:rowOff>260535</xdr:rowOff>
    </xdr:to>
    <xdr:sp macro="" textlink="">
      <xdr:nvSpPr>
        <xdr:cNvPr id="2" name="正方形/長方形 1">
          <a:extLst>
            <a:ext uri="{FF2B5EF4-FFF2-40B4-BE49-F238E27FC236}">
              <a16:creationId xmlns:a16="http://schemas.microsoft.com/office/drawing/2014/main" id="{00000000-0008-0000-21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33</xdr:row>
      <xdr:rowOff>112057</xdr:rowOff>
    </xdr:from>
    <xdr:to>
      <xdr:col>8</xdr:col>
      <xdr:colOff>935691</xdr:colOff>
      <xdr:row>33</xdr:row>
      <xdr:rowOff>549088</xdr:rowOff>
    </xdr:to>
    <xdr:sp macro="" textlink="">
      <xdr:nvSpPr>
        <xdr:cNvPr id="3" name="円/楕円 2">
          <a:extLst>
            <a:ext uri="{FF2B5EF4-FFF2-40B4-BE49-F238E27FC236}">
              <a16:creationId xmlns:a16="http://schemas.microsoft.com/office/drawing/2014/main" id="{00000000-0008-0000-21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33</xdr:row>
      <xdr:rowOff>549088</xdr:rowOff>
    </xdr:from>
    <xdr:to>
      <xdr:col>8</xdr:col>
      <xdr:colOff>520513</xdr:colOff>
      <xdr:row>34</xdr:row>
      <xdr:rowOff>262776</xdr:rowOff>
    </xdr:to>
    <xdr:cxnSp macro="">
      <xdr:nvCxnSpPr>
        <xdr:cNvPr id="4" name="直線矢印コネクタ 3">
          <a:extLst>
            <a:ext uri="{FF2B5EF4-FFF2-40B4-BE49-F238E27FC236}">
              <a16:creationId xmlns:a16="http://schemas.microsoft.com/office/drawing/2014/main" id="{00000000-0008-0000-21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29</xdr:row>
      <xdr:rowOff>112059</xdr:rowOff>
    </xdr:from>
    <xdr:to>
      <xdr:col>7</xdr:col>
      <xdr:colOff>881904</xdr:colOff>
      <xdr:row>30</xdr:row>
      <xdr:rowOff>140634</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31</xdr:row>
      <xdr:rowOff>264461</xdr:rowOff>
    </xdr:from>
    <xdr:to>
      <xdr:col>8</xdr:col>
      <xdr:colOff>30816</xdr:colOff>
      <xdr:row>33</xdr:row>
      <xdr:rowOff>16809</xdr:rowOff>
    </xdr:to>
    <xdr:sp macro="" textlink="">
      <xdr:nvSpPr>
        <xdr:cNvPr id="6" name="円/楕円 5">
          <a:extLst>
            <a:ext uri="{FF2B5EF4-FFF2-40B4-BE49-F238E27FC236}">
              <a16:creationId xmlns:a16="http://schemas.microsoft.com/office/drawing/2014/main" id="{00000000-0008-0000-21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30</xdr:row>
      <xdr:rowOff>140634</xdr:rowOff>
    </xdr:from>
    <xdr:to>
      <xdr:col>6</xdr:col>
      <xdr:colOff>592232</xdr:colOff>
      <xdr:row>31</xdr:row>
      <xdr:rowOff>264461</xdr:rowOff>
    </xdr:to>
    <xdr:cxnSp macro="">
      <xdr:nvCxnSpPr>
        <xdr:cNvPr id="7" name="直線矢印コネクタ 6">
          <a:extLst>
            <a:ext uri="{FF2B5EF4-FFF2-40B4-BE49-F238E27FC236}">
              <a16:creationId xmlns:a16="http://schemas.microsoft.com/office/drawing/2014/main" id="{00000000-0008-0000-21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27</xdr:row>
      <xdr:rowOff>156882</xdr:rowOff>
    </xdr:from>
    <xdr:to>
      <xdr:col>4</xdr:col>
      <xdr:colOff>603437</xdr:colOff>
      <xdr:row>31</xdr:row>
      <xdr:rowOff>99734</xdr:rowOff>
    </xdr:to>
    <xdr:sp macro="" textlink="">
      <xdr:nvSpPr>
        <xdr:cNvPr id="8" name="正方形/長方形 7">
          <a:extLst>
            <a:ext uri="{FF2B5EF4-FFF2-40B4-BE49-F238E27FC236}">
              <a16:creationId xmlns:a16="http://schemas.microsoft.com/office/drawing/2014/main" id="{00000000-0008-0000-21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33</xdr:row>
      <xdr:rowOff>70037</xdr:rowOff>
    </xdr:from>
    <xdr:to>
      <xdr:col>4</xdr:col>
      <xdr:colOff>873499</xdr:colOff>
      <xdr:row>33</xdr:row>
      <xdr:rowOff>571500</xdr:rowOff>
    </xdr:to>
    <xdr:sp macro="" textlink="">
      <xdr:nvSpPr>
        <xdr:cNvPr id="9" name="円/楕円 8">
          <a:extLst>
            <a:ext uri="{FF2B5EF4-FFF2-40B4-BE49-F238E27FC236}">
              <a16:creationId xmlns:a16="http://schemas.microsoft.com/office/drawing/2014/main" id="{00000000-0008-0000-21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31</xdr:row>
      <xdr:rowOff>99734</xdr:rowOff>
    </xdr:from>
    <xdr:to>
      <xdr:col>4</xdr:col>
      <xdr:colOff>504825</xdr:colOff>
      <xdr:row>33</xdr:row>
      <xdr:rowOff>70037</xdr:rowOff>
    </xdr:to>
    <xdr:cxnSp macro="">
      <xdr:nvCxnSpPr>
        <xdr:cNvPr id="10" name="直線矢印コネクタ 9">
          <a:extLst>
            <a:ext uri="{FF2B5EF4-FFF2-40B4-BE49-F238E27FC236}">
              <a16:creationId xmlns:a16="http://schemas.microsoft.com/office/drawing/2014/main" id="{00000000-0008-0000-21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33</xdr:row>
      <xdr:rowOff>89647</xdr:rowOff>
    </xdr:from>
    <xdr:to>
      <xdr:col>6</xdr:col>
      <xdr:colOff>781050</xdr:colOff>
      <xdr:row>33</xdr:row>
      <xdr:rowOff>537882</xdr:rowOff>
    </xdr:to>
    <xdr:sp macro="" textlink="">
      <xdr:nvSpPr>
        <xdr:cNvPr id="11" name="角丸四角形 10">
          <a:extLst>
            <a:ext uri="{FF2B5EF4-FFF2-40B4-BE49-F238E27FC236}">
              <a16:creationId xmlns:a16="http://schemas.microsoft.com/office/drawing/2014/main" id="{00000000-0008-0000-21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34</xdr:row>
      <xdr:rowOff>144556</xdr:rowOff>
    </xdr:from>
    <xdr:to>
      <xdr:col>6</xdr:col>
      <xdr:colOff>825873</xdr:colOff>
      <xdr:row>37</xdr:row>
      <xdr:rowOff>277906</xdr:rowOff>
    </xdr:to>
    <xdr:sp macro="" textlink="">
      <xdr:nvSpPr>
        <xdr:cNvPr id="12" name="正方形/長方形 11">
          <a:extLst>
            <a:ext uri="{FF2B5EF4-FFF2-40B4-BE49-F238E27FC236}">
              <a16:creationId xmlns:a16="http://schemas.microsoft.com/office/drawing/2014/main" id="{00000000-0008-0000-21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33</xdr:row>
      <xdr:rowOff>537882</xdr:rowOff>
    </xdr:from>
    <xdr:to>
      <xdr:col>5</xdr:col>
      <xdr:colOff>552170</xdr:colOff>
      <xdr:row>34</xdr:row>
      <xdr:rowOff>144556</xdr:rowOff>
    </xdr:to>
    <xdr:cxnSp macro="">
      <xdr:nvCxnSpPr>
        <xdr:cNvPr id="13" name="直線矢印コネクタ 12">
          <a:extLst>
            <a:ext uri="{FF2B5EF4-FFF2-40B4-BE49-F238E27FC236}">
              <a16:creationId xmlns:a16="http://schemas.microsoft.com/office/drawing/2014/main" id="{00000000-0008-0000-21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2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2C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2C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2C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2C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2C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2C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2C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2C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2C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2C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2C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2C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2C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2C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2C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2C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2C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2C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2C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2C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2C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0272712" y="19050"/>
          <a:ext cx="1266825" cy="2905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1797188</xdr:colOff>
      <xdr:row>3</xdr:row>
      <xdr:rowOff>1087525</xdr:rowOff>
    </xdr:from>
    <xdr:to>
      <xdr:col>2</xdr:col>
      <xdr:colOff>9419</xdr:colOff>
      <xdr:row>3</xdr:row>
      <xdr:rowOff>1629717</xdr:rowOff>
    </xdr:to>
    <xdr:sp macro="" textlink="">
      <xdr:nvSpPr>
        <xdr:cNvPr id="2" name="右矢印 1">
          <a:extLst>
            <a:ext uri="{FF2B5EF4-FFF2-40B4-BE49-F238E27FC236}">
              <a16:creationId xmlns:a16="http://schemas.microsoft.com/office/drawing/2014/main" id="{00000000-0008-0000-0100-000002000000}"/>
            </a:ext>
          </a:extLst>
        </xdr:cNvPr>
        <xdr:cNvSpPr/>
      </xdr:nvSpPr>
      <xdr:spPr bwMode="auto">
        <a:xfrm>
          <a:off x="2123759" y="1849525"/>
          <a:ext cx="552660"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1772069</xdr:colOff>
      <xdr:row>69</xdr:row>
      <xdr:rowOff>698152</xdr:rowOff>
    </xdr:from>
    <xdr:to>
      <xdr:col>1</xdr:col>
      <xdr:colOff>2328915</xdr:colOff>
      <xdr:row>69</xdr:row>
      <xdr:rowOff>1240344</xdr:rowOff>
    </xdr:to>
    <xdr:sp macro="" textlink="">
      <xdr:nvSpPr>
        <xdr:cNvPr id="8" name="右矢印 7">
          <a:extLst>
            <a:ext uri="{FF2B5EF4-FFF2-40B4-BE49-F238E27FC236}">
              <a16:creationId xmlns:a16="http://schemas.microsoft.com/office/drawing/2014/main" id="{00000000-0008-0000-0100-000008000000}"/>
            </a:ext>
          </a:extLst>
        </xdr:cNvPr>
        <xdr:cNvSpPr/>
      </xdr:nvSpPr>
      <xdr:spPr bwMode="auto">
        <a:xfrm>
          <a:off x="2098640" y="16632116"/>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40</xdr:col>
      <xdr:colOff>44822</xdr:colOff>
      <xdr:row>10</xdr:row>
      <xdr:rowOff>33616</xdr:rowOff>
    </xdr:from>
    <xdr:to>
      <xdr:col>52</xdr:col>
      <xdr:colOff>89645</xdr:colOff>
      <xdr:row>13</xdr:row>
      <xdr:rowOff>11204</xdr:rowOff>
    </xdr:to>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6824381" y="2241175"/>
          <a:ext cx="2061882" cy="649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このシートは、右上の新・継を選択し、別紙</a:t>
          </a:r>
          <a:r>
            <a:rPr kumimoji="1" lang="en-US" altLang="ja-JP" sz="1100">
              <a:latin typeface="BIZ UDゴシック" panose="020B0400000000000000" pitchFamily="49" charset="-128"/>
              <a:ea typeface="BIZ UDゴシック" panose="020B0400000000000000" pitchFamily="49" charset="-128"/>
            </a:rPr>
            <a:t>41</a:t>
          </a:r>
          <a:r>
            <a:rPr kumimoji="1" lang="ja-JP" altLang="en-US" sz="1100">
              <a:latin typeface="BIZ UDゴシック" panose="020B0400000000000000" pitchFamily="49" charset="-128"/>
              <a:ea typeface="BIZ UDゴシック" panose="020B0400000000000000" pitchFamily="49" charset="-128"/>
            </a:rPr>
            <a:t>を記載することで自動入力されます。</a:t>
          </a:r>
        </a:p>
      </xdr:txBody>
    </xdr:sp>
    <xdr:clientData/>
  </xdr:twoCellAnchor>
  <xdr:twoCellAnchor>
    <xdr:from>
      <xdr:col>1</xdr:col>
      <xdr:colOff>78441</xdr:colOff>
      <xdr:row>0</xdr:row>
      <xdr:rowOff>56029</xdr:rowOff>
    </xdr:from>
    <xdr:to>
      <xdr:col>35</xdr:col>
      <xdr:colOff>156881</xdr:colOff>
      <xdr:row>0</xdr:row>
      <xdr:rowOff>336177</xdr:rowOff>
    </xdr:to>
    <xdr:sp macro="" textlink="">
      <xdr:nvSpPr>
        <xdr:cNvPr id="4" name="テキスト ボックス 3">
          <a:extLst>
            <a:ext uri="{FF2B5EF4-FFF2-40B4-BE49-F238E27FC236}">
              <a16:creationId xmlns:a16="http://schemas.microsoft.com/office/drawing/2014/main" id="{00000000-0008-0000-3400-000004000000}"/>
            </a:ext>
          </a:extLst>
        </xdr:cNvPr>
        <xdr:cNvSpPr txBox="1"/>
      </xdr:nvSpPr>
      <xdr:spPr>
        <a:xfrm>
          <a:off x="246529" y="56029"/>
          <a:ext cx="5849470"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accent2"/>
              </a:solidFill>
              <a:latin typeface="BIZ UDゴシック" panose="020B0400000000000000" pitchFamily="49" charset="-128"/>
              <a:ea typeface="BIZ UDゴシック" panose="020B0400000000000000" pitchFamily="49" charset="-128"/>
            </a:rPr>
            <a:t>※</a:t>
          </a:r>
          <a:r>
            <a:rPr kumimoji="1" lang="ja-JP" altLang="en-US" sz="1100" b="1">
              <a:solidFill>
                <a:schemeClr val="accent2"/>
              </a:solidFill>
              <a:latin typeface="BIZ UDゴシック" panose="020B0400000000000000" pitchFamily="49" charset="-128"/>
              <a:ea typeface="BIZ UDゴシック" panose="020B0400000000000000" pitchFamily="49" charset="-128"/>
            </a:rPr>
            <a:t>この別紙を記載する前に、</a:t>
          </a:r>
          <a:r>
            <a:rPr kumimoji="1" lang="ja-JP" altLang="en-US" sz="1100" b="1" u="sng">
              <a:solidFill>
                <a:schemeClr val="accent2"/>
              </a:solidFill>
              <a:latin typeface="BIZ UDゴシック" panose="020B0400000000000000" pitchFamily="49" charset="-128"/>
              <a:ea typeface="BIZ UDゴシック" panose="020B0400000000000000" pitchFamily="49" charset="-128"/>
            </a:rPr>
            <a:t>別紙</a:t>
          </a:r>
          <a:r>
            <a:rPr kumimoji="1" lang="en-US" altLang="ja-JP" sz="1100" b="1" u="sng">
              <a:solidFill>
                <a:schemeClr val="accent2"/>
              </a:solidFill>
              <a:latin typeface="BIZ UDゴシック" panose="020B0400000000000000" pitchFamily="49" charset="-128"/>
              <a:ea typeface="BIZ UDゴシック" panose="020B0400000000000000" pitchFamily="49" charset="-128"/>
            </a:rPr>
            <a:t>41</a:t>
          </a:r>
          <a:r>
            <a:rPr kumimoji="1" lang="ja-JP" altLang="en-US" sz="1100" b="1" u="sng">
              <a:solidFill>
                <a:schemeClr val="accent2"/>
              </a:solidFill>
              <a:latin typeface="BIZ UDゴシック" panose="020B0400000000000000" pitchFamily="49" charset="-128"/>
              <a:ea typeface="BIZ UDゴシック" panose="020B0400000000000000" pitchFamily="49" charset="-128"/>
            </a:rPr>
            <a:t>を作成</a:t>
          </a:r>
          <a:r>
            <a:rPr kumimoji="1" lang="ja-JP" altLang="en-US" sz="1100" b="1">
              <a:solidFill>
                <a:schemeClr val="accent2"/>
              </a:solidFill>
              <a:latin typeface="BIZ UDゴシック" panose="020B0400000000000000" pitchFamily="49" charset="-128"/>
              <a:ea typeface="BIZ UDゴシック" panose="020B0400000000000000" pitchFamily="49" charset="-128"/>
            </a:rPr>
            <a:t>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627529</xdr:colOff>
      <xdr:row>0</xdr:row>
      <xdr:rowOff>280146</xdr:rowOff>
    </xdr:from>
    <xdr:to>
      <xdr:col>21</xdr:col>
      <xdr:colOff>627528</xdr:colOff>
      <xdr:row>22</xdr:row>
      <xdr:rowOff>112059</xdr:rowOff>
    </xdr:to>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8695764" y="280146"/>
          <a:ext cx="6152029" cy="5726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（令和６年３月</a:t>
          </a:r>
          <a:r>
            <a:rPr kumimoji="1" lang="en-US" altLang="ja-JP" sz="1100"/>
            <a:t>29</a:t>
          </a:r>
          <a:r>
            <a:rPr kumimoji="1" lang="ja-JP" altLang="en-US" sz="1100"/>
            <a:t>日付け留意事項通知より抜粋）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lang="ja-JP" altLang="ja-JP">
            <a:effectLst/>
          </a:endParaRPr>
        </a:p>
        <a:p>
          <a:endParaRPr kumimoji="1" lang="en-US" altLang="ja-JP" sz="1100"/>
        </a:p>
        <a:p>
          <a:endParaRPr kumimoji="1" lang="en-US" altLang="ja-JP" sz="1100"/>
        </a:p>
        <a:p>
          <a:r>
            <a:rPr kumimoji="1" lang="ja-JP" altLang="en-US" sz="1100"/>
            <a:t>㈠就労定着支援サービス費の区分について</a:t>
          </a:r>
        </a:p>
        <a:p>
          <a:r>
            <a:rPr kumimoji="1" lang="ja-JP" altLang="en-US" sz="1100"/>
            <a:t>　就労定着支援サービス費については、生活介護等を受けて通常の事業所に新たに雇用され、就労を継続している期間が</a:t>
          </a:r>
          <a:r>
            <a:rPr kumimoji="1" lang="en-US" altLang="ja-JP" sz="1100"/>
            <a:t>6</a:t>
          </a:r>
          <a:r>
            <a:rPr kumimoji="1" lang="ja-JP" altLang="en-US" sz="1100"/>
            <a:t>月に達した障害者（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に達したもの）に対して、就労定着支援を提供した月</a:t>
          </a:r>
          <a:r>
            <a:rPr kumimoji="1" lang="en-US" altLang="ja-JP" sz="1100"/>
            <a:t>1</a:t>
          </a:r>
          <a:r>
            <a:rPr kumimoji="1" lang="ja-JP" altLang="en-US" sz="1100"/>
            <a:t>回以上の対面による支援を行った場合に、当該指定就労定着支援事業所における就労定着率に応じ、算定することとし、就労定着率の具体的な計算方法は以下による。</a:t>
          </a:r>
          <a:endParaRPr kumimoji="1" lang="en-US" altLang="ja-JP" sz="1100"/>
        </a:p>
        <a:p>
          <a:endParaRPr kumimoji="1" lang="ja-JP" altLang="en-US" sz="1100"/>
        </a:p>
        <a:p>
          <a:r>
            <a:rPr kumimoji="1" lang="ja-JP" altLang="en-US" sz="1100"/>
            <a:t>ア　当該前年度末日から起算して過去</a:t>
          </a:r>
          <a:r>
            <a:rPr kumimoji="1" lang="en-US" altLang="ja-JP" sz="1100"/>
            <a:t>3</a:t>
          </a:r>
          <a:r>
            <a:rPr kumimoji="1" lang="ja-JP" altLang="en-US" sz="1100"/>
            <a:t>年間に就労定着支援を開始した者の利用した総数（以下「利用者総数」という。）を算出する。</a:t>
          </a:r>
        </a:p>
        <a:p>
          <a:r>
            <a:rPr kumimoji="1" lang="ja-JP" altLang="en-US" sz="1100"/>
            <a:t>イ　アの過去</a:t>
          </a:r>
          <a:r>
            <a:rPr kumimoji="1" lang="en-US" altLang="ja-JP" sz="1100"/>
            <a:t>3</a:t>
          </a:r>
          <a:r>
            <a:rPr kumimoji="1" lang="ja-JP" altLang="en-US" sz="1100"/>
            <a:t>年間に就労定着支援の利用者総数のうち当該前年度末日において就労が継続している者の総数を算出する。</a:t>
          </a:r>
          <a:endParaRPr kumimoji="1" lang="en-US" altLang="ja-JP" sz="1100"/>
        </a:p>
        <a:p>
          <a:endParaRPr kumimoji="1" lang="en-US" altLang="ja-JP" sz="1100"/>
        </a:p>
        <a:p>
          <a:r>
            <a:rPr lang="ja-JP" altLang="en-US" sz="1100" b="0" i="0" u="none" strike="noStrike" baseline="0">
              <a:solidFill>
                <a:schemeClr val="dk1"/>
              </a:solidFill>
              <a:latin typeface="+mn-lt"/>
              <a:ea typeface="+mn-ea"/>
              <a:cs typeface="+mn-cs"/>
            </a:rPr>
            <a:t>この場合、以下は就労が継続している者として取り扱う。</a:t>
          </a:r>
        </a:p>
        <a:p>
          <a:r>
            <a:rPr lang="ja-JP" altLang="en-US" sz="1100" b="0" i="0" u="none" strike="noStrike" baseline="0">
              <a:solidFill>
                <a:schemeClr val="dk1"/>
              </a:solidFill>
              <a:latin typeface="+mn-lt"/>
              <a:ea typeface="+mn-ea"/>
              <a:cs typeface="+mn-cs"/>
            </a:rPr>
            <a:t>・就労定着支援の利用が終了しているが、就労が継続している者</a:t>
          </a:r>
        </a:p>
        <a:p>
          <a:r>
            <a:rPr lang="ja-JP" altLang="en-US" sz="1100" b="0" i="0" u="none" strike="noStrike" baseline="0">
              <a:solidFill>
                <a:schemeClr val="dk1"/>
              </a:solidFill>
              <a:latin typeface="+mn-lt"/>
              <a:ea typeface="+mn-ea"/>
              <a:cs typeface="+mn-cs"/>
            </a:rPr>
            <a:t>・就労定着支援の利用中に、離職した後</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月以内に他の通常の事業所に雇用された場合であって、就労が継続している者</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就労定着支援の利用中</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回限りの転職について認める。</a:t>
          </a:r>
          <a:r>
            <a:rPr lang="en-US" altLang="ja-JP" sz="1100" b="0" i="0" u="none" strike="noStrike" baseline="0">
              <a:solidFill>
                <a:schemeClr val="dk1"/>
              </a:solidFill>
              <a:latin typeface="+mn-lt"/>
              <a:ea typeface="+mn-ea"/>
              <a:cs typeface="+mn-cs"/>
            </a:rPr>
            <a:t>)</a:t>
          </a: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ウ　イ</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アにより就労定着率を算出することとなるが、以下の場合はア及びイの対象から除外することとする。</a:t>
          </a:r>
        </a:p>
        <a:p>
          <a:r>
            <a:rPr lang="ja-JP" altLang="en-US" sz="1100" b="0" i="0" u="none" strike="noStrike" baseline="0">
              <a:solidFill>
                <a:schemeClr val="dk1"/>
              </a:solidFill>
              <a:latin typeface="+mn-lt"/>
              <a:ea typeface="+mn-ea"/>
              <a:cs typeface="+mn-cs"/>
            </a:rPr>
            <a:t>・障害者を雇用する事業所で障害者に対する虐待があり、障害者虐待の防止、障害者の養護者に対する支援等に関する法律</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平成</a:t>
          </a:r>
          <a:r>
            <a:rPr lang="en-US" altLang="ja-JP" sz="1100" b="0" i="0" u="none" strike="noStrike" baseline="0">
              <a:solidFill>
                <a:schemeClr val="dk1"/>
              </a:solidFill>
              <a:latin typeface="+mn-lt"/>
              <a:ea typeface="+mn-ea"/>
              <a:cs typeface="+mn-cs"/>
            </a:rPr>
            <a:t>23</a:t>
          </a:r>
          <a:r>
            <a:rPr lang="ja-JP" altLang="en-US" sz="1100" b="0" i="0" u="none" strike="noStrike" baseline="0">
              <a:solidFill>
                <a:schemeClr val="dk1"/>
              </a:solidFill>
              <a:latin typeface="+mn-lt"/>
              <a:ea typeface="+mn-ea"/>
              <a:cs typeface="+mn-cs"/>
            </a:rPr>
            <a:t>年法律第</a:t>
          </a:r>
          <a:r>
            <a:rPr lang="en-US" altLang="ja-JP" sz="1100" b="0" i="0" u="none" strike="noStrike" baseline="0">
              <a:solidFill>
                <a:schemeClr val="dk1"/>
              </a:solidFill>
              <a:latin typeface="+mn-lt"/>
              <a:ea typeface="+mn-ea"/>
              <a:cs typeface="+mn-cs"/>
            </a:rPr>
            <a:t>79</a:t>
          </a:r>
          <a:r>
            <a:rPr lang="ja-JP" altLang="en-US" sz="1100" b="0" i="0" u="none" strike="noStrike" baseline="0">
              <a:solidFill>
                <a:schemeClr val="dk1"/>
              </a:solidFill>
              <a:latin typeface="+mn-lt"/>
              <a:ea typeface="+mn-ea"/>
              <a:cs typeface="+mn-cs"/>
            </a:rPr>
            <a:t>号</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第</a:t>
          </a:r>
          <a:r>
            <a:rPr lang="en-US" altLang="ja-JP" sz="1100" b="0" i="0" u="none" strike="noStrike" baseline="0">
              <a:solidFill>
                <a:schemeClr val="dk1"/>
              </a:solidFill>
              <a:latin typeface="+mn-lt"/>
              <a:ea typeface="+mn-ea"/>
              <a:cs typeface="+mn-cs"/>
            </a:rPr>
            <a:t>26</a:t>
          </a:r>
          <a:r>
            <a:rPr lang="ja-JP" altLang="en-US" sz="1100" b="0" i="0" u="none" strike="noStrike" baseline="0">
              <a:solidFill>
                <a:schemeClr val="dk1"/>
              </a:solidFill>
              <a:latin typeface="+mn-lt"/>
              <a:ea typeface="+mn-ea"/>
              <a:cs typeface="+mn-cs"/>
            </a:rPr>
            <a:t>条に基づく措置が講じられた場合であって、本人が離職を希望する場合</a:t>
          </a:r>
        </a:p>
        <a:p>
          <a:r>
            <a:rPr lang="ja-JP" altLang="en-US" sz="1100" b="0" i="0" u="none" strike="noStrike" baseline="0">
              <a:solidFill>
                <a:schemeClr val="dk1"/>
              </a:solidFill>
              <a:latin typeface="+mn-lt"/>
              <a:ea typeface="+mn-ea"/>
              <a:cs typeface="+mn-cs"/>
            </a:rPr>
            <a:t>・雇用された事業所が倒産した場合</a:t>
          </a:r>
        </a:p>
        <a:p>
          <a:r>
            <a:rPr lang="ja-JP" altLang="en-US" sz="1100" b="0" i="0" u="none" strike="noStrike" baseline="0">
              <a:solidFill>
                <a:schemeClr val="dk1"/>
              </a:solidFill>
              <a:latin typeface="+mn-lt"/>
              <a:ea typeface="+mn-ea"/>
              <a:cs typeface="+mn-cs"/>
            </a:rPr>
            <a:t>・利用者が死亡した場合</a:t>
          </a:r>
          <a:endParaRPr lang="en-US" altLang="ja-JP" sz="1100" b="0" i="0" u="none" strike="noStrike" baseline="0">
            <a:solidFill>
              <a:schemeClr val="dk1"/>
            </a:solidFill>
            <a:latin typeface="+mn-lt"/>
            <a:ea typeface="+mn-ea"/>
            <a:cs typeface="+mn-cs"/>
          </a:endParaRP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（以下、略）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481853</xdr:colOff>
      <xdr:row>1</xdr:row>
      <xdr:rowOff>224118</xdr:rowOff>
    </xdr:from>
    <xdr:to>
      <xdr:col>20</xdr:col>
      <xdr:colOff>246528</xdr:colOff>
      <xdr:row>21</xdr:row>
      <xdr:rowOff>156884</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8639735" y="571500"/>
          <a:ext cx="5916705" cy="5266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i="0" baseline="0">
              <a:solidFill>
                <a:schemeClr val="dk1"/>
              </a:solidFill>
              <a:effectLst/>
              <a:latin typeface="+mn-lt"/>
              <a:ea typeface="+mn-ea"/>
              <a:cs typeface="+mn-cs"/>
            </a:rPr>
            <a:t>（令和６年３月</a:t>
          </a:r>
          <a:r>
            <a:rPr lang="en-US" altLang="ja-JP" sz="1100" b="0" i="0" baseline="0">
              <a:solidFill>
                <a:schemeClr val="dk1"/>
              </a:solidFill>
              <a:effectLst/>
              <a:latin typeface="+mn-lt"/>
              <a:ea typeface="+mn-ea"/>
              <a:cs typeface="+mn-cs"/>
            </a:rPr>
            <a:t>29</a:t>
          </a:r>
          <a:r>
            <a:rPr lang="ja-JP" altLang="en-US" sz="1100" b="0" i="0" baseline="0">
              <a:solidFill>
                <a:schemeClr val="dk1"/>
              </a:solidFill>
              <a:effectLst/>
              <a:latin typeface="+mn-lt"/>
              <a:ea typeface="+mn-ea"/>
              <a:cs typeface="+mn-cs"/>
            </a:rPr>
            <a:t>日付け留意事項通知より抜粋）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i="0" baseline="0">
              <a:solidFill>
                <a:schemeClr val="dk1"/>
              </a:solidFill>
              <a:effectLst/>
              <a:latin typeface="+mn-lt"/>
              <a:ea typeface="+mn-ea"/>
              <a:cs typeface="+mn-cs"/>
            </a:rPr>
            <a:t>　</a:t>
          </a:r>
          <a:r>
            <a:rPr lang="ja-JP" altLang="ja-JP" sz="1100" b="0" i="0" baseline="0">
              <a:solidFill>
                <a:schemeClr val="dk1"/>
              </a:solidFill>
              <a:effectLst/>
              <a:latin typeface="+mn-lt"/>
              <a:ea typeface="+mn-ea"/>
              <a:cs typeface="+mn-cs"/>
            </a:rPr>
            <a:t>新たに指定を受ける場合の初年度の就労定着率については、指定を受ける就労定着支援と一体的に運営する指定就労移行支援等を受けた後、指定を受ける前月末日から起算して過去</a:t>
          </a:r>
          <a:r>
            <a:rPr lang="en-US" altLang="ja-JP" sz="1100" b="0" i="0" baseline="0">
              <a:solidFill>
                <a:schemeClr val="dk1"/>
              </a:solidFill>
              <a:effectLst/>
              <a:latin typeface="+mn-lt"/>
              <a:ea typeface="+mn-ea"/>
              <a:cs typeface="+mn-cs"/>
            </a:rPr>
            <a:t>3</a:t>
          </a:r>
          <a:r>
            <a:rPr lang="ja-JP" altLang="ja-JP" sz="1100" b="0" i="0" baseline="0">
              <a:solidFill>
                <a:schemeClr val="dk1"/>
              </a:solidFill>
              <a:effectLst/>
              <a:latin typeface="+mn-lt"/>
              <a:ea typeface="+mn-ea"/>
              <a:cs typeface="+mn-cs"/>
            </a:rPr>
            <a:t>年間に一般就労した者の総数のうち指定を受ける前月末日において就労が継続している者の数の割合とし、具体的な計算方法は以下による。</a:t>
          </a: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lang="ja-JP" altLang="en-US" sz="1100" b="0" i="0" u="none" strike="noStrike" baseline="0">
              <a:solidFill>
                <a:schemeClr val="dk1"/>
              </a:solidFill>
              <a:latin typeface="+mn-lt"/>
              <a:ea typeface="+mn-ea"/>
              <a:cs typeface="+mn-cs"/>
            </a:rPr>
            <a:t>エ　指定を受ける前月末日から起算して過去</a:t>
          </a:r>
          <a:r>
            <a:rPr lang="en-US" altLang="ja-JP" sz="1100" b="0" i="0" u="none" strike="noStrike" baseline="0">
              <a:solidFill>
                <a:schemeClr val="dk1"/>
              </a:solidFill>
              <a:latin typeface="+mn-lt"/>
              <a:ea typeface="+mn-ea"/>
              <a:cs typeface="+mn-cs"/>
            </a:rPr>
            <a:t>3</a:t>
          </a:r>
          <a:r>
            <a:rPr lang="ja-JP" altLang="en-US" sz="1100" b="0" i="0" u="none" strike="noStrike" baseline="0">
              <a:solidFill>
                <a:schemeClr val="dk1"/>
              </a:solidFill>
              <a:latin typeface="+mn-lt"/>
              <a:ea typeface="+mn-ea"/>
              <a:cs typeface="+mn-cs"/>
            </a:rPr>
            <a:t>年間に指定就労移行支援等を受けた後、一般就労した者の総数を算出する。</a:t>
          </a:r>
        </a:p>
        <a:p>
          <a:r>
            <a:rPr lang="ja-JP" altLang="en-US" sz="1100" b="0" i="0" u="none" strike="noStrike" baseline="0">
              <a:solidFill>
                <a:schemeClr val="dk1"/>
              </a:solidFill>
              <a:latin typeface="+mn-lt"/>
              <a:ea typeface="+mn-ea"/>
              <a:cs typeface="+mn-cs"/>
            </a:rPr>
            <a:t>オ　エのうち指定を受ける前月末日において就労が継続している者の総数を算出する。この場合、②の㈠のイの規定を準用して算出する。</a:t>
          </a:r>
        </a:p>
        <a:p>
          <a:r>
            <a:rPr lang="ja-JP" altLang="en-US" sz="1100" b="0" i="0" u="none" strike="noStrike" baseline="0">
              <a:solidFill>
                <a:schemeClr val="dk1"/>
              </a:solidFill>
              <a:latin typeface="+mn-lt"/>
              <a:ea typeface="+mn-ea"/>
              <a:cs typeface="+mn-cs"/>
            </a:rPr>
            <a:t>カ　オ</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エにより新たに指定を受ける場合の就労定着率を算出する。この場合、②の㈠のウの規定を準用して算出する。</a:t>
          </a:r>
          <a:endParaRPr lang="en-US" altLang="ja-JP" sz="1100" b="0" i="0" u="none" strike="noStrike" baseline="0">
            <a:solidFill>
              <a:schemeClr val="dk1"/>
            </a:solidFill>
            <a:latin typeface="+mn-lt"/>
            <a:ea typeface="+mn-ea"/>
            <a:cs typeface="+mn-cs"/>
          </a:endParaRPr>
        </a:p>
        <a:p>
          <a:endParaRPr lang="ja-JP" altLang="en-US"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　また、年度途中で新たに支援の提供を開始した場合における、支援の提供を開始した日から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年間経過した日の属する月から当該年度の</a:t>
          </a:r>
          <a:r>
            <a:rPr lang="en-US" altLang="ja-JP" sz="1100" b="0" i="0" u="none" strike="noStrike" baseline="0">
              <a:solidFill>
                <a:schemeClr val="dk1"/>
              </a:solidFill>
              <a:latin typeface="+mn-lt"/>
              <a:ea typeface="+mn-ea"/>
              <a:cs typeface="+mn-cs"/>
            </a:rPr>
            <a:t>3</a:t>
          </a:r>
          <a:r>
            <a:rPr lang="ja-JP" altLang="en-US" sz="1100" b="0" i="0" u="none" strike="noStrike" baseline="0">
              <a:solidFill>
                <a:schemeClr val="dk1"/>
              </a:solidFill>
              <a:latin typeface="+mn-lt"/>
              <a:ea typeface="+mn-ea"/>
              <a:cs typeface="+mn-cs"/>
            </a:rPr>
            <a:t>月までの就労定着率については、直近</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年間の利用者総数のうち支援の提供を開始した日から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年間経過した日の属する月の前月の末日において就労が継続している者の数の割合とし、具体的な計算方法は以下による。なお、翌年度</a:t>
          </a:r>
          <a:r>
            <a:rPr lang="en-US" altLang="ja-JP" sz="1100" b="0" i="0" u="none" strike="noStrike" baseline="0">
              <a:solidFill>
                <a:schemeClr val="dk1"/>
              </a:solidFill>
              <a:latin typeface="+mn-lt"/>
              <a:ea typeface="+mn-ea"/>
              <a:cs typeface="+mn-cs"/>
            </a:rPr>
            <a:t>4</a:t>
          </a:r>
          <a:r>
            <a:rPr lang="ja-JP" altLang="en-US" sz="1100" b="0" i="0" u="none" strike="noStrike" baseline="0">
              <a:solidFill>
                <a:schemeClr val="dk1"/>
              </a:solidFill>
              <a:latin typeface="+mn-lt"/>
              <a:ea typeface="+mn-ea"/>
              <a:cs typeface="+mn-cs"/>
            </a:rPr>
            <a:t>月以降の就労定着率については、アからウまでの算出方法による。</a:t>
          </a:r>
        </a:p>
        <a:p>
          <a:r>
            <a:rPr lang="ja-JP" altLang="en-US" sz="1100" b="0" i="0" u="none" strike="noStrike" baseline="0">
              <a:solidFill>
                <a:schemeClr val="dk1"/>
              </a:solidFill>
              <a:latin typeface="+mn-lt"/>
              <a:ea typeface="+mn-ea"/>
              <a:cs typeface="+mn-cs"/>
            </a:rPr>
            <a:t>キ　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年間経過した日の属する月の前月の末日までの利用者の総数を算出する。</a:t>
          </a:r>
        </a:p>
        <a:p>
          <a:r>
            <a:rPr lang="ja-JP" altLang="en-US" sz="1100" b="0" i="0" u="none" strike="noStrike" baseline="0">
              <a:solidFill>
                <a:schemeClr val="dk1"/>
              </a:solidFill>
              <a:latin typeface="+mn-lt"/>
              <a:ea typeface="+mn-ea"/>
              <a:cs typeface="+mn-cs"/>
            </a:rPr>
            <a:t>ク　キのうち支援の提供を開始した日から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年間経過した日の属する月の前月の末日において就労が継続している者の総数を算出する。この場合、②の㈠のイの規定を準用して算出する。</a:t>
          </a:r>
        </a:p>
        <a:p>
          <a:r>
            <a:rPr lang="ja-JP" altLang="en-US" sz="1100" b="0" i="0" u="none" strike="noStrike" baseline="0">
              <a:solidFill>
                <a:schemeClr val="dk1"/>
              </a:solidFill>
              <a:latin typeface="+mn-lt"/>
              <a:ea typeface="+mn-ea"/>
              <a:cs typeface="+mn-cs"/>
            </a:rPr>
            <a:t>ケ　ク</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キにより新たに指定を受ける場合の就労定着率を算出する。この場合、②の㈠のウの規定を準用して算出する。</a:t>
          </a:r>
          <a:endParaRPr lang="en-US" altLang="ja-JP" sz="1100" b="0" i="0" u="none" strike="noStrike" baseline="0">
            <a:solidFill>
              <a:schemeClr val="dk1"/>
            </a:solidFill>
            <a:latin typeface="+mn-lt"/>
            <a:ea typeface="+mn-ea"/>
            <a:cs typeface="+mn-cs"/>
          </a:endParaRP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（以下、略）</a:t>
          </a:r>
        </a:p>
        <a:p>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268743</xdr:colOff>
      <xdr:row>1</xdr:row>
      <xdr:rowOff>297657</xdr:rowOff>
    </xdr:from>
    <xdr:to>
      <xdr:col>26</xdr:col>
      <xdr:colOff>619126</xdr:colOff>
      <xdr:row>20</xdr:row>
      <xdr:rowOff>154781</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5925462" y="654845"/>
          <a:ext cx="5874883" cy="4560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mn-lt"/>
              <a:ea typeface="+mn-ea"/>
              <a:cs typeface="+mn-cs"/>
            </a:rPr>
            <a:t>（令和６年３月</a:t>
          </a:r>
          <a:r>
            <a:rPr lang="en-US" altLang="ja-JP" sz="1100" b="0" i="0" baseline="0">
              <a:solidFill>
                <a:schemeClr val="dk1"/>
              </a:solidFill>
              <a:effectLst/>
              <a:latin typeface="+mn-lt"/>
              <a:ea typeface="+mn-ea"/>
              <a:cs typeface="+mn-cs"/>
            </a:rPr>
            <a:t>29</a:t>
          </a:r>
          <a:r>
            <a:rPr lang="ja-JP" altLang="ja-JP" sz="1100" b="0" i="0" baseline="0">
              <a:solidFill>
                <a:schemeClr val="dk1"/>
              </a:solidFill>
              <a:effectLst/>
              <a:latin typeface="+mn-lt"/>
              <a:ea typeface="+mn-ea"/>
              <a:cs typeface="+mn-cs"/>
            </a:rPr>
            <a:t>日付け留意事項通知より抜粋）</a:t>
          </a:r>
          <a:r>
            <a:rPr lang="ja-JP" altLang="en-US" sz="1100" b="0" i="0" baseline="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kumimoji="1" lang="en-US" altLang="ja-JP" sz="1100"/>
        </a:p>
        <a:p>
          <a:endParaRPr kumimoji="1" lang="en-US" altLang="ja-JP" sz="1100"/>
        </a:p>
        <a:p>
          <a:r>
            <a:rPr kumimoji="1" lang="ja-JP" altLang="en-US" sz="1100"/>
            <a:t>⑦就労定着実績体制加算の取扱いについて</a:t>
          </a:r>
        </a:p>
        <a:p>
          <a:r>
            <a:rPr kumimoji="1" lang="ja-JP" altLang="en-US" sz="1100"/>
            <a:t>㈠　報酬告示第</a:t>
          </a:r>
          <a:r>
            <a:rPr kumimoji="1" lang="en-US" altLang="ja-JP" sz="1100"/>
            <a:t>14</a:t>
          </a:r>
          <a:r>
            <a:rPr kumimoji="1" lang="ja-JP" altLang="en-US" sz="1100"/>
            <a:t>の</a:t>
          </a:r>
          <a:r>
            <a:rPr kumimoji="1" lang="en-US" altLang="ja-JP" sz="1100"/>
            <a:t>2</a:t>
          </a:r>
          <a:r>
            <a:rPr kumimoji="1" lang="ja-JP" altLang="en-US" sz="1100"/>
            <a:t>の</a:t>
          </a:r>
          <a:r>
            <a:rPr kumimoji="1" lang="en-US" altLang="ja-JP" sz="1100"/>
            <a:t>4</a:t>
          </a:r>
          <a:r>
            <a:rPr kumimoji="1" lang="ja-JP" altLang="en-US" sz="1100"/>
            <a:t>の就労定着実績体制加算については、前年度末日から起算して過去</a:t>
          </a:r>
          <a:r>
            <a:rPr kumimoji="1" lang="en-US" altLang="ja-JP" sz="1100"/>
            <a:t>6</a:t>
          </a:r>
          <a:r>
            <a:rPr kumimoji="1" lang="ja-JP" altLang="en-US" sz="1100"/>
            <a:t>年間に就労定着支援の利用を終了した者のうち、前年度において障害者が雇用された通常の事業所に</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労働時間の延長の際に就労に必要な知識及び能力の向上のための支援を一時的に必要とするものとして就労移行支援等を利用した者については、当該就労移行支援等を受けた後、</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月未満の期間継続して就労している者又は就労していた者）の割合が前年度において</a:t>
          </a:r>
          <a:r>
            <a:rPr kumimoji="1" lang="en-US" altLang="ja-JP" sz="1100"/>
            <a:t>100</a:t>
          </a:r>
          <a:r>
            <a:rPr kumimoji="1" lang="ja-JP" altLang="en-US" sz="1100"/>
            <a:t>分の</a:t>
          </a:r>
          <a:r>
            <a:rPr kumimoji="1" lang="en-US" altLang="ja-JP" sz="1100"/>
            <a:t>70</a:t>
          </a:r>
          <a:r>
            <a:rPr kumimoji="1" lang="ja-JP" altLang="en-US" sz="1100"/>
            <a:t>以上の場合に、就労定着支援の利用者全員に対して加算する。</a:t>
          </a:r>
          <a:endParaRPr kumimoji="1" lang="en-US" altLang="ja-JP" sz="1100"/>
        </a:p>
        <a:p>
          <a:endParaRPr kumimoji="1" lang="ja-JP" altLang="en-US" sz="1100"/>
        </a:p>
        <a:p>
          <a:r>
            <a:rPr kumimoji="1" lang="ja-JP" altLang="en-US" sz="1100"/>
            <a:t>㈡　注中「指定就労定着支援の利用を終了した者」とは、</a:t>
          </a:r>
          <a:r>
            <a:rPr kumimoji="1" lang="en-US" altLang="ja-JP" sz="1100"/>
            <a:t>3</a:t>
          </a:r>
          <a:r>
            <a:rPr kumimoji="1" lang="ja-JP" altLang="en-US" sz="1100"/>
            <a:t>年間の支援期間未満で利用を終了した者も含むものとする。</a:t>
          </a:r>
          <a:endParaRPr kumimoji="1" lang="en-US" altLang="ja-JP" sz="1100"/>
        </a:p>
        <a:p>
          <a:endParaRPr kumimoji="1" lang="ja-JP" altLang="en-US" sz="1100"/>
        </a:p>
        <a:p>
          <a:r>
            <a:rPr kumimoji="1" lang="ja-JP" altLang="en-US" sz="1100"/>
            <a:t>㈢　就労定着実績体制加算については、指定を受けた日から</a:t>
          </a:r>
          <a:r>
            <a:rPr kumimoji="1" lang="en-US" altLang="ja-JP" sz="1100"/>
            <a:t>1</a:t>
          </a:r>
          <a:r>
            <a:rPr kumimoji="1" lang="ja-JP" altLang="en-US" sz="1100"/>
            <a:t>年間は算定できないが、例えば、令和</a:t>
          </a:r>
          <a:r>
            <a:rPr kumimoji="1" lang="en-US" altLang="ja-JP" sz="1100"/>
            <a:t>6</a:t>
          </a:r>
          <a:r>
            <a:rPr kumimoji="1" lang="ja-JP" altLang="en-US" sz="1100"/>
            <a:t>年</a:t>
          </a:r>
          <a:r>
            <a:rPr kumimoji="1" lang="en-US" altLang="ja-JP" sz="1100"/>
            <a:t>4</a:t>
          </a:r>
          <a:r>
            <a:rPr kumimoji="1" lang="ja-JP" altLang="en-US" sz="1100"/>
            <a:t>月から就労定着支援を実施する場合であって、令和</a:t>
          </a:r>
          <a:r>
            <a:rPr kumimoji="1" lang="en-US" altLang="ja-JP" sz="1100"/>
            <a:t>6</a:t>
          </a:r>
          <a:r>
            <a:rPr kumimoji="1" lang="ja-JP" altLang="en-US" sz="1100"/>
            <a:t>年度中に利用を終了した者がいた場合、翌年度において、当該者が「前年度において障害者が雇用された通常の事業所に</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労働時間の延長の際に就労に必要な知識及び能力の向上のための支援を一時的に必要とするものとして就労移行支援等を利用した者については、当該就労移行支援等を受けた後、</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月未満の期間継続して就労している者又は就労していた者）」に該当し、そのような者の割合が</a:t>
          </a:r>
          <a:r>
            <a:rPr kumimoji="1" lang="en-US" altLang="ja-JP" sz="1100"/>
            <a:t>100</a:t>
          </a:r>
          <a:r>
            <a:rPr kumimoji="1" lang="ja-JP" altLang="en-US" sz="1100"/>
            <a:t>分の</a:t>
          </a:r>
          <a:r>
            <a:rPr kumimoji="1" lang="en-US" altLang="ja-JP" sz="1100"/>
            <a:t>70</a:t>
          </a:r>
          <a:r>
            <a:rPr kumimoji="1" lang="ja-JP" altLang="en-US" sz="1100"/>
            <a:t>以上の場合は、令和</a:t>
          </a:r>
          <a:r>
            <a:rPr kumimoji="1" lang="en-US" altLang="ja-JP" sz="1100"/>
            <a:t>7</a:t>
          </a:r>
          <a:r>
            <a:rPr kumimoji="1" lang="ja-JP" altLang="en-US" sz="1100"/>
            <a:t>年度から就労定着実績体制加算を算定できる。</a:t>
          </a:r>
        </a:p>
        <a:p>
          <a:endParaRPr kumimoji="1" lang="en-US" altLang="ja-JP" sz="1100"/>
        </a:p>
        <a:p>
          <a:r>
            <a:rPr kumimoji="1" lang="ja-JP" altLang="en-US" sz="1100"/>
            <a:t>（以下、略）</a:t>
          </a:r>
          <a:endParaRPr kumimoji="1" lang="en-US" altLang="ja-JP"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5</xdr:row>
          <xdr:rowOff>9525</xdr:rowOff>
        </xdr:from>
        <xdr:to>
          <xdr:col>2</xdr:col>
          <xdr:colOff>581025</xdr:colOff>
          <xdr:row>5</xdr:row>
          <xdr:rowOff>542925</xdr:rowOff>
        </xdr:to>
        <xdr:sp macro="" textlink="">
          <xdr:nvSpPr>
            <xdr:cNvPr id="488450" name="Check Box 2" hidden="1">
              <a:extLst>
                <a:ext uri="{63B3BB69-23CF-44E3-9099-C40C66FF867C}">
                  <a14:compatExt spid="_x0000_s488450"/>
                </a:ext>
                <a:ext uri="{FF2B5EF4-FFF2-40B4-BE49-F238E27FC236}">
                  <a16:creationId xmlns:a16="http://schemas.microsoft.com/office/drawing/2014/main" id="{00000000-0008-0000-3A00-000002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xdr:row>
          <xdr:rowOff>552450</xdr:rowOff>
        </xdr:from>
        <xdr:to>
          <xdr:col>5</xdr:col>
          <xdr:colOff>600075</xdr:colOff>
          <xdr:row>6</xdr:row>
          <xdr:rowOff>533400</xdr:rowOff>
        </xdr:to>
        <xdr:sp macro="" textlink="">
          <xdr:nvSpPr>
            <xdr:cNvPr id="488451" name="Check Box 3" hidden="1">
              <a:extLst>
                <a:ext uri="{63B3BB69-23CF-44E3-9099-C40C66FF867C}">
                  <a14:compatExt spid="_x0000_s488451"/>
                </a:ext>
                <a:ext uri="{FF2B5EF4-FFF2-40B4-BE49-F238E27FC236}">
                  <a16:creationId xmlns:a16="http://schemas.microsoft.com/office/drawing/2014/main" id="{00000000-0008-0000-3A00-000003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xdr:row>
          <xdr:rowOff>9525</xdr:rowOff>
        </xdr:from>
        <xdr:to>
          <xdr:col>5</xdr:col>
          <xdr:colOff>590550</xdr:colOff>
          <xdr:row>5</xdr:row>
          <xdr:rowOff>542925</xdr:rowOff>
        </xdr:to>
        <xdr:sp macro="" textlink="">
          <xdr:nvSpPr>
            <xdr:cNvPr id="488453" name="Check Box 5" hidden="1">
              <a:extLst>
                <a:ext uri="{63B3BB69-23CF-44E3-9099-C40C66FF867C}">
                  <a14:compatExt spid="_x0000_s488453"/>
                </a:ext>
                <a:ext uri="{FF2B5EF4-FFF2-40B4-BE49-F238E27FC236}">
                  <a16:creationId xmlns:a16="http://schemas.microsoft.com/office/drawing/2014/main" id="{00000000-0008-0000-3A00-000005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533400</xdr:rowOff>
        </xdr:from>
        <xdr:to>
          <xdr:col>2</xdr:col>
          <xdr:colOff>581025</xdr:colOff>
          <xdr:row>6</xdr:row>
          <xdr:rowOff>523875</xdr:rowOff>
        </xdr:to>
        <xdr:sp macro="" textlink="">
          <xdr:nvSpPr>
            <xdr:cNvPr id="488454" name="Check Box 6" hidden="1">
              <a:extLst>
                <a:ext uri="{63B3BB69-23CF-44E3-9099-C40C66FF867C}">
                  <a14:compatExt spid="_x0000_s488454"/>
                </a:ext>
                <a:ext uri="{FF2B5EF4-FFF2-40B4-BE49-F238E27FC236}">
                  <a16:creationId xmlns:a16="http://schemas.microsoft.com/office/drawing/2014/main" id="{00000000-0008-0000-3A00-000006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9525</xdr:rowOff>
        </xdr:from>
        <xdr:to>
          <xdr:col>2</xdr:col>
          <xdr:colOff>581025</xdr:colOff>
          <xdr:row>6</xdr:row>
          <xdr:rowOff>542925</xdr:rowOff>
        </xdr:to>
        <xdr:sp macro="" textlink="">
          <xdr:nvSpPr>
            <xdr:cNvPr id="489474" name="Check Box 2" hidden="1">
              <a:extLst>
                <a:ext uri="{63B3BB69-23CF-44E3-9099-C40C66FF867C}">
                  <a14:compatExt spid="_x0000_s489474"/>
                </a:ext>
                <a:ext uri="{FF2B5EF4-FFF2-40B4-BE49-F238E27FC236}">
                  <a16:creationId xmlns:a16="http://schemas.microsoft.com/office/drawing/2014/main" id="{00000000-0008-0000-3B00-000002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19050</xdr:rowOff>
        </xdr:from>
        <xdr:to>
          <xdr:col>2</xdr:col>
          <xdr:colOff>581025</xdr:colOff>
          <xdr:row>7</xdr:row>
          <xdr:rowOff>552450</xdr:rowOff>
        </xdr:to>
        <xdr:sp macro="" textlink="">
          <xdr:nvSpPr>
            <xdr:cNvPr id="489476" name="Check Box 4" hidden="1">
              <a:extLst>
                <a:ext uri="{63B3BB69-23CF-44E3-9099-C40C66FF867C}">
                  <a14:compatExt spid="_x0000_s489476"/>
                </a:ext>
                <a:ext uri="{FF2B5EF4-FFF2-40B4-BE49-F238E27FC236}">
                  <a16:creationId xmlns:a16="http://schemas.microsoft.com/office/drawing/2014/main" id="{00000000-0008-0000-3B00-000004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19050</xdr:rowOff>
        </xdr:from>
        <xdr:to>
          <xdr:col>5</xdr:col>
          <xdr:colOff>590550</xdr:colOff>
          <xdr:row>6</xdr:row>
          <xdr:rowOff>552450</xdr:rowOff>
        </xdr:to>
        <xdr:sp macro="" textlink="">
          <xdr:nvSpPr>
            <xdr:cNvPr id="489477" name="Check Box 5" hidden="1">
              <a:extLst>
                <a:ext uri="{63B3BB69-23CF-44E3-9099-C40C66FF867C}">
                  <a14:compatExt spid="_x0000_s489477"/>
                </a:ext>
                <a:ext uri="{FF2B5EF4-FFF2-40B4-BE49-F238E27FC236}">
                  <a16:creationId xmlns:a16="http://schemas.microsoft.com/office/drawing/2014/main" id="{00000000-0008-0000-3B00-000005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26</xdr:col>
      <xdr:colOff>88447</xdr:colOff>
      <xdr:row>26</xdr:row>
      <xdr:rowOff>24277</xdr:rowOff>
    </xdr:from>
    <xdr:to>
      <xdr:col>27</xdr:col>
      <xdr:colOff>88448</xdr:colOff>
      <xdr:row>31</xdr:row>
      <xdr:rowOff>185087</xdr:rowOff>
    </xdr:to>
    <xdr:sp macro="" textlink="">
      <xdr:nvSpPr>
        <xdr:cNvPr id="2" name="矢印: 下 1">
          <a:extLst>
            <a:ext uri="{FF2B5EF4-FFF2-40B4-BE49-F238E27FC236}">
              <a16:creationId xmlns:a16="http://schemas.microsoft.com/office/drawing/2014/main" id="{00000000-0008-0000-43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26</xdr:row>
      <xdr:rowOff>210289</xdr:rowOff>
    </xdr:from>
    <xdr:to>
      <xdr:col>28</xdr:col>
      <xdr:colOff>95251</xdr:colOff>
      <xdr:row>27</xdr:row>
      <xdr:rowOff>161924</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602879</xdr:colOff>
      <xdr:row>2</xdr:row>
      <xdr:rowOff>178733</xdr:rowOff>
    </xdr:from>
    <xdr:to>
      <xdr:col>16</xdr:col>
      <xdr:colOff>19613</xdr:colOff>
      <xdr:row>11</xdr:row>
      <xdr:rowOff>217953</xdr:rowOff>
    </xdr:to>
    <xdr:sp macro="" textlink="">
      <xdr:nvSpPr>
        <xdr:cNvPr id="2" name="正方形/長方形 1">
          <a:extLst>
            <a:ext uri="{FF2B5EF4-FFF2-40B4-BE49-F238E27FC236}">
              <a16:creationId xmlns:a16="http://schemas.microsoft.com/office/drawing/2014/main" id="{00000000-0008-0000-4500-000002000000}"/>
            </a:ext>
          </a:extLst>
        </xdr:cNvPr>
        <xdr:cNvSpPr/>
      </xdr:nvSpPr>
      <xdr:spPr bwMode="auto">
        <a:xfrm>
          <a:off x="8178055" y="761439"/>
          <a:ext cx="4201646" cy="2930338"/>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endParaRPr lang="ja-JP" altLang="ja-JP">
            <a:effectLst/>
          </a:endParaRPr>
        </a:p>
        <a:p>
          <a:r>
            <a:rPr kumimoji="1" lang="ja-JP" altLang="en-US" sz="1100" b="1">
              <a:solidFill>
                <a:srgbClr val="FF0000"/>
              </a:solidFill>
              <a:effectLst/>
              <a:latin typeface="+mn-lt"/>
              <a:ea typeface="+mn-ea"/>
              <a:cs typeface="+mn-cs"/>
            </a:rPr>
            <a:t>前提条件：</a:t>
          </a:r>
          <a:r>
            <a:rPr kumimoji="1" lang="ja-JP" altLang="ja-JP" sz="1100" b="1">
              <a:solidFill>
                <a:srgbClr val="FF0000"/>
              </a:solidFill>
              <a:effectLst/>
              <a:latin typeface="+mn-lt"/>
              <a:ea typeface="+mn-ea"/>
              <a:cs typeface="+mn-cs"/>
            </a:rPr>
            <a:t>サービス費区分</a:t>
          </a:r>
          <a:r>
            <a:rPr kumimoji="1" lang="en-US" altLang="ja-JP" sz="1100" b="1">
              <a:solidFill>
                <a:srgbClr val="FF0000"/>
              </a:solidFill>
              <a:effectLst/>
              <a:latin typeface="+mn-lt"/>
              <a:ea typeface="+mn-ea"/>
              <a:cs typeface="+mn-cs"/>
            </a:rPr>
            <a:t>Ⅰ</a:t>
          </a:r>
          <a:r>
            <a:rPr kumimoji="1" lang="ja-JP" altLang="ja-JP" sz="1100" b="1">
              <a:solidFill>
                <a:srgbClr val="FF0000"/>
              </a:solidFill>
              <a:effectLst/>
              <a:latin typeface="+mn-lt"/>
              <a:ea typeface="+mn-ea"/>
              <a:cs typeface="+mn-cs"/>
            </a:rPr>
            <a:t>または</a:t>
          </a:r>
          <a:r>
            <a:rPr kumimoji="1" lang="en-US" altLang="ja-JP" sz="1100" b="1">
              <a:solidFill>
                <a:srgbClr val="FF0000"/>
              </a:solidFill>
              <a:effectLst/>
              <a:latin typeface="+mn-lt"/>
              <a:ea typeface="+mn-ea"/>
              <a:cs typeface="+mn-cs"/>
            </a:rPr>
            <a:t>Ⅳ</a:t>
          </a:r>
          <a:r>
            <a:rPr kumimoji="1" lang="ja-JP" altLang="ja-JP" sz="1100" b="1">
              <a:solidFill>
                <a:srgbClr val="FF0000"/>
              </a:solidFill>
              <a:effectLst/>
              <a:latin typeface="+mn-lt"/>
              <a:ea typeface="+mn-ea"/>
              <a:cs typeface="+mn-cs"/>
            </a:rPr>
            <a:t>を算定しており、目標工賃達成指導員配置加算を取得している事業所</a:t>
          </a:r>
          <a:endParaRPr lang="ja-JP" altLang="ja-JP" b="1">
            <a:solidFill>
              <a:srgbClr val="FF0000"/>
            </a:solidFill>
            <a:effectLst/>
          </a:endParaRPr>
        </a:p>
        <a:p>
          <a:pPr algn="l"/>
          <a:endParaRPr kumimoji="1" lang="en-US" altLang="ja-JP" sz="1100" b="1"/>
        </a:p>
        <a:p>
          <a:pPr algn="l"/>
          <a:r>
            <a:rPr kumimoji="1" lang="ja-JP" altLang="en-US" sz="1100" b="1"/>
            <a:t>令和６年度における考え方（厚労省確認）</a:t>
          </a:r>
          <a:endParaRPr kumimoji="1" lang="en-US" altLang="ja-JP" sz="1100" b="1"/>
        </a:p>
        <a:p>
          <a:pPr algn="l"/>
          <a:r>
            <a:rPr kumimoji="1" lang="ja-JP" altLang="en-US" sz="1100"/>
            <a:t>①令和４年度以前の平均工賃月額（実績）については、目標工賃達成計画の金額ではなく、実績額を記載すること。なお、実績額を変更することは考えられないため、従来の計算方法による実績額で問題ない。</a:t>
          </a:r>
          <a:endParaRPr kumimoji="1" lang="en-US" altLang="ja-JP" sz="1100"/>
        </a:p>
        <a:p>
          <a:pPr algn="l"/>
          <a:r>
            <a:rPr kumimoji="1" lang="ja-JP" altLang="en-US" sz="1100"/>
            <a:t>②</a:t>
          </a:r>
          <a:r>
            <a:rPr kumimoji="1" lang="en-US" altLang="ja-JP" sz="1100"/>
            <a:t>Q&amp;AVol.2</a:t>
          </a:r>
          <a:r>
            <a:rPr kumimoji="1" lang="ja-JP" altLang="en-US" sz="1100"/>
            <a:t>であるとおり、前年度の目標工賃額を当該加算の要件を満たすために工賃向上計画を修正する必要がある場合は、</a:t>
          </a:r>
          <a:r>
            <a:rPr kumimoji="1" lang="ja-JP" altLang="en-US" sz="1100" u="sng">
              <a:solidFill>
                <a:srgbClr val="FF0000"/>
              </a:solidFill>
            </a:rPr>
            <a:t>計画期間の途中であっても差し支えない</a:t>
          </a:r>
          <a:r>
            <a:rPr kumimoji="1" lang="ja-JP" altLang="en-US" sz="1100"/>
            <a:t>。</a:t>
          </a:r>
          <a:endParaRPr kumimoji="1" lang="en-US" altLang="ja-JP" sz="1100"/>
        </a:p>
        <a:p>
          <a:pPr algn="l"/>
          <a:r>
            <a:rPr kumimoji="1" lang="ja-JP" altLang="en-US" sz="1100"/>
            <a:t>③新たな算定方式による平均工賃月額を記載</a:t>
          </a:r>
          <a:endParaRPr kumimoji="1" lang="en-US" altLang="ja-JP" sz="1100"/>
        </a:p>
        <a:p>
          <a:pPr algn="l"/>
          <a:r>
            <a:rPr kumimoji="1" lang="ja-JP" altLang="en-US" sz="1100"/>
            <a:t>④、⑤厚労省の</a:t>
          </a:r>
          <a:r>
            <a:rPr kumimoji="1" lang="en-US" altLang="ja-JP" sz="1100"/>
            <a:t>HP</a:t>
          </a:r>
          <a:r>
            <a:rPr kumimoji="1" lang="ja-JP" altLang="en-US" sz="1100"/>
            <a:t>より引用すること。</a:t>
          </a:r>
          <a:endParaRPr kumimoji="1" lang="en-US" altLang="ja-JP"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6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3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3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3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3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3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3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3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3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3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3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3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3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218953</xdr:colOff>
      <xdr:row>0</xdr:row>
      <xdr:rowOff>134834</xdr:rowOff>
    </xdr:from>
    <xdr:to>
      <xdr:col>30</xdr:col>
      <xdr:colOff>166920</xdr:colOff>
      <xdr:row>2</xdr:row>
      <xdr:rowOff>280102</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18953" y="134834"/>
          <a:ext cx="7891817" cy="1078718"/>
        </a:xfrm>
        <a:prstGeom prst="rect">
          <a:avLst/>
        </a:prstGeom>
      </xdr:spPr>
    </xdr:pic>
    <xdr:clientData/>
  </xdr:twoCellAnchor>
  <xdr:twoCellAnchor>
    <xdr:from>
      <xdr:col>58</xdr:col>
      <xdr:colOff>115454</xdr:colOff>
      <xdr:row>2</xdr:row>
      <xdr:rowOff>360795</xdr:rowOff>
    </xdr:from>
    <xdr:to>
      <xdr:col>68</xdr:col>
      <xdr:colOff>622011</xdr:colOff>
      <xdr:row>72</xdr:row>
      <xdr:rowOff>59171</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9562329" y="1297420"/>
          <a:ext cx="7443932" cy="936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a:t>
          </a:r>
          <a:r>
            <a:rPr kumimoji="1" lang="ja-JP" altLang="en-US" sz="1200">
              <a:latin typeface="BIZ UDゴシック" panose="020B0400000000000000" pitchFamily="49" charset="-128"/>
              <a:ea typeface="BIZ UDゴシック" panose="020B0400000000000000" pitchFamily="49" charset="-128"/>
            </a:rPr>
            <a:t>注意事項</a:t>
          </a:r>
          <a:r>
            <a:rPr kumimoji="1" lang="en-US" altLang="ja-JP" sz="1200">
              <a:latin typeface="BIZ UDゴシック" panose="020B0400000000000000" pitchFamily="49" charset="-128"/>
              <a:ea typeface="BIZ UDゴシック" panose="020B0400000000000000" pitchFamily="49" charset="-128"/>
            </a:rPr>
            <a:t>】</a:t>
          </a:r>
        </a:p>
        <a:p>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ja-JP" altLang="en-US" sz="1400" b="1">
              <a:latin typeface="BIZ UDゴシック" panose="020B0400000000000000" pitchFamily="49" charset="-128"/>
              <a:ea typeface="BIZ UDゴシック" panose="020B0400000000000000" pitchFamily="49" charset="-128"/>
            </a:rPr>
            <a:t>届出を行う提供サービス欄について、</a:t>
          </a:r>
          <a:r>
            <a:rPr kumimoji="1" lang="ja-JP" altLang="en-US" sz="1400" b="1" u="sng">
              <a:solidFill>
                <a:srgbClr val="FF0000"/>
              </a:solidFill>
              <a:latin typeface="BIZ UDゴシック" panose="020B0400000000000000" pitchFamily="49" charset="-128"/>
              <a:ea typeface="BIZ UDゴシック" panose="020B0400000000000000" pitchFamily="49" charset="-128"/>
            </a:rPr>
            <a:t>原則すべての項目を埋めて</a:t>
          </a:r>
          <a:r>
            <a:rPr kumimoji="1" lang="ja-JP" altLang="en-US" sz="1400" b="1">
              <a:latin typeface="BIZ UDゴシック" panose="020B0400000000000000" pitchFamily="49" charset="-128"/>
              <a:ea typeface="BIZ UDゴシック" panose="020B0400000000000000" pitchFamily="49" charset="-128"/>
            </a:rPr>
            <a:t>提出してください。</a:t>
          </a:r>
          <a:endParaRPr kumimoji="1" lang="en-US" altLang="ja-JP" sz="1400" b="1">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en-US" altLang="ja-JP" sz="1200">
              <a:latin typeface="BIZ UDゴシック" panose="020B0400000000000000" pitchFamily="49" charset="-128"/>
              <a:ea typeface="BIZ UDゴシック" panose="020B0400000000000000" pitchFamily="49" charset="-128"/>
            </a:rPr>
            <a:t>※</a:t>
          </a:r>
          <a:r>
            <a:rPr kumimoji="1" lang="ja-JP" altLang="en-US" sz="1200">
              <a:latin typeface="BIZ UDゴシック" panose="020B0400000000000000" pitchFamily="49" charset="-128"/>
              <a:ea typeface="BIZ UDゴシック" panose="020B0400000000000000" pitchFamily="49" charset="-128"/>
            </a:rPr>
            <a:t>多機能型等定員区分欄は該当する事業所のみ入力</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「なし」や「非該当」など加算算定を行わないものについては、指定時から算定していない項目は</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ja-JP" altLang="en-US" sz="1200" u="sng">
              <a:solidFill>
                <a:srgbClr val="FF0000"/>
              </a:solidFill>
              <a:latin typeface="BIZ UDゴシック" panose="020B0400000000000000" pitchFamily="49" charset="-128"/>
              <a:ea typeface="BIZ UDゴシック" panose="020B0400000000000000" pitchFamily="49" charset="-128"/>
            </a:rPr>
            <a:t>適用開始日を空欄</a:t>
          </a:r>
          <a:r>
            <a:rPr kumimoji="1" lang="ja-JP" altLang="en-US" sz="1200">
              <a:latin typeface="BIZ UDゴシック" panose="020B0400000000000000" pitchFamily="49" charset="-128"/>
              <a:ea typeface="BIZ UDゴシック" panose="020B0400000000000000" pitchFamily="49" charset="-128"/>
            </a:rPr>
            <a:t>としてもよい</a:t>
          </a:r>
          <a:endParaRPr kumimoji="1" lang="en-US" altLang="ja-JP" sz="1200">
            <a:latin typeface="BIZ UDゴシック" panose="020B0400000000000000" pitchFamily="49" charset="-128"/>
            <a:ea typeface="BIZ UDゴシック" panose="020B0400000000000000" pitchFamily="49" charset="-128"/>
          </a:endParaRPr>
        </a:p>
        <a:p>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en-US" altLang="ja-JP" sz="1200">
              <a:latin typeface="BIZ UDゴシック" panose="020B0400000000000000" pitchFamily="49" charset="-128"/>
              <a:ea typeface="BIZ UDゴシック" panose="020B0400000000000000" pitchFamily="49" charset="-128"/>
            </a:rPr>
            <a:t>[</a:t>
          </a:r>
          <a:r>
            <a:rPr kumimoji="1" lang="ja-JP" altLang="en-US" sz="1200">
              <a:latin typeface="BIZ UDゴシック" panose="020B0400000000000000" pitchFamily="49" charset="-128"/>
              <a:ea typeface="BIZ UDゴシック" panose="020B0400000000000000" pitchFamily="49" charset="-128"/>
            </a:rPr>
            <a:t>生活介護関係</a:t>
          </a:r>
          <a:r>
            <a:rPr kumimoji="1" lang="en-US" altLang="ja-JP" sz="1200">
              <a:latin typeface="BIZ UDゴシック" panose="020B0400000000000000" pitchFamily="49" charset="-128"/>
              <a:ea typeface="BIZ UDゴシック" panose="020B0400000000000000" pitchFamily="49" charset="-128"/>
            </a:rPr>
            <a:t>]</a:t>
          </a:r>
        </a:p>
        <a:p>
          <a:r>
            <a:rPr kumimoji="1" lang="ja-JP" altLang="en-US" sz="1200">
              <a:latin typeface="BIZ UDゴシック" panose="020B0400000000000000" pitchFamily="49" charset="-128"/>
              <a:ea typeface="BIZ UDゴシック" panose="020B0400000000000000" pitchFamily="49" charset="-128"/>
            </a:rPr>
            <a:t>　 「医師配置減算」の項目については、嘱託医等の配置がされている場合は「あり」、されていない</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場合は「なし」を選択する。</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ja-JP" altLang="en-US" sz="1200" baseline="0">
              <a:latin typeface="BIZ UDゴシック" panose="020B0400000000000000" pitchFamily="49" charset="-128"/>
              <a:ea typeface="BIZ UDゴシック" panose="020B0400000000000000" pitchFamily="49" charset="-128"/>
            </a:rPr>
            <a:t> </a:t>
          </a:r>
          <a:r>
            <a:rPr kumimoji="1" lang="en-US" altLang="ja-JP" sz="1200" u="sng" baseline="0">
              <a:solidFill>
                <a:srgbClr val="FF0000"/>
              </a:solidFill>
              <a:latin typeface="BIZ UDゴシック" panose="020B0400000000000000" pitchFamily="49" charset="-128"/>
              <a:ea typeface="BIZ UDゴシック" panose="020B0400000000000000" pitchFamily="49" charset="-128"/>
            </a:rPr>
            <a:t>※</a:t>
          </a:r>
          <a:r>
            <a:rPr kumimoji="1" lang="ja-JP" altLang="en-US" sz="1200" u="sng" baseline="0">
              <a:solidFill>
                <a:srgbClr val="FF0000"/>
              </a:solidFill>
              <a:latin typeface="BIZ UDゴシック" panose="020B0400000000000000" pitchFamily="49" charset="-128"/>
              <a:ea typeface="BIZ UDゴシック" panose="020B0400000000000000" pitchFamily="49" charset="-128"/>
            </a:rPr>
            <a:t>過日掲載の体制届出書と記載方法が異なるため注意。</a:t>
          </a:r>
          <a:endParaRPr kumimoji="1" lang="en-US" altLang="ja-JP" sz="1200" u="sng">
            <a:solidFill>
              <a:srgbClr val="FF0000"/>
            </a:solidFill>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en-US" altLang="ja-JP" sz="1200">
              <a:latin typeface="BIZ UDゴシック" panose="020B0400000000000000" pitchFamily="49" charset="-128"/>
              <a:ea typeface="BIZ UDゴシック" panose="020B0400000000000000" pitchFamily="49" charset="-128"/>
            </a:rPr>
            <a:t>[</a:t>
          </a:r>
          <a:r>
            <a:rPr kumimoji="1" lang="ja-JP" altLang="en-US" sz="1200">
              <a:latin typeface="BIZ UDゴシック" panose="020B0400000000000000" pitchFamily="49" charset="-128"/>
              <a:ea typeface="BIZ UDゴシック" panose="020B0400000000000000" pitchFamily="49" charset="-128"/>
            </a:rPr>
            <a:t>全般</a:t>
          </a:r>
          <a:r>
            <a:rPr kumimoji="1" lang="en-US" altLang="ja-JP" sz="1200">
              <a:latin typeface="BIZ UDゴシック" panose="020B0400000000000000" pitchFamily="49" charset="-128"/>
              <a:ea typeface="BIZ UDゴシック" panose="020B0400000000000000" pitchFamily="49" charset="-128"/>
            </a:rPr>
            <a:t>]</a:t>
          </a:r>
        </a:p>
        <a:p>
          <a:r>
            <a:rPr kumimoji="1" lang="ja-JP" altLang="en-US" sz="1200">
              <a:latin typeface="BIZ UDゴシック" panose="020B0400000000000000" pitchFamily="49" charset="-128"/>
              <a:ea typeface="BIZ UDゴシック" panose="020B0400000000000000" pitchFamily="49" charset="-128"/>
            </a:rPr>
            <a:t>　　</a:t>
          </a:r>
          <a:r>
            <a:rPr kumimoji="1" lang="ja-JP" altLang="en-US" sz="1200" u="sng">
              <a:solidFill>
                <a:srgbClr val="FF0000"/>
              </a:solidFill>
              <a:latin typeface="BIZ UDゴシック" panose="020B0400000000000000" pitchFamily="49" charset="-128"/>
              <a:ea typeface="BIZ UDゴシック" panose="020B0400000000000000" pitchFamily="49" charset="-128"/>
            </a:rPr>
            <a:t>適用開始日を記載しない・適用開始日の記載が不適切な状態で提出される届出が非常に多い</a:t>
          </a:r>
          <a:r>
            <a:rPr kumimoji="1" lang="ja-JP" altLang="en-US" sz="1200">
              <a:latin typeface="BIZ UDゴシック" panose="020B0400000000000000" pitchFamily="49" charset="-128"/>
              <a:ea typeface="BIZ UDゴシック" panose="020B0400000000000000" pitchFamily="49" charset="-128"/>
            </a:rPr>
            <a:t>ため、</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記載にあたっては注意すること。</a:t>
          </a:r>
          <a:endParaRPr kumimoji="1" lang="en-US" altLang="ja-JP" sz="1200">
            <a:latin typeface="BIZ UDゴシック" panose="020B0400000000000000" pitchFamily="49" charset="-128"/>
            <a:ea typeface="BIZ UDゴシック" panose="020B0400000000000000" pitchFamily="49" charset="-128"/>
          </a:endParaRPr>
        </a:p>
        <a:p>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① 従来から算定している加算項目は、算定を始めた年月日を記載する。</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② 直近に提出した届出内容と矛盾しないよう、過去の届出項目を確認し提出する。</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en-US" altLang="ja-JP" sz="1200">
              <a:latin typeface="BIZ UDゴシック" panose="020B0400000000000000" pitchFamily="49" charset="-128"/>
              <a:ea typeface="BIZ UDゴシック" panose="020B0400000000000000" pitchFamily="49" charset="-128"/>
            </a:rPr>
            <a:t>[</a:t>
          </a:r>
          <a:r>
            <a:rPr kumimoji="1" lang="ja-JP" altLang="en-US" sz="1200">
              <a:latin typeface="BIZ UDゴシック" panose="020B0400000000000000" pitchFamily="49" charset="-128"/>
              <a:ea typeface="BIZ UDゴシック" panose="020B0400000000000000" pitchFamily="49" charset="-128"/>
            </a:rPr>
            <a:t>基本ルール</a:t>
          </a:r>
          <a:r>
            <a:rPr kumimoji="1" lang="en-US" altLang="ja-JP" sz="1200">
              <a:latin typeface="BIZ UDゴシック" panose="020B0400000000000000" pitchFamily="49" charset="-128"/>
              <a:ea typeface="BIZ UDゴシック" panose="020B0400000000000000" pitchFamily="49" charset="-128"/>
            </a:rPr>
            <a:t>]</a:t>
          </a:r>
        </a:p>
        <a:p>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ja-JP" altLang="en-US" sz="1200" baseline="0">
              <a:latin typeface="BIZ UDゴシック" panose="020B0400000000000000" pitchFamily="49" charset="-128"/>
              <a:ea typeface="BIZ UDゴシック" panose="020B0400000000000000" pitchFamily="49" charset="-128"/>
            </a:rPr>
            <a:t> </a:t>
          </a:r>
          <a:r>
            <a:rPr kumimoji="1" lang="ja-JP" altLang="en-US" sz="1200">
              <a:latin typeface="BIZ UDゴシック" panose="020B0400000000000000" pitchFamily="49" charset="-128"/>
              <a:ea typeface="BIZ UDゴシック" panose="020B0400000000000000" pitchFamily="49" charset="-128"/>
            </a:rPr>
            <a:t>・</a:t>
          </a:r>
          <a:r>
            <a:rPr kumimoji="1" lang="ja-JP" altLang="en-US" sz="1200" b="1" u="sng">
              <a:solidFill>
                <a:srgbClr val="FF0000"/>
              </a:solidFill>
              <a:latin typeface="BIZ UDゴシック" panose="020B0400000000000000" pitchFamily="49" charset="-128"/>
              <a:ea typeface="BIZ UDゴシック" panose="020B0400000000000000" pitchFamily="49" charset="-128"/>
            </a:rPr>
            <a:t>新規に算定を始める加算の届出は、算定を始める月の前月</a:t>
          </a:r>
          <a:r>
            <a:rPr kumimoji="1" lang="en-US" altLang="ja-JP" sz="1200" b="1" u="sng">
              <a:solidFill>
                <a:srgbClr val="FF0000"/>
              </a:solidFill>
              <a:latin typeface="BIZ UDゴシック" panose="020B0400000000000000" pitchFamily="49" charset="-128"/>
              <a:ea typeface="BIZ UDゴシック" panose="020B0400000000000000" pitchFamily="49" charset="-128"/>
            </a:rPr>
            <a:t>15</a:t>
          </a:r>
          <a:r>
            <a:rPr kumimoji="1" lang="ja-JP" altLang="en-US" sz="1200" b="1" u="sng">
              <a:solidFill>
                <a:srgbClr val="FF0000"/>
              </a:solidFill>
              <a:latin typeface="BIZ UDゴシック" panose="020B0400000000000000" pitchFamily="49" charset="-128"/>
              <a:ea typeface="BIZ UDゴシック" panose="020B0400000000000000" pitchFamily="49" charset="-128"/>
            </a:rPr>
            <a:t>日までに提出</a:t>
          </a:r>
          <a:r>
            <a:rPr kumimoji="1" lang="ja-JP" altLang="en-US" sz="1200">
              <a:latin typeface="BIZ UDゴシック" panose="020B0400000000000000" pitchFamily="49" charset="-128"/>
              <a:ea typeface="BIZ UDゴシック" panose="020B0400000000000000" pitchFamily="49" charset="-128"/>
            </a:rPr>
            <a:t>しなければならない。</a:t>
          </a:r>
          <a:endParaRPr kumimoji="1" lang="en-US" altLang="ja-JP" sz="1200">
            <a:latin typeface="BIZ UDゴシック" panose="020B0400000000000000" pitchFamily="49" charset="-128"/>
            <a:ea typeface="BIZ UDゴシック" panose="020B0400000000000000" pitchFamily="49" charset="-128"/>
          </a:endParaRPr>
        </a:p>
        <a:p>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ja-JP" altLang="en-US" sz="1200" baseline="0">
              <a:latin typeface="BIZ UDゴシック" panose="020B0400000000000000" pitchFamily="49" charset="-128"/>
              <a:ea typeface="BIZ UDゴシック" panose="020B0400000000000000" pitchFamily="49" charset="-128"/>
            </a:rPr>
            <a:t> </a:t>
          </a:r>
          <a:r>
            <a:rPr kumimoji="1" lang="ja-JP" altLang="en-US" sz="1200">
              <a:latin typeface="BIZ UDゴシック" panose="020B0400000000000000" pitchFamily="49" charset="-128"/>
              <a:ea typeface="BIZ UDゴシック" panose="020B0400000000000000" pitchFamily="49" charset="-128"/>
            </a:rPr>
            <a:t>・算定できなくなった加算の算定終了や、グレードダウンの届出は、上記の</a:t>
          </a:r>
          <a:r>
            <a:rPr kumimoji="1" lang="en-US" altLang="ja-JP" sz="1200">
              <a:latin typeface="BIZ UDゴシック" panose="020B0400000000000000" pitchFamily="49" charset="-128"/>
              <a:ea typeface="BIZ UDゴシック" panose="020B0400000000000000" pitchFamily="49" charset="-128"/>
            </a:rPr>
            <a:t>15</a:t>
          </a:r>
          <a:r>
            <a:rPr kumimoji="1" lang="ja-JP" altLang="en-US" sz="1200">
              <a:latin typeface="BIZ UDゴシック" panose="020B0400000000000000" pitchFamily="49" charset="-128"/>
              <a:ea typeface="BIZ UDゴシック" panose="020B0400000000000000" pitchFamily="49" charset="-128"/>
            </a:rPr>
            <a:t>日ルールの適用は</a:t>
          </a:r>
          <a:endParaRPr kumimoji="1" lang="en-US" altLang="ja-JP" sz="1200">
            <a:latin typeface="BIZ UDゴシック" panose="020B0400000000000000" pitchFamily="49" charset="-128"/>
            <a:ea typeface="BIZ UDゴシック" panose="020B0400000000000000" pitchFamily="49" charset="-128"/>
          </a:endParaRPr>
        </a:p>
        <a:p>
          <a:r>
            <a:rPr kumimoji="1" lang="ja-JP" altLang="en-US" sz="1200">
              <a:latin typeface="BIZ UDゴシック" panose="020B0400000000000000" pitchFamily="49" charset="-128"/>
              <a:ea typeface="BIZ UDゴシック" panose="020B0400000000000000" pitchFamily="49" charset="-128"/>
            </a:rPr>
            <a:t>　　</a:t>
          </a:r>
          <a:r>
            <a:rPr kumimoji="1" lang="ja-JP" altLang="en-US" sz="1200" baseline="0">
              <a:latin typeface="BIZ UDゴシック" panose="020B0400000000000000" pitchFamily="49" charset="-128"/>
              <a:ea typeface="BIZ UDゴシック" panose="020B0400000000000000" pitchFamily="49" charset="-128"/>
            </a:rPr>
            <a:t> なく、状況が生じたらただちに届出を提出しなければならない。</a:t>
          </a:r>
          <a:endParaRPr kumimoji="1" lang="en-US" altLang="ja-JP" sz="1200" baseline="0">
            <a:latin typeface="BIZ UDゴシック" panose="020B0400000000000000" pitchFamily="49" charset="-128"/>
            <a:ea typeface="BIZ UDゴシック" panose="020B0400000000000000" pitchFamily="49" charset="-128"/>
          </a:endParaRPr>
        </a:p>
        <a:p>
          <a:endParaRPr kumimoji="1" lang="en-US" altLang="ja-JP" sz="1200" baseline="0">
            <a:latin typeface="BIZ UDゴシック" panose="020B0400000000000000" pitchFamily="49" charset="-128"/>
            <a:ea typeface="BIZ UDゴシック" panose="020B0400000000000000" pitchFamily="49" charset="-128"/>
          </a:endParaRPr>
        </a:p>
        <a:p>
          <a:r>
            <a:rPr kumimoji="1" lang="ja-JP" altLang="en-US" sz="1200" baseline="0">
              <a:latin typeface="BIZ UDゴシック" panose="020B0400000000000000" pitchFamily="49" charset="-128"/>
              <a:ea typeface="BIZ UDゴシック" panose="020B0400000000000000" pitchFamily="49" charset="-128"/>
            </a:rPr>
            <a:t>　 ・前年度の実績に基づき算定可否を判定する加算についてのみ、上記</a:t>
          </a:r>
          <a:r>
            <a:rPr kumimoji="1" lang="en-US" altLang="ja-JP" sz="1200" baseline="0">
              <a:latin typeface="BIZ UDゴシック" panose="020B0400000000000000" pitchFamily="49" charset="-128"/>
              <a:ea typeface="BIZ UDゴシック" panose="020B0400000000000000" pitchFamily="49" charset="-128"/>
            </a:rPr>
            <a:t>15</a:t>
          </a:r>
          <a:r>
            <a:rPr kumimoji="1" lang="ja-JP" altLang="en-US" sz="1200" baseline="0">
              <a:latin typeface="BIZ UDゴシック" panose="020B0400000000000000" pitchFamily="49" charset="-128"/>
              <a:ea typeface="BIZ UDゴシック" panose="020B0400000000000000" pitchFamily="49" charset="-128"/>
            </a:rPr>
            <a:t>日ルールの適用はなく、</a:t>
          </a:r>
          <a:endParaRPr kumimoji="1" lang="en-US" altLang="ja-JP" sz="1200" baseline="0">
            <a:latin typeface="BIZ UDゴシック" panose="020B0400000000000000" pitchFamily="49" charset="-128"/>
            <a:ea typeface="BIZ UDゴシック" panose="020B0400000000000000" pitchFamily="49" charset="-128"/>
          </a:endParaRPr>
        </a:p>
        <a:p>
          <a:r>
            <a:rPr kumimoji="1" lang="ja-JP" altLang="en-US" sz="1200" baseline="0">
              <a:latin typeface="BIZ UDゴシック" panose="020B0400000000000000" pitchFamily="49" charset="-128"/>
              <a:ea typeface="BIZ UDゴシック" panose="020B0400000000000000" pitchFamily="49" charset="-128"/>
            </a:rPr>
            <a:t>　　 算定を始める年の４月</a:t>
          </a:r>
          <a:r>
            <a:rPr kumimoji="1" lang="en-US" altLang="ja-JP" sz="1200" baseline="0">
              <a:latin typeface="BIZ UDゴシック" panose="020B0400000000000000" pitchFamily="49" charset="-128"/>
              <a:ea typeface="BIZ UDゴシック" panose="020B0400000000000000" pitchFamily="49" charset="-128"/>
            </a:rPr>
            <a:t>15</a:t>
          </a:r>
          <a:r>
            <a:rPr kumimoji="1" lang="ja-JP" altLang="en-US" sz="1200" baseline="0">
              <a:latin typeface="BIZ UDゴシック" panose="020B0400000000000000" pitchFamily="49" charset="-128"/>
              <a:ea typeface="BIZ UDゴシック" panose="020B0400000000000000" pitchFamily="49" charset="-128"/>
            </a:rPr>
            <a:t>日までに提出することで４月１日から算定を始めることができる。</a:t>
          </a:r>
          <a:endParaRPr kumimoji="1" lang="en-US" altLang="ja-JP" sz="1200" baseline="0">
            <a:latin typeface="BIZ UDゴシック" panose="020B0400000000000000" pitchFamily="49" charset="-128"/>
            <a:ea typeface="BIZ UDゴシック" panose="020B0400000000000000" pitchFamily="49" charset="-128"/>
          </a:endParaRPr>
        </a:p>
        <a:p>
          <a:endParaRPr kumimoji="1" lang="en-US" altLang="ja-JP" sz="1200" baseline="0">
            <a:latin typeface="BIZ UDゴシック" panose="020B0400000000000000" pitchFamily="49" charset="-128"/>
            <a:ea typeface="BIZ UDゴシック" panose="020B0400000000000000" pitchFamily="49" charset="-128"/>
          </a:endParaRPr>
        </a:p>
        <a:p>
          <a:endParaRPr kumimoji="1" lang="en-US" altLang="ja-JP" sz="1200" baseline="0">
            <a:latin typeface="BIZ UDゴシック" panose="020B0400000000000000" pitchFamily="49" charset="-128"/>
            <a:ea typeface="BIZ UDゴシック" panose="020B0400000000000000" pitchFamily="49" charset="-128"/>
          </a:endParaRPr>
        </a:p>
        <a:p>
          <a:r>
            <a:rPr kumimoji="1" lang="ja-JP" altLang="en-US" sz="1200" baseline="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201706</xdr:colOff>
      <xdr:row>0</xdr:row>
      <xdr:rowOff>69636</xdr:rowOff>
    </xdr:from>
    <xdr:to>
      <xdr:col>14</xdr:col>
      <xdr:colOff>627530</xdr:colOff>
      <xdr:row>6</xdr:row>
      <xdr:rowOff>437828</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7944971" y="69636"/>
          <a:ext cx="3395383" cy="236283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療養介護と生活介護の区分早見表</a:t>
          </a:r>
          <a:endParaRPr kumimoji="1" lang="en-US" altLang="ja-JP" sz="1200"/>
        </a:p>
        <a:p>
          <a:endParaRPr kumimoji="1" lang="en-US" altLang="ja-JP" sz="1200"/>
        </a:p>
        <a:p>
          <a:r>
            <a:rPr kumimoji="1" lang="ja-JP" altLang="en-US" sz="1200"/>
            <a:t>療養介護</a:t>
          </a:r>
          <a:endParaRPr kumimoji="1" lang="en-US" altLang="ja-JP" sz="1200"/>
        </a:p>
        <a:p>
          <a:r>
            <a:rPr kumimoji="1" lang="en-US" altLang="ja-JP" sz="1200"/>
            <a:t>※</a:t>
          </a:r>
          <a:r>
            <a:rPr kumimoji="1" lang="ja-JP" altLang="en-US" sz="1200"/>
            <a:t>区分</a:t>
          </a:r>
          <a:r>
            <a:rPr kumimoji="1" lang="en-US" altLang="ja-JP" sz="1200"/>
            <a:t>Ⅰ</a:t>
          </a:r>
          <a:r>
            <a:rPr kumimoji="1" lang="ja-JP" altLang="en-US" sz="1200"/>
            <a:t>は、従業者数が常勤換算で、</a:t>
          </a:r>
          <a:r>
            <a:rPr kumimoji="1" lang="en-US" altLang="ja-JP" sz="1200"/>
            <a:t>1.7</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Ⅱ</a:t>
          </a:r>
          <a:r>
            <a:rPr kumimoji="1" lang="ja-JP" altLang="en-US" sz="1200"/>
            <a:t>は、従業者数が常勤換算で、</a:t>
          </a:r>
          <a:r>
            <a:rPr kumimoji="1" lang="en-US" altLang="ja-JP" sz="1200"/>
            <a:t>2.5</a:t>
          </a:r>
          <a:r>
            <a:rPr kumimoji="1" lang="ja-JP" altLang="en-US" sz="1200"/>
            <a:t>：</a:t>
          </a:r>
          <a:r>
            <a:rPr kumimoji="1" lang="en-US" altLang="ja-JP" sz="1200"/>
            <a:t>1</a:t>
          </a:r>
          <a:r>
            <a:rPr kumimoji="1" lang="ja-JP" altLang="en-US" sz="1200"/>
            <a:t>以上</a:t>
          </a:r>
          <a:endParaRPr kumimoji="1" lang="en-US" altLang="ja-JP" sz="1200"/>
        </a:p>
        <a:p>
          <a:endParaRPr kumimoji="1" lang="en-US" altLang="ja-JP" sz="1200"/>
        </a:p>
        <a:p>
          <a:r>
            <a:rPr kumimoji="1" lang="ja-JP" altLang="en-US" sz="1200"/>
            <a:t>生活介護</a:t>
          </a:r>
          <a:endParaRPr kumimoji="1" lang="en-US" altLang="ja-JP" sz="1200"/>
        </a:p>
        <a:p>
          <a:r>
            <a:rPr kumimoji="1" lang="en-US" altLang="ja-JP" sz="1200"/>
            <a:t>※</a:t>
          </a:r>
          <a:r>
            <a:rPr kumimoji="1" lang="ja-JP" altLang="en-US" sz="1200"/>
            <a:t>区分</a:t>
          </a:r>
          <a:r>
            <a:rPr kumimoji="1" lang="en-US" altLang="ja-JP" sz="1200"/>
            <a:t>Ⅰ</a:t>
          </a:r>
          <a:r>
            <a:rPr kumimoji="1" lang="ja-JP" altLang="en-US" sz="1200"/>
            <a:t>は、従業者数が常勤換算で、</a:t>
          </a:r>
          <a:r>
            <a:rPr kumimoji="1" lang="en-US" altLang="ja-JP" sz="1200"/>
            <a:t>1.5</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Ⅱ</a:t>
          </a:r>
          <a:r>
            <a:rPr kumimoji="1" lang="ja-JP" altLang="en-US" sz="1200"/>
            <a:t>は、従業者数が常勤換算で、</a:t>
          </a:r>
          <a:r>
            <a:rPr kumimoji="1" lang="en-US" altLang="ja-JP" sz="1200"/>
            <a:t>1.7</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Ⅲ</a:t>
          </a:r>
          <a:r>
            <a:rPr kumimoji="1" lang="ja-JP" altLang="en-US" sz="1200"/>
            <a:t>は、従業者数が常勤換算で、</a:t>
          </a:r>
          <a:r>
            <a:rPr kumimoji="1" lang="en-US" altLang="ja-JP" sz="1200"/>
            <a:t>2.0</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Ⅳ</a:t>
          </a:r>
          <a:r>
            <a:rPr kumimoji="1" lang="ja-JP" altLang="en-US" sz="1200"/>
            <a:t>は、従業者数が常勤換算で、</a:t>
          </a:r>
          <a:r>
            <a:rPr kumimoji="1" lang="en-US" altLang="ja-JP" sz="1200"/>
            <a:t>2.5</a:t>
          </a:r>
          <a:r>
            <a:rPr kumimoji="1" lang="ja-JP" altLang="en-US" sz="1200"/>
            <a:t>：</a:t>
          </a:r>
          <a:r>
            <a:rPr kumimoji="1" lang="en-US" altLang="ja-JP" sz="1200"/>
            <a:t>1</a:t>
          </a:r>
          <a:r>
            <a:rPr kumimoji="1" lang="ja-JP" altLang="en-US" sz="1200"/>
            <a:t>以上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66673</xdr:colOff>
      <xdr:row>3</xdr:row>
      <xdr:rowOff>123825</xdr:rowOff>
    </xdr:from>
    <xdr:to>
      <xdr:col>76</xdr:col>
      <xdr:colOff>0</xdr:colOff>
      <xdr:row>27</xdr:row>
      <xdr:rowOff>247650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5972173" y="685800"/>
          <a:ext cx="9229727" cy="5324475"/>
          <a:chOff x="5714998" y="1084896"/>
          <a:chExt cx="9229727" cy="5591175"/>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600949" y="1084896"/>
            <a:ext cx="7343776" cy="5591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ゴシック" panose="020B0400000000000000" pitchFamily="49" charset="-128"/>
                <a:ea typeface="BIZ UDゴシック" panose="020B0400000000000000" pitchFamily="49" charset="-128"/>
              </a:rPr>
              <a:t>■令和８年度報酬改定に伴う区分の届出届の提出について</a:t>
            </a:r>
            <a:endParaRPr kumimoji="1" lang="en-US" altLang="ja-JP" sz="1100">
              <a:latin typeface="BIZ UDゴシック" panose="020B0400000000000000" pitchFamily="49" charset="-128"/>
              <a:ea typeface="BIZ UDゴシック" panose="020B0400000000000000" pitchFamily="49" charset="-128"/>
            </a:endParaRPr>
          </a:p>
          <a:p>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令和８年６月に就労継続支援</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型サービス費（</a:t>
            </a:r>
            <a:r>
              <a:rPr kumimoji="1" lang="en-US" altLang="ja-JP" sz="1100">
                <a:latin typeface="BIZ UDゴシック" panose="020B0400000000000000" pitchFamily="49" charset="-128"/>
                <a:ea typeface="BIZ UDゴシック" panose="020B0400000000000000" pitchFamily="49" charset="-128"/>
              </a:rPr>
              <a:t>Ⅰ</a:t>
            </a:r>
            <a:r>
              <a:rPr kumimoji="1" lang="ja-JP" altLang="en-US" sz="1100">
                <a:latin typeface="BIZ UDゴシック" panose="020B0400000000000000" pitchFamily="49" charset="-128"/>
                <a:ea typeface="BIZ UDゴシック" panose="020B0400000000000000" pitchFamily="49" charset="-128"/>
              </a:rPr>
              <a:t>）（</a:t>
            </a:r>
            <a:r>
              <a:rPr kumimoji="1" lang="en-US" altLang="ja-JP" sz="1100">
                <a:latin typeface="BIZ UDゴシック" panose="020B0400000000000000" pitchFamily="49" charset="-128"/>
                <a:ea typeface="BIZ UDゴシック" panose="020B0400000000000000" pitchFamily="49" charset="-128"/>
              </a:rPr>
              <a:t>Ⅱ</a:t>
            </a:r>
            <a:r>
              <a:rPr kumimoji="1" lang="ja-JP" altLang="en-US" sz="1100">
                <a:latin typeface="BIZ UDゴシック" panose="020B0400000000000000" pitchFamily="49" charset="-128"/>
                <a:ea typeface="BIZ UDゴシック" panose="020B0400000000000000" pitchFamily="49" charset="-128"/>
              </a:rPr>
              <a:t>）（</a:t>
            </a:r>
            <a:r>
              <a:rPr kumimoji="1" lang="en-US" altLang="ja-JP" sz="1100">
                <a:latin typeface="BIZ UDゴシック" panose="020B0400000000000000" pitchFamily="49" charset="-128"/>
                <a:ea typeface="BIZ UDゴシック" panose="020B0400000000000000" pitchFamily="49" charset="-128"/>
              </a:rPr>
              <a:t>Ⅲ</a:t>
            </a:r>
            <a:r>
              <a:rPr kumimoji="1" lang="ja-JP" altLang="en-US" sz="1100">
                <a:latin typeface="BIZ UDゴシック" panose="020B0400000000000000" pitchFamily="49" charset="-128"/>
                <a:ea typeface="BIZ UDゴシック" panose="020B0400000000000000" pitchFamily="49" charset="-128"/>
              </a:rPr>
              <a:t>）の基本報酬区分が変わります。ただし、以下の</a:t>
            </a:r>
            <a:r>
              <a:rPr kumimoji="1" lang="ja-JP" altLang="en-US" sz="1100" b="1" u="sng">
                <a:latin typeface="BIZ UDゴシック" panose="020B0400000000000000" pitchFamily="49" charset="-128"/>
                <a:ea typeface="BIZ UDゴシック" panose="020B0400000000000000" pitchFamily="49" charset="-128"/>
              </a:rPr>
              <a:t>①・②のいずれかに該当する事業所は、令和８年６月以降も「令和８年４月・５月分」の基本報酬区分が引き続き適用</a:t>
            </a:r>
            <a:r>
              <a:rPr kumimoji="1" lang="ja-JP" altLang="en-US" sz="1100">
                <a:latin typeface="BIZ UDゴシック" panose="020B0400000000000000" pitchFamily="49" charset="-128"/>
                <a:ea typeface="BIZ UDゴシック" panose="020B0400000000000000" pitchFamily="49" charset="-128"/>
              </a:rPr>
              <a:t>になるため、「令和８年６月以降分の届出書」の提出は不要です。</a:t>
            </a:r>
            <a:endParaRPr kumimoji="1" lang="en-US" altLang="ja-JP" sz="1100">
              <a:latin typeface="BIZ UDゴシック" panose="020B0400000000000000" pitchFamily="49" charset="-128"/>
              <a:ea typeface="BIZ UDゴシック" panose="020B0400000000000000" pitchFamily="49" charset="-128"/>
            </a:endParaRPr>
          </a:p>
          <a:p>
            <a:endParaRPr kumimoji="1" lang="en-US" altLang="ja-JP" sz="1100">
              <a:latin typeface="BIZ UDゴシック" panose="020B0400000000000000" pitchFamily="49" charset="-128"/>
              <a:ea typeface="BIZ UDゴシック" panose="020B0400000000000000" pitchFamily="49" charset="-128"/>
            </a:endParaRPr>
          </a:p>
          <a:p>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①</a:t>
            </a:r>
            <a:r>
              <a:rPr kumimoji="1" lang="ja-JP" altLang="en-US" sz="1100" u="sng">
                <a:solidFill>
                  <a:srgbClr val="FF0000"/>
                </a:solidFill>
                <a:latin typeface="BIZ UDゴシック" panose="020B0400000000000000" pitchFamily="49" charset="-128"/>
                <a:ea typeface="BIZ UDゴシック" panose="020B0400000000000000" pitchFamily="49" charset="-128"/>
              </a:rPr>
              <a:t>令和８年４月時点の報酬区分（令和７年度工賃実績に基づく令和８年度の基本報酬区分）が「</a:t>
            </a:r>
            <a:r>
              <a:rPr kumimoji="1" lang="en-US" altLang="ja-JP" sz="1100" u="sng">
                <a:solidFill>
                  <a:srgbClr val="FF0000"/>
                </a:solidFill>
                <a:latin typeface="BIZ UDゴシック" panose="020B0400000000000000" pitchFamily="49" charset="-128"/>
                <a:ea typeface="BIZ UDゴシック" panose="020B0400000000000000" pitchFamily="49" charset="-128"/>
              </a:rPr>
              <a:t>1</a:t>
            </a:r>
            <a:r>
              <a:rPr kumimoji="1" lang="ja-JP" altLang="en-US" sz="1100" u="sng">
                <a:solidFill>
                  <a:srgbClr val="FF0000"/>
                </a:solidFill>
                <a:latin typeface="BIZ UDゴシック" panose="020B0400000000000000" pitchFamily="49" charset="-128"/>
                <a:ea typeface="BIZ UDゴシック" panose="020B0400000000000000" pitchFamily="49" charset="-128"/>
              </a:rPr>
              <a:t>万円以上</a:t>
            </a:r>
            <a:r>
              <a:rPr kumimoji="1" lang="en-US" altLang="ja-JP" sz="1100" u="sng">
                <a:solidFill>
                  <a:srgbClr val="FF0000"/>
                </a:solidFill>
                <a:latin typeface="BIZ UDゴシック" panose="020B0400000000000000" pitchFamily="49" charset="-128"/>
                <a:ea typeface="BIZ UDゴシック" panose="020B0400000000000000" pitchFamily="49" charset="-128"/>
              </a:rPr>
              <a:t>1</a:t>
            </a:r>
            <a:r>
              <a:rPr kumimoji="1" lang="ja-JP" altLang="en-US" sz="1100" u="sng">
                <a:solidFill>
                  <a:srgbClr val="FF0000"/>
                </a:solidFill>
                <a:latin typeface="BIZ UDゴシック" panose="020B0400000000000000" pitchFamily="49" charset="-128"/>
                <a:ea typeface="BIZ UDゴシック" panose="020B0400000000000000" pitchFamily="49" charset="-128"/>
              </a:rPr>
              <a:t>万</a:t>
            </a:r>
            <a:r>
              <a:rPr kumimoji="1" lang="en-US" altLang="ja-JP" sz="1100" u="sng">
                <a:solidFill>
                  <a:srgbClr val="FF0000"/>
                </a:solidFill>
                <a:latin typeface="BIZ UDゴシック" panose="020B0400000000000000" pitchFamily="49" charset="-128"/>
                <a:ea typeface="BIZ UDゴシック" panose="020B0400000000000000" pitchFamily="49" charset="-128"/>
              </a:rPr>
              <a:t>5</a:t>
            </a:r>
            <a:r>
              <a:rPr kumimoji="1" lang="ja-JP" altLang="en-US" sz="1100" u="sng">
                <a:solidFill>
                  <a:srgbClr val="FF0000"/>
                </a:solidFill>
                <a:latin typeface="BIZ UDゴシック" panose="020B0400000000000000" pitchFamily="49" charset="-128"/>
                <a:ea typeface="BIZ UDゴシック" panose="020B0400000000000000" pitchFamily="49" charset="-128"/>
              </a:rPr>
              <a:t>千円未満」「</a:t>
            </a:r>
            <a:r>
              <a:rPr kumimoji="1" lang="en-US" altLang="ja-JP" sz="1100" u="sng">
                <a:solidFill>
                  <a:srgbClr val="FF0000"/>
                </a:solidFill>
                <a:latin typeface="BIZ UDゴシック" panose="020B0400000000000000" pitchFamily="49" charset="-128"/>
                <a:ea typeface="BIZ UDゴシック" panose="020B0400000000000000" pitchFamily="49" charset="-128"/>
              </a:rPr>
              <a:t>1</a:t>
            </a:r>
            <a:r>
              <a:rPr kumimoji="1" lang="ja-JP" altLang="en-US" sz="1100" u="sng">
                <a:solidFill>
                  <a:srgbClr val="FF0000"/>
                </a:solidFill>
                <a:latin typeface="BIZ UDゴシック" panose="020B0400000000000000" pitchFamily="49" charset="-128"/>
                <a:ea typeface="BIZ UDゴシック" panose="020B0400000000000000" pitchFamily="49" charset="-128"/>
              </a:rPr>
              <a:t>万円未満」の場合</a:t>
            </a:r>
            <a:endParaRPr kumimoji="1" lang="en-US" altLang="ja-JP" sz="1100" u="sng">
              <a:solidFill>
                <a:srgbClr val="FF0000"/>
              </a:solidFill>
              <a:latin typeface="BIZ UDゴシック" panose="020B0400000000000000" pitchFamily="49" charset="-128"/>
              <a:ea typeface="BIZ UDゴシック" panose="020B0400000000000000" pitchFamily="49" charset="-128"/>
            </a:endParaRPr>
          </a:p>
          <a:p>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②</a:t>
            </a:r>
            <a:r>
              <a:rPr kumimoji="1" lang="ja-JP" altLang="en-US" sz="1100" u="sng">
                <a:solidFill>
                  <a:srgbClr val="FF0000"/>
                </a:solidFill>
                <a:latin typeface="BIZ UDゴシック" panose="020B0400000000000000" pitchFamily="49" charset="-128"/>
                <a:ea typeface="BIZ UDゴシック" panose="020B0400000000000000" pitchFamily="49" charset="-128"/>
              </a:rPr>
              <a:t>令和６年度改定前後で区分が変わらない又は下がっている場合→「右注釈②の該当」セルは「該当する」を選択</a:t>
            </a:r>
          </a:p>
          <a:p>
            <a:r>
              <a:rPr kumimoji="1" lang="ja-JP" altLang="en-US" sz="1100">
                <a:latin typeface="BIZ UDゴシック" panose="020B0400000000000000" pitchFamily="49" charset="-128"/>
                <a:ea typeface="BIZ UDゴシック" panose="020B0400000000000000" pitchFamily="49" charset="-128"/>
              </a:rPr>
              <a:t>　</a:t>
            </a:r>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比較する月は、指定を受けた時期によって異なります。</a:t>
            </a:r>
            <a:r>
              <a:rPr kumimoji="1" lang="en-US" altLang="ja-JP" sz="1100">
                <a:latin typeface="BIZ UDゴシック" panose="020B0400000000000000" pitchFamily="49" charset="-128"/>
                <a:ea typeface="BIZ UDゴシック" panose="020B0400000000000000" pitchFamily="49" charset="-128"/>
              </a:rPr>
              <a:t>》</a:t>
            </a:r>
          </a:p>
          <a:p>
            <a:r>
              <a:rPr kumimoji="1" lang="ja-JP" altLang="en-US" sz="1100">
                <a:latin typeface="BIZ UDゴシック" panose="020B0400000000000000" pitchFamily="49" charset="-128"/>
                <a:ea typeface="BIZ UDゴシック" panose="020B0400000000000000" pitchFamily="49" charset="-128"/>
              </a:rPr>
              <a:t>　</a:t>
            </a:r>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　・令和５年４月以前に指定を受けた事業所</a:t>
            </a:r>
          </a:p>
          <a:p>
            <a:r>
              <a:rPr kumimoji="1" lang="ja-JP" altLang="en-US" sz="1100">
                <a:latin typeface="BIZ UDゴシック" panose="020B0400000000000000" pitchFamily="49" charset="-128"/>
                <a:ea typeface="BIZ UDゴシック" panose="020B0400000000000000" pitchFamily="49" charset="-128"/>
              </a:rPr>
              <a:t>　　⇒「令和６年３月の基本報酬区分」から「令和６年４月の基本報酬区分」が変わらない</a:t>
            </a:r>
          </a:p>
          <a:p>
            <a:r>
              <a:rPr kumimoji="1" lang="ja-JP" altLang="en-US" sz="1100">
                <a:latin typeface="BIZ UDゴシック" panose="020B0400000000000000" pitchFamily="49" charset="-128"/>
                <a:ea typeface="BIZ UDゴシック" panose="020B0400000000000000" pitchFamily="49" charset="-128"/>
              </a:rPr>
              <a:t>　　　又は下がっている場合</a:t>
            </a:r>
          </a:p>
          <a:p>
            <a:r>
              <a:rPr kumimoji="1" lang="ja-JP" altLang="en-US" sz="1100">
                <a:latin typeface="BIZ UDゴシック" panose="020B0400000000000000" pitchFamily="49" charset="-128"/>
                <a:ea typeface="BIZ UDゴシック" panose="020B0400000000000000" pitchFamily="49" charset="-128"/>
              </a:rPr>
              <a:t>　　　</a:t>
            </a:r>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根拠書類：令和６年３月及び令和６年４月の基本報酬区分が分かる書類</a:t>
            </a:r>
            <a:r>
              <a:rPr kumimoji="1" lang="en-US" altLang="ja-JP" sz="1100">
                <a:latin typeface="BIZ UDゴシック" panose="020B0400000000000000" pitchFamily="49" charset="-128"/>
                <a:ea typeface="BIZ UDゴシック" panose="020B0400000000000000" pitchFamily="49" charset="-128"/>
              </a:rPr>
              <a:t>】</a:t>
            </a:r>
          </a:p>
          <a:p>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　・令和５年５月から令和６年３月までに指定を受けた事業所</a:t>
            </a:r>
          </a:p>
          <a:p>
            <a:r>
              <a:rPr kumimoji="1" lang="ja-JP" altLang="en-US" sz="1100">
                <a:latin typeface="BIZ UDゴシック" panose="020B0400000000000000" pitchFamily="49" charset="-128"/>
                <a:ea typeface="BIZ UDゴシック" panose="020B0400000000000000" pitchFamily="49" charset="-128"/>
              </a:rPr>
              <a:t>　　⇒区分八が適用される経過措置期間によって、比較する月が異なります。</a:t>
            </a:r>
          </a:p>
          <a:p>
            <a:r>
              <a:rPr kumimoji="1" lang="ja-JP" altLang="en-US" sz="1100">
                <a:latin typeface="BIZ UDゴシック" panose="020B0400000000000000" pitchFamily="49" charset="-128"/>
                <a:ea typeface="BIZ UDゴシック" panose="020B0400000000000000" pitchFamily="49" charset="-128"/>
              </a:rPr>
              <a:t>     参考資料①で比較する月を確認してください。</a:t>
            </a:r>
          </a:p>
          <a:p>
            <a:r>
              <a:rPr kumimoji="1" lang="ja-JP" altLang="en-US" sz="1100">
                <a:latin typeface="BIZ UDゴシック" panose="020B0400000000000000" pitchFamily="49" charset="-128"/>
                <a:ea typeface="BIZ UDゴシック" panose="020B0400000000000000" pitchFamily="49" charset="-128"/>
              </a:rPr>
              <a:t>　　　</a:t>
            </a:r>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根拠書類：経過措置期間の最終月とその直後の基本報酬区分が分かる書類</a:t>
            </a:r>
            <a:r>
              <a:rPr kumimoji="1" lang="en-US" altLang="ja-JP" sz="1100">
                <a:latin typeface="BIZ UDゴシック" panose="020B0400000000000000" pitchFamily="49" charset="-128"/>
                <a:ea typeface="BIZ UDゴシック" panose="020B0400000000000000" pitchFamily="49" charset="-128"/>
              </a:rPr>
              <a:t>】</a:t>
            </a:r>
          </a:p>
          <a:p>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a:t>
            </a:r>
            <a:endParaRPr kumimoji="1" lang="en-US" altLang="ja-JP" sz="1100">
              <a:latin typeface="BIZ UDゴシック" panose="020B0400000000000000" pitchFamily="49" charset="-128"/>
              <a:ea typeface="BIZ UDゴシック" panose="020B0400000000000000" pitchFamily="49" charset="-128"/>
            </a:endParaRPr>
          </a:p>
          <a:p>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補足</a:t>
            </a:r>
            <a:r>
              <a:rPr kumimoji="1" lang="en-US" altLang="ja-JP" sz="1100">
                <a:latin typeface="BIZ UDゴシック" panose="020B0400000000000000" pitchFamily="49" charset="-128"/>
                <a:ea typeface="BIZ UDゴシック" panose="020B0400000000000000" pitchFamily="49" charset="-128"/>
              </a:rPr>
              <a:t>】</a:t>
            </a:r>
          </a:p>
          <a:p>
            <a:r>
              <a:rPr kumimoji="1" lang="en-US" altLang="ja-JP" sz="1100">
                <a:latin typeface="BIZ UDゴシック" panose="020B0400000000000000" pitchFamily="49" charset="-128"/>
                <a:ea typeface="BIZ UDゴシック" panose="020B0400000000000000" pitchFamily="49" charset="-128"/>
              </a:rPr>
              <a:t>※</a:t>
            </a:r>
            <a:r>
              <a:rPr kumimoji="1" lang="ja-JP" altLang="en-US" sz="1100" b="1" u="sng">
                <a:latin typeface="BIZ UDゴシック" panose="020B0400000000000000" pitchFamily="49" charset="-128"/>
                <a:ea typeface="BIZ UDゴシック" panose="020B0400000000000000" pitchFamily="49" charset="-128"/>
              </a:rPr>
              <a:t>令和６年４月以降に指定を受けた事業所は、令和８年６月以降新たな基本報酬区分の対象</a:t>
            </a:r>
            <a:r>
              <a:rPr kumimoji="1" lang="ja-JP" altLang="en-US" sz="1100">
                <a:latin typeface="BIZ UDゴシック" panose="020B0400000000000000" pitchFamily="49" charset="-128"/>
                <a:ea typeface="BIZ UDゴシック" panose="020B0400000000000000" pitchFamily="49" charset="-128"/>
              </a:rPr>
              <a:t>になります。（令和６年４月以降指定の事業所は、①に該当しない場合は、「令和８年６月以降分の届出書」を提出してください）</a:t>
            </a:r>
          </a:p>
        </xdr:txBody>
      </xdr:sp>
      <xdr:sp macro="" textlink="">
        <xdr:nvSpPr>
          <xdr:cNvPr id="4" name="正方形/長方形 3">
            <a:extLst>
              <a:ext uri="{FF2B5EF4-FFF2-40B4-BE49-F238E27FC236}">
                <a16:creationId xmlns:a16="http://schemas.microsoft.com/office/drawing/2014/main" id="{00000000-0008-0000-0A00-000004000000}"/>
              </a:ext>
            </a:extLst>
          </xdr:cNvPr>
          <xdr:cNvSpPr/>
        </xdr:nvSpPr>
        <xdr:spPr>
          <a:xfrm>
            <a:off x="7629526" y="2276475"/>
            <a:ext cx="7286624" cy="318934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矢印: 右 4">
            <a:extLst>
              <a:ext uri="{FF2B5EF4-FFF2-40B4-BE49-F238E27FC236}">
                <a16:creationId xmlns:a16="http://schemas.microsoft.com/office/drawing/2014/main" id="{00000000-0008-0000-0A00-000005000000}"/>
              </a:ext>
            </a:extLst>
          </xdr:cNvPr>
          <xdr:cNvSpPr/>
        </xdr:nvSpPr>
        <xdr:spPr>
          <a:xfrm rot="10800000">
            <a:off x="5714998" y="2528929"/>
            <a:ext cx="1914525" cy="41909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19</xdr:row>
      <xdr:rowOff>342900</xdr:rowOff>
    </xdr:from>
    <xdr:to>
      <xdr:col>5</xdr:col>
      <xdr:colOff>495300</xdr:colOff>
      <xdr:row>19</xdr:row>
      <xdr:rowOff>342900</xdr:rowOff>
    </xdr:to>
    <xdr:sp macro="" textlink="">
      <xdr:nvSpPr>
        <xdr:cNvPr id="67732" name="Line 1">
          <a:extLst>
            <a:ext uri="{FF2B5EF4-FFF2-40B4-BE49-F238E27FC236}">
              <a16:creationId xmlns:a16="http://schemas.microsoft.com/office/drawing/2014/main" id="{00000000-0008-0000-0B00-0000940801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25</xdr:row>
      <xdr:rowOff>438150</xdr:rowOff>
    </xdr:from>
    <xdr:to>
      <xdr:col>5</xdr:col>
      <xdr:colOff>495300</xdr:colOff>
      <xdr:row>25</xdr:row>
      <xdr:rowOff>438150</xdr:rowOff>
    </xdr:to>
    <xdr:sp macro="" textlink="">
      <xdr:nvSpPr>
        <xdr:cNvPr id="67733" name="Line 2">
          <a:extLst>
            <a:ext uri="{FF2B5EF4-FFF2-40B4-BE49-F238E27FC236}">
              <a16:creationId xmlns:a16="http://schemas.microsoft.com/office/drawing/2014/main" id="{00000000-0008-0000-0B00-0000950801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82550</xdr:colOff>
      <xdr:row>12</xdr:row>
      <xdr:rowOff>324757</xdr:rowOff>
    </xdr:from>
    <xdr:to>
      <xdr:col>5</xdr:col>
      <xdr:colOff>482600</xdr:colOff>
      <xdr:row>12</xdr:row>
      <xdr:rowOff>324757</xdr:rowOff>
    </xdr:to>
    <xdr:sp macro="" textlink="">
      <xdr:nvSpPr>
        <xdr:cNvPr id="67734" name="Line 1">
          <a:extLst>
            <a:ext uri="{FF2B5EF4-FFF2-40B4-BE49-F238E27FC236}">
              <a16:creationId xmlns:a16="http://schemas.microsoft.com/office/drawing/2014/main" id="{00000000-0008-0000-0B00-000096080100}"/>
            </a:ext>
          </a:extLst>
        </xdr:cNvPr>
        <xdr:cNvSpPr>
          <a:spLocks noChangeShapeType="1"/>
        </xdr:cNvSpPr>
      </xdr:nvSpPr>
      <xdr:spPr bwMode="auto">
        <a:xfrm>
          <a:off x="4885871" y="4951186"/>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oneCellAnchor>
    <xdr:from>
      <xdr:col>8</xdr:col>
      <xdr:colOff>435428</xdr:colOff>
      <xdr:row>1</xdr:row>
      <xdr:rowOff>122464</xdr:rowOff>
    </xdr:from>
    <xdr:ext cx="5878286" cy="2789466"/>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9130392" y="326571"/>
          <a:ext cx="5878286" cy="278946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a:latin typeface="BIZ UDゴシック" panose="020B0400000000000000" pitchFamily="49" charset="-128"/>
              <a:ea typeface="BIZ UDゴシック" panose="020B0400000000000000" pitchFamily="49" charset="-128"/>
            </a:rPr>
            <a:t>【</a:t>
          </a:r>
          <a:r>
            <a:rPr kumimoji="1" lang="ja-JP" altLang="en-US" sz="2000">
              <a:latin typeface="BIZ UDゴシック" panose="020B0400000000000000" pitchFamily="49" charset="-128"/>
              <a:ea typeface="BIZ UDゴシック" panose="020B0400000000000000" pitchFamily="49" charset="-128"/>
            </a:rPr>
            <a:t>注意事項</a:t>
          </a:r>
          <a:r>
            <a:rPr kumimoji="1" lang="en-US" altLang="ja-JP" sz="2000">
              <a:latin typeface="BIZ UDゴシック" panose="020B0400000000000000" pitchFamily="49" charset="-128"/>
              <a:ea typeface="BIZ UDゴシック" panose="020B0400000000000000" pitchFamily="49" charset="-128"/>
            </a:rPr>
            <a:t>】</a:t>
          </a:r>
        </a:p>
        <a:p>
          <a:r>
            <a:rPr kumimoji="1" lang="ja-JP" altLang="en-US" sz="2000">
              <a:latin typeface="BIZ UDゴシック" panose="020B0400000000000000" pitchFamily="49" charset="-128"/>
              <a:ea typeface="BIZ UDゴシック" panose="020B0400000000000000" pitchFamily="49" charset="-128"/>
            </a:rPr>
            <a:t>　判定欄は別紙６の２に記載の内容から判定して</a:t>
          </a:r>
          <a:endParaRPr kumimoji="1" lang="en-US" altLang="ja-JP" sz="2000">
            <a:latin typeface="BIZ UDゴシック" panose="020B0400000000000000" pitchFamily="49" charset="-128"/>
            <a:ea typeface="BIZ UDゴシック" panose="020B0400000000000000" pitchFamily="49" charset="-128"/>
          </a:endParaRPr>
        </a:p>
        <a:p>
          <a:r>
            <a:rPr kumimoji="1" lang="ja-JP" altLang="en-US" sz="2000">
              <a:latin typeface="BIZ UDゴシック" panose="020B0400000000000000" pitchFamily="49" charset="-128"/>
              <a:ea typeface="BIZ UDゴシック" panose="020B0400000000000000" pitchFamily="49" charset="-128"/>
            </a:rPr>
            <a:t>　いるため、届出にあたっては別紙６の２を先に</a:t>
          </a:r>
          <a:endParaRPr kumimoji="1" lang="en-US" altLang="ja-JP" sz="2000">
            <a:latin typeface="BIZ UDゴシック" panose="020B0400000000000000" pitchFamily="49" charset="-128"/>
            <a:ea typeface="BIZ UDゴシック" panose="020B0400000000000000" pitchFamily="49" charset="-128"/>
          </a:endParaRPr>
        </a:p>
        <a:p>
          <a:r>
            <a:rPr kumimoji="1" lang="ja-JP" altLang="en-US" sz="2000">
              <a:latin typeface="BIZ UDゴシック" panose="020B0400000000000000" pitchFamily="49" charset="-128"/>
              <a:ea typeface="BIZ UDゴシック" panose="020B0400000000000000" pitchFamily="49" charset="-128"/>
            </a:rPr>
            <a:t>　作成すること。</a:t>
          </a:r>
          <a:endParaRPr kumimoji="1" lang="en-US" altLang="ja-JP" sz="2000">
            <a:latin typeface="BIZ UDゴシック" panose="020B0400000000000000" pitchFamily="49" charset="-128"/>
            <a:ea typeface="BIZ UDゴシック" panose="020B0400000000000000" pitchFamily="49" charset="-128"/>
          </a:endParaRPr>
        </a:p>
        <a:p>
          <a:endParaRPr kumimoji="1" lang="en-US" altLang="ja-JP" sz="2000">
            <a:latin typeface="BIZ UDゴシック" panose="020B0400000000000000" pitchFamily="49" charset="-128"/>
            <a:ea typeface="BIZ UDゴシック" panose="020B0400000000000000" pitchFamily="49" charset="-128"/>
          </a:endParaRPr>
        </a:p>
        <a:p>
          <a:r>
            <a:rPr kumimoji="1" lang="ja-JP" altLang="en-US" sz="2000">
              <a:latin typeface="BIZ UDゴシック" panose="020B0400000000000000" pitchFamily="49" charset="-128"/>
              <a:ea typeface="BIZ UDゴシック" panose="020B0400000000000000" pitchFamily="49" charset="-128"/>
            </a:rPr>
            <a:t>　〇 </a:t>
          </a:r>
          <a:r>
            <a:rPr kumimoji="1" lang="ja-JP" altLang="en-US" sz="2000" u="sng">
              <a:solidFill>
                <a:srgbClr val="FF0000"/>
              </a:solidFill>
              <a:latin typeface="BIZ UDゴシック" panose="020B0400000000000000" pitchFamily="49" charset="-128"/>
              <a:ea typeface="BIZ UDゴシック" panose="020B0400000000000000" pitchFamily="49" charset="-128"/>
            </a:rPr>
            <a:t>①の欄により算定する場合は、資格保有者</a:t>
          </a:r>
          <a:endParaRPr kumimoji="1" lang="en-US" altLang="ja-JP" sz="2000" u="sng">
            <a:solidFill>
              <a:srgbClr val="FF0000"/>
            </a:solidFill>
            <a:latin typeface="BIZ UDゴシック" panose="020B0400000000000000" pitchFamily="49" charset="-128"/>
            <a:ea typeface="BIZ UDゴシック" panose="020B0400000000000000" pitchFamily="49" charset="-128"/>
          </a:endParaRPr>
        </a:p>
        <a:p>
          <a:r>
            <a:rPr kumimoji="1" lang="ja-JP" altLang="en-US" sz="2000" u="none">
              <a:solidFill>
                <a:srgbClr val="FF0000"/>
              </a:solidFill>
              <a:latin typeface="BIZ UDゴシック" panose="020B0400000000000000" pitchFamily="49" charset="-128"/>
              <a:ea typeface="BIZ UDゴシック" panose="020B0400000000000000" pitchFamily="49" charset="-128"/>
            </a:rPr>
            <a:t>　　 </a:t>
          </a:r>
          <a:r>
            <a:rPr kumimoji="1" lang="ja-JP" altLang="en-US" sz="2000" u="sng">
              <a:solidFill>
                <a:srgbClr val="FF0000"/>
              </a:solidFill>
              <a:latin typeface="BIZ UDゴシック" panose="020B0400000000000000" pitchFamily="49" charset="-128"/>
              <a:ea typeface="BIZ UDゴシック" panose="020B0400000000000000" pitchFamily="49" charset="-128"/>
            </a:rPr>
            <a:t>の資格証等の書類を併せて</a:t>
          </a:r>
          <a:r>
            <a:rPr kumimoji="1" lang="ja-JP" altLang="en-US" sz="2000" u="sng" baseline="0">
              <a:solidFill>
                <a:srgbClr val="FF0000"/>
              </a:solidFill>
              <a:latin typeface="BIZ UDゴシック" panose="020B0400000000000000" pitchFamily="49" charset="-128"/>
              <a:ea typeface="BIZ UDゴシック" panose="020B0400000000000000" pitchFamily="49" charset="-128"/>
            </a:rPr>
            <a:t>添付すること。</a:t>
          </a:r>
          <a:endParaRPr kumimoji="1" lang="en-US" altLang="ja-JP" sz="2000" u="sng" baseline="0">
            <a:solidFill>
              <a:srgbClr val="FF0000"/>
            </a:solidFill>
            <a:latin typeface="BIZ UDゴシック" panose="020B0400000000000000" pitchFamily="49" charset="-128"/>
            <a:ea typeface="BIZ UDゴシック" panose="020B0400000000000000" pitchFamily="49" charset="-128"/>
          </a:endParaRPr>
        </a:p>
        <a:p>
          <a:endParaRPr kumimoji="1" lang="en-US" altLang="ja-JP" sz="1200" baseline="0">
            <a:latin typeface="BIZ UDゴシック" panose="020B0400000000000000" pitchFamily="49" charset="-128"/>
            <a:ea typeface="BIZ UDゴシック" panose="020B0400000000000000" pitchFamily="49" charset="-128"/>
          </a:endParaRP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66.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8.xml"/><Relationship Id="rId2" Type="http://schemas.openxmlformats.org/officeDocument/2006/relationships/drawing" Target="../drawings/drawing17.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68.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69.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85.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ctrlProp" Target="../ctrlProps/ctrlProp25.xml"/><Relationship Id="rId2" Type="http://schemas.openxmlformats.org/officeDocument/2006/relationships/drawing" Target="../drawings/drawing25.xml"/><Relationship Id="rId1" Type="http://schemas.openxmlformats.org/officeDocument/2006/relationships/printerSettings" Target="../printerSettings/printerSettings8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89.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A294A-B14A-4CE0-96D7-9E18FE7BD569}">
  <sheetPr>
    <tabColor rgb="FFFFC000"/>
  </sheetPr>
  <dimension ref="A1:AO195"/>
  <sheetViews>
    <sheetView showGridLines="0" view="pageBreakPreview" zoomScale="85" zoomScaleNormal="100" zoomScaleSheetLayoutView="85" workbookViewId="0">
      <selection activeCell="A13" sqref="A13"/>
    </sheetView>
  </sheetViews>
  <sheetFormatPr defaultColWidth="9" defaultRowHeight="21" customHeight="1"/>
  <cols>
    <col min="1" max="29" width="2.625" style="934" customWidth="1"/>
    <col min="30" max="30" width="2.625" style="924" customWidth="1"/>
    <col min="31" max="32" width="2.625" style="934" customWidth="1"/>
    <col min="33" max="33" width="2.625" style="924" customWidth="1"/>
    <col min="34" max="35" width="2.625" style="934" customWidth="1"/>
    <col min="36" max="36" width="0.375" style="924" customWidth="1"/>
    <col min="37" max="38" width="2.625" style="934" customWidth="1"/>
    <col min="39" max="39" width="5" style="934" customWidth="1"/>
    <col min="40" max="40" width="2.625" style="934" customWidth="1"/>
    <col min="41" max="16384" width="9" style="934"/>
  </cols>
  <sheetData>
    <row r="1" spans="1:40" s="390" customFormat="1" ht="12" customHeight="1">
      <c r="A1" s="920"/>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1666" t="s">
        <v>1756</v>
      </c>
      <c r="AC1" s="1666"/>
      <c r="AD1" s="1666"/>
      <c r="AE1" s="1666"/>
      <c r="AF1" s="1666"/>
      <c r="AG1" s="1666"/>
      <c r="AH1" s="1666"/>
      <c r="AI1" s="1666"/>
      <c r="AJ1" s="1666"/>
      <c r="AK1" s="389"/>
      <c r="AL1" s="389"/>
      <c r="AM1" s="389"/>
      <c r="AN1" s="389"/>
    </row>
    <row r="2" spans="1:40" s="390" customFormat="1" ht="15.95" customHeight="1">
      <c r="A2" s="1667" t="s">
        <v>140</v>
      </c>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358"/>
      <c r="AL2" s="1358"/>
      <c r="AM2" s="1358"/>
      <c r="AN2" s="1358"/>
    </row>
    <row r="3" spans="1:40" s="390" customFormat="1" ht="9" customHeight="1"/>
    <row r="4" spans="1:40" s="920" customFormat="1" ht="15" customHeight="1">
      <c r="A4" s="1668" t="s">
        <v>1543</v>
      </c>
      <c r="B4" s="1668"/>
      <c r="C4" s="1668"/>
      <c r="D4" s="1668"/>
      <c r="E4" s="1668"/>
      <c r="F4" s="1668"/>
      <c r="G4" s="1668"/>
      <c r="H4" s="1668"/>
      <c r="I4" s="1668"/>
      <c r="J4" s="1668"/>
      <c r="K4" s="921"/>
      <c r="L4" s="921"/>
      <c r="M4" s="921"/>
      <c r="N4" s="921"/>
      <c r="O4" s="921"/>
      <c r="P4" s="921"/>
      <c r="Q4" s="921"/>
      <c r="R4" s="921"/>
      <c r="S4" s="921"/>
      <c r="T4" s="921"/>
      <c r="U4" s="921"/>
      <c r="V4" s="921"/>
      <c r="W4" s="921"/>
      <c r="Y4" s="1669" t="s">
        <v>571</v>
      </c>
      <c r="Z4" s="1669"/>
      <c r="AA4" s="1670"/>
      <c r="AB4" s="1670"/>
      <c r="AC4" s="956" t="s">
        <v>15</v>
      </c>
      <c r="AD4" s="1671"/>
      <c r="AE4" s="1671"/>
      <c r="AF4" s="956" t="s">
        <v>16</v>
      </c>
      <c r="AG4" s="1671"/>
      <c r="AH4" s="1671"/>
      <c r="AI4" s="956" t="s">
        <v>17</v>
      </c>
      <c r="AJ4" s="957"/>
    </row>
    <row r="5" spans="1:40" s="390" customFormat="1" ht="12.75" customHeight="1">
      <c r="A5" s="1668"/>
      <c r="B5" s="1668"/>
      <c r="C5" s="1668"/>
      <c r="D5" s="1668"/>
      <c r="E5" s="1668"/>
      <c r="F5" s="1668"/>
      <c r="G5" s="1668"/>
      <c r="H5" s="1668"/>
      <c r="I5" s="1668"/>
      <c r="J5" s="1668"/>
      <c r="Y5" s="923"/>
      <c r="Z5" s="923"/>
      <c r="AA5" s="923"/>
      <c r="AB5" s="923"/>
    </row>
    <row r="6" spans="1:40" s="920" customFormat="1" ht="1.5" customHeight="1">
      <c r="A6" s="1668"/>
      <c r="B6" s="1668"/>
      <c r="C6" s="1668"/>
      <c r="D6" s="1668"/>
      <c r="E6" s="1668"/>
      <c r="F6" s="1668"/>
      <c r="G6" s="1668"/>
      <c r="H6" s="1668"/>
      <c r="I6" s="1668"/>
      <c r="J6" s="1668"/>
      <c r="K6" s="924"/>
      <c r="L6" s="924"/>
      <c r="AD6" s="922"/>
      <c r="AG6" s="922"/>
      <c r="AJ6" s="922"/>
    </row>
    <row r="7" spans="1:40" s="920" customFormat="1" ht="12" customHeight="1">
      <c r="A7" s="1668"/>
      <c r="B7" s="1668"/>
      <c r="C7" s="1668"/>
      <c r="D7" s="1668"/>
      <c r="E7" s="1668"/>
      <c r="F7" s="1668"/>
      <c r="G7" s="1668"/>
      <c r="H7" s="1668"/>
      <c r="I7" s="1668"/>
      <c r="J7" s="1668"/>
      <c r="K7" s="924"/>
      <c r="L7" s="924"/>
      <c r="M7" s="1672" t="s">
        <v>710</v>
      </c>
      <c r="N7" s="1672"/>
      <c r="O7" s="1672"/>
      <c r="P7" s="1673" t="s">
        <v>711</v>
      </c>
      <c r="Q7" s="1673"/>
      <c r="R7" s="1673"/>
      <c r="S7" s="1673"/>
      <c r="T7" s="1673"/>
      <c r="U7" s="1674" t="s">
        <v>712</v>
      </c>
      <c r="V7" s="1675"/>
      <c r="W7" s="1675"/>
      <c r="X7" s="1675"/>
      <c r="Y7" s="1675"/>
      <c r="Z7" s="1675"/>
      <c r="AA7" s="1675"/>
      <c r="AB7" s="1675"/>
      <c r="AC7" s="1675"/>
      <c r="AD7" s="1675"/>
      <c r="AE7" s="1675"/>
      <c r="AF7" s="1675"/>
      <c r="AG7" s="1675"/>
      <c r="AH7" s="1675"/>
      <c r="AI7" s="1675"/>
      <c r="AJ7" s="1675"/>
    </row>
    <row r="8" spans="1:40" s="920" customFormat="1" ht="12" customHeight="1">
      <c r="A8" s="1668"/>
      <c r="B8" s="1668"/>
      <c r="C8" s="1668"/>
      <c r="D8" s="1668"/>
      <c r="E8" s="1668"/>
      <c r="F8" s="1668"/>
      <c r="G8" s="1668"/>
      <c r="H8" s="1668"/>
      <c r="I8" s="1668"/>
      <c r="J8" s="1668"/>
      <c r="K8" s="924"/>
      <c r="L8" s="924"/>
      <c r="M8" s="1672"/>
      <c r="N8" s="1672"/>
      <c r="O8" s="1672"/>
      <c r="P8" s="1673"/>
      <c r="Q8" s="1673"/>
      <c r="R8" s="1673"/>
      <c r="S8" s="1673"/>
      <c r="T8" s="1673"/>
      <c r="U8" s="1674"/>
      <c r="V8" s="1676"/>
      <c r="W8" s="1676"/>
      <c r="X8" s="1676"/>
      <c r="Y8" s="1676"/>
      <c r="Z8" s="1676"/>
      <c r="AA8" s="1676"/>
      <c r="AB8" s="1676"/>
      <c r="AC8" s="1676"/>
      <c r="AD8" s="1676"/>
      <c r="AE8" s="1676"/>
      <c r="AF8" s="1676"/>
      <c r="AG8" s="1676"/>
      <c r="AH8" s="1676"/>
      <c r="AI8" s="1676"/>
      <c r="AJ8" s="1676"/>
    </row>
    <row r="9" spans="1:40" s="920" customFormat="1" ht="12" customHeight="1">
      <c r="M9" s="1672"/>
      <c r="N9" s="1672"/>
      <c r="O9" s="1672"/>
      <c r="P9" s="1658" t="s">
        <v>713</v>
      </c>
      <c r="Q9" s="1658"/>
      <c r="R9" s="1658"/>
      <c r="S9" s="1658"/>
      <c r="T9" s="1658"/>
      <c r="U9" s="1674" t="s">
        <v>712</v>
      </c>
      <c r="V9" s="1677"/>
      <c r="W9" s="1677"/>
      <c r="X9" s="1677"/>
      <c r="Y9" s="1677"/>
      <c r="Z9" s="1677"/>
      <c r="AA9" s="1677"/>
      <c r="AB9" s="1677"/>
      <c r="AC9" s="1677"/>
      <c r="AD9" s="1677"/>
      <c r="AE9" s="1677"/>
      <c r="AF9" s="1677"/>
      <c r="AG9" s="1677"/>
      <c r="AH9" s="1677"/>
      <c r="AI9" s="1677"/>
      <c r="AJ9" s="1677"/>
    </row>
    <row r="10" spans="1:40" s="920" customFormat="1" ht="12" customHeight="1">
      <c r="A10" s="1678" t="str">
        <f>IF(COUNTA(AG4,V7,V9,V11,V12,V13,G18,G20,AA25)&gt;=8,"","記入内容が不足しています")</f>
        <v>記入内容が不足しています</v>
      </c>
      <c r="B10" s="1678"/>
      <c r="C10" s="1678"/>
      <c r="D10" s="1678"/>
      <c r="E10" s="1678"/>
      <c r="F10" s="1678"/>
      <c r="G10" s="1678"/>
      <c r="H10" s="1678"/>
      <c r="I10" s="1678"/>
      <c r="J10" s="1678"/>
      <c r="K10" s="1678"/>
      <c r="M10" s="1672"/>
      <c r="N10" s="1672"/>
      <c r="O10" s="1672"/>
      <c r="P10" s="1658"/>
      <c r="Q10" s="1658"/>
      <c r="R10" s="1658"/>
      <c r="S10" s="1658"/>
      <c r="T10" s="1658"/>
      <c r="U10" s="1674"/>
      <c r="V10" s="1676"/>
      <c r="W10" s="1676"/>
      <c r="X10" s="1676"/>
      <c r="Y10" s="1676"/>
      <c r="Z10" s="1676"/>
      <c r="AA10" s="1676"/>
      <c r="AB10" s="1676"/>
      <c r="AC10" s="1676"/>
      <c r="AD10" s="1676"/>
      <c r="AE10" s="1676"/>
      <c r="AF10" s="1676"/>
      <c r="AG10" s="1676"/>
      <c r="AH10" s="1676"/>
      <c r="AI10" s="1676"/>
      <c r="AJ10" s="1676"/>
    </row>
    <row r="11" spans="1:40" s="920" customFormat="1" ht="33.6" customHeight="1">
      <c r="A11" s="1678"/>
      <c r="B11" s="1678"/>
      <c r="C11" s="1678"/>
      <c r="D11" s="1678"/>
      <c r="E11" s="1678"/>
      <c r="F11" s="1678"/>
      <c r="G11" s="1678"/>
      <c r="H11" s="1678"/>
      <c r="I11" s="1678"/>
      <c r="J11" s="1678"/>
      <c r="K11" s="1678"/>
      <c r="M11" s="1672"/>
      <c r="N11" s="1672"/>
      <c r="O11" s="1672"/>
      <c r="P11" s="1658" t="s">
        <v>136</v>
      </c>
      <c r="Q11" s="1658"/>
      <c r="R11" s="1658"/>
      <c r="S11" s="1658"/>
      <c r="T11" s="1658"/>
      <c r="U11" s="1357" t="s">
        <v>712</v>
      </c>
      <c r="V11" s="1677"/>
      <c r="W11" s="1677"/>
      <c r="X11" s="1677"/>
      <c r="Y11" s="1677"/>
      <c r="Z11" s="1677"/>
      <c r="AA11" s="1677"/>
      <c r="AB11" s="1677"/>
      <c r="AC11" s="1677"/>
      <c r="AD11" s="1677"/>
      <c r="AE11" s="1677"/>
      <c r="AF11" s="1677"/>
      <c r="AG11" s="1677"/>
      <c r="AH11" s="1677"/>
      <c r="AI11" s="1677"/>
      <c r="AJ11" s="1677"/>
    </row>
    <row r="12" spans="1:40" s="920" customFormat="1" ht="14.1" customHeight="1">
      <c r="A12" s="1678"/>
      <c r="B12" s="1678"/>
      <c r="C12" s="1678"/>
      <c r="D12" s="1678"/>
      <c r="E12" s="1678"/>
      <c r="F12" s="1678"/>
      <c r="G12" s="1678"/>
      <c r="H12" s="1678"/>
      <c r="I12" s="1678"/>
      <c r="J12" s="1678"/>
      <c r="K12" s="1678"/>
      <c r="M12" s="1679" t="s">
        <v>714</v>
      </c>
      <c r="N12" s="1679"/>
      <c r="O12" s="1679"/>
      <c r="P12" s="1658" t="s">
        <v>715</v>
      </c>
      <c r="Q12" s="1658"/>
      <c r="R12" s="1658"/>
      <c r="S12" s="1658"/>
      <c r="T12" s="1658"/>
      <c r="U12" s="1357" t="s">
        <v>712</v>
      </c>
      <c r="V12" s="1659"/>
      <c r="W12" s="1659"/>
      <c r="X12" s="1659"/>
      <c r="Y12" s="1659"/>
      <c r="Z12" s="1659"/>
      <c r="AA12" s="1659"/>
      <c r="AB12" s="1659"/>
      <c r="AC12" s="1659"/>
      <c r="AD12" s="1659"/>
      <c r="AE12" s="1659"/>
      <c r="AF12" s="1659"/>
      <c r="AG12" s="1659"/>
      <c r="AH12" s="1659"/>
      <c r="AI12" s="1659"/>
      <c r="AJ12" s="1356"/>
      <c r="AK12" s="1357"/>
    </row>
    <row r="13" spans="1:40" s="920" customFormat="1" ht="14.1" customHeight="1">
      <c r="P13" s="1658" t="s">
        <v>716</v>
      </c>
      <c r="Q13" s="1658"/>
      <c r="R13" s="1658"/>
      <c r="S13" s="1658"/>
      <c r="T13" s="1658"/>
      <c r="U13" s="1357" t="s">
        <v>712</v>
      </c>
      <c r="V13" s="1659"/>
      <c r="W13" s="1659"/>
      <c r="X13" s="1659"/>
      <c r="Y13" s="1659"/>
      <c r="Z13" s="1659"/>
      <c r="AA13" s="1659"/>
      <c r="AB13" s="1659"/>
      <c r="AC13" s="1659"/>
      <c r="AD13" s="1659"/>
      <c r="AE13" s="1659"/>
      <c r="AF13" s="1659"/>
      <c r="AG13" s="1659"/>
      <c r="AH13" s="1659"/>
      <c r="AI13" s="1659"/>
      <c r="AJ13" s="1397"/>
      <c r="AK13" s="1357"/>
    </row>
    <row r="14" spans="1:40" s="920" customFormat="1" ht="9" customHeight="1">
      <c r="A14" s="1660" t="s">
        <v>141</v>
      </c>
      <c r="B14" s="1660"/>
      <c r="C14" s="1660"/>
      <c r="D14" s="1660"/>
      <c r="E14" s="1660"/>
      <c r="F14" s="1660"/>
      <c r="G14" s="1660"/>
      <c r="H14" s="1660"/>
      <c r="I14" s="1660"/>
      <c r="J14" s="1660"/>
      <c r="K14" s="1660"/>
      <c r="L14" s="1660"/>
      <c r="M14" s="1660"/>
      <c r="N14" s="1660"/>
      <c r="O14" s="1660"/>
      <c r="P14" s="1660"/>
      <c r="Q14" s="1660"/>
      <c r="R14" s="1660"/>
      <c r="S14" s="1660"/>
      <c r="T14" s="1660"/>
      <c r="U14" s="1660"/>
      <c r="V14" s="1660"/>
      <c r="W14" s="1660"/>
      <c r="X14" s="1660"/>
      <c r="Y14" s="1660"/>
      <c r="Z14" s="1660"/>
      <c r="AA14" s="1660"/>
      <c r="AB14" s="1660"/>
      <c r="AC14" s="1660"/>
      <c r="AD14" s="1660"/>
      <c r="AE14" s="1660"/>
      <c r="AF14" s="1660"/>
      <c r="AG14" s="1660"/>
      <c r="AH14" s="1660"/>
      <c r="AI14" s="1660"/>
      <c r="AJ14" s="1660"/>
      <c r="AK14" s="1357"/>
    </row>
    <row r="15" spans="1:40" s="390" customFormat="1" ht="7.5" customHeight="1" thickBot="1">
      <c r="A15" s="1660"/>
      <c r="B15" s="1660"/>
      <c r="C15" s="1660"/>
      <c r="D15" s="1660"/>
      <c r="E15" s="1660"/>
      <c r="F15" s="1660"/>
      <c r="G15" s="1660"/>
      <c r="H15" s="1660"/>
      <c r="I15" s="1660"/>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row>
    <row r="16" spans="1:40" s="390" customFormat="1" ht="21" customHeight="1" thickBot="1">
      <c r="A16" s="1661" t="s">
        <v>18</v>
      </c>
      <c r="B16" s="1662"/>
      <c r="C16" s="1662"/>
      <c r="D16" s="1662"/>
      <c r="E16" s="1662"/>
      <c r="F16" s="1663"/>
      <c r="G16" s="1664"/>
      <c r="H16" s="1665"/>
      <c r="I16" s="1665"/>
      <c r="J16" s="1665"/>
      <c r="K16" s="1646"/>
      <c r="L16" s="1646"/>
      <c r="M16" s="1646"/>
      <c r="N16" s="1646"/>
      <c r="O16" s="1646"/>
      <c r="P16" s="1646"/>
      <c r="Q16" s="1646"/>
      <c r="R16" s="1646"/>
      <c r="S16" s="1646"/>
      <c r="T16" s="1646"/>
      <c r="U16" s="1646"/>
      <c r="V16" s="1646"/>
      <c r="W16" s="1646"/>
      <c r="X16" s="1646"/>
      <c r="Y16" s="1646"/>
      <c r="Z16" s="1647"/>
      <c r="AA16" s="392"/>
      <c r="AB16" s="1648"/>
      <c r="AC16" s="1648"/>
      <c r="AD16" s="1355"/>
      <c r="AE16" s="1355"/>
      <c r="AF16" s="1355"/>
      <c r="AG16" s="1355"/>
      <c r="AH16" s="1355"/>
      <c r="AI16" s="1355"/>
      <c r="AJ16" s="1355"/>
    </row>
    <row r="17" spans="1:39" s="920" customFormat="1" ht="15" customHeight="1">
      <c r="A17" s="1649" t="s">
        <v>717</v>
      </c>
      <c r="B17" s="1650"/>
      <c r="C17" s="1650"/>
      <c r="D17" s="1650"/>
      <c r="E17" s="1650"/>
      <c r="F17" s="1650"/>
      <c r="G17" s="926" t="s">
        <v>718</v>
      </c>
      <c r="H17" s="927"/>
      <c r="I17" s="927"/>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4"/>
    </row>
    <row r="18" spans="1:39" s="920" customFormat="1" ht="24" customHeight="1">
      <c r="A18" s="1651"/>
      <c r="B18" s="1652"/>
      <c r="C18" s="1652"/>
      <c r="D18" s="1652"/>
      <c r="E18" s="1652"/>
      <c r="F18" s="1652"/>
      <c r="G18" s="1655"/>
      <c r="H18" s="1656"/>
      <c r="I18" s="1656"/>
      <c r="J18" s="1656"/>
      <c r="K18" s="1656"/>
      <c r="L18" s="1656"/>
      <c r="M18" s="1656"/>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7"/>
      <c r="AM18" s="390"/>
    </row>
    <row r="19" spans="1:39" s="920" customFormat="1" ht="15" customHeight="1">
      <c r="A19" s="1625" t="s">
        <v>719</v>
      </c>
      <c r="B19" s="1626"/>
      <c r="C19" s="1626"/>
      <c r="D19" s="1626"/>
      <c r="E19" s="1626"/>
      <c r="F19" s="1627"/>
      <c r="G19" s="1634" t="s">
        <v>720</v>
      </c>
      <c r="H19" s="1635"/>
      <c r="I19" s="1635"/>
      <c r="J19" s="1635"/>
      <c r="K19" s="1636"/>
      <c r="L19" s="1636"/>
      <c r="M19" s="1636"/>
      <c r="N19" s="1636"/>
      <c r="O19" s="1636"/>
      <c r="P19" s="928" t="s">
        <v>721</v>
      </c>
      <c r="Q19" s="929"/>
      <c r="R19" s="930"/>
      <c r="S19" s="930"/>
      <c r="T19" s="930"/>
      <c r="U19" s="930"/>
      <c r="V19" s="930"/>
      <c r="W19" s="930"/>
      <c r="X19" s="930"/>
      <c r="Y19" s="930"/>
      <c r="Z19" s="930"/>
      <c r="AA19" s="930"/>
      <c r="AB19" s="930"/>
      <c r="AC19" s="930"/>
      <c r="AD19" s="930"/>
      <c r="AE19" s="930"/>
      <c r="AF19" s="930"/>
      <c r="AG19" s="930"/>
      <c r="AH19" s="930"/>
      <c r="AI19" s="930"/>
      <c r="AJ19" s="931"/>
    </row>
    <row r="20" spans="1:39" s="920" customFormat="1" ht="21" customHeight="1">
      <c r="A20" s="1628"/>
      <c r="B20" s="1629"/>
      <c r="C20" s="1629"/>
      <c r="D20" s="1629"/>
      <c r="E20" s="1629"/>
      <c r="F20" s="1630"/>
      <c r="G20" s="1637"/>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9"/>
      <c r="AM20" s="390"/>
    </row>
    <row r="21" spans="1:39" s="920" customFormat="1" ht="3.95" customHeight="1" thickBot="1">
      <c r="A21" s="1631"/>
      <c r="B21" s="1632"/>
      <c r="C21" s="1632"/>
      <c r="D21" s="1632"/>
      <c r="E21" s="1632"/>
      <c r="F21" s="1633"/>
      <c r="G21" s="1640"/>
      <c r="H21" s="1641"/>
      <c r="I21" s="1641"/>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2"/>
    </row>
    <row r="22" spans="1:39" ht="12" customHeight="1">
      <c r="A22" s="932"/>
      <c r="B22" s="932"/>
      <c r="C22" s="932"/>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3"/>
      <c r="AG22" s="933"/>
      <c r="AH22" s="932"/>
      <c r="AI22" s="932"/>
      <c r="AJ22" s="933"/>
    </row>
    <row r="23" spans="1:39" ht="20.100000000000001" customHeight="1">
      <c r="A23" s="1643" t="s">
        <v>722</v>
      </c>
      <c r="B23" s="1643"/>
      <c r="C23" s="1643"/>
      <c r="D23" s="1643"/>
      <c r="E23" s="1643"/>
      <c r="F23" s="1643"/>
      <c r="G23" s="1643"/>
      <c r="H23" s="1643"/>
      <c r="I23" s="1643"/>
      <c r="J23" s="1644" t="s">
        <v>723</v>
      </c>
      <c r="K23" s="1644"/>
      <c r="L23" s="1644"/>
      <c r="M23" s="1644" t="s">
        <v>142</v>
      </c>
      <c r="N23" s="1644"/>
      <c r="O23" s="1644"/>
      <c r="P23" s="1644" t="s">
        <v>143</v>
      </c>
      <c r="Q23" s="1645"/>
      <c r="R23" s="1645"/>
      <c r="S23" s="1645"/>
      <c r="T23" s="1645"/>
      <c r="U23" s="1645"/>
      <c r="V23" s="1645"/>
      <c r="W23" s="1645"/>
      <c r="X23" s="1645"/>
      <c r="Y23" s="1645"/>
      <c r="Z23" s="1645"/>
      <c r="AA23" s="1644" t="s">
        <v>724</v>
      </c>
      <c r="AB23" s="1644"/>
      <c r="AC23" s="1644"/>
      <c r="AD23" s="1644"/>
      <c r="AE23" s="1644"/>
      <c r="AF23" s="1644"/>
      <c r="AG23" s="1644"/>
      <c r="AH23" s="1644"/>
      <c r="AI23" s="1644"/>
      <c r="AJ23" s="1644"/>
    </row>
    <row r="24" spans="1:39" ht="20.100000000000001" customHeight="1">
      <c r="A24" s="1643"/>
      <c r="B24" s="1643"/>
      <c r="C24" s="1643"/>
      <c r="D24" s="1643"/>
      <c r="E24" s="1643"/>
      <c r="F24" s="1643"/>
      <c r="G24" s="1643"/>
      <c r="H24" s="1643"/>
      <c r="I24" s="1643"/>
      <c r="J24" s="1644"/>
      <c r="K24" s="1644"/>
      <c r="L24" s="1644"/>
      <c r="M24" s="1644"/>
      <c r="N24" s="1644"/>
      <c r="O24" s="1644"/>
      <c r="P24" s="1645"/>
      <c r="Q24" s="1645"/>
      <c r="R24" s="1645"/>
      <c r="S24" s="1645"/>
      <c r="T24" s="1645"/>
      <c r="U24" s="1645"/>
      <c r="V24" s="1645"/>
      <c r="W24" s="1645"/>
      <c r="X24" s="1645"/>
      <c r="Y24" s="1645"/>
      <c r="Z24" s="1645"/>
      <c r="AA24" s="1644"/>
      <c r="AB24" s="1644"/>
      <c r="AC24" s="1644"/>
      <c r="AD24" s="1644"/>
      <c r="AE24" s="1644"/>
      <c r="AF24" s="1644"/>
      <c r="AG24" s="1644"/>
      <c r="AH24" s="1644"/>
      <c r="AI24" s="1644"/>
      <c r="AJ24" s="1644"/>
    </row>
    <row r="25" spans="1:39" ht="3" customHeight="1">
      <c r="A25" s="1618" t="s">
        <v>725</v>
      </c>
      <c r="B25" s="1619" t="s">
        <v>131</v>
      </c>
      <c r="C25" s="1620"/>
      <c r="D25" s="1620"/>
      <c r="E25" s="1620"/>
      <c r="F25" s="1620"/>
      <c r="G25" s="1620"/>
      <c r="H25" s="1620"/>
      <c r="I25" s="1621"/>
      <c r="J25" s="1359"/>
      <c r="K25" s="1360"/>
      <c r="L25" s="1361"/>
      <c r="M25" s="1359"/>
      <c r="N25" s="1360"/>
      <c r="O25" s="1361"/>
      <c r="P25" s="1579"/>
      <c r="Q25" s="1579"/>
      <c r="R25" s="1579"/>
      <c r="S25" s="1579"/>
      <c r="T25" s="1579"/>
      <c r="U25" s="1579"/>
      <c r="V25" s="1579"/>
      <c r="W25" s="1579"/>
      <c r="X25" s="1579"/>
      <c r="Y25" s="1579"/>
      <c r="Z25" s="1579"/>
      <c r="AA25" s="1622"/>
      <c r="AB25" s="1623"/>
      <c r="AC25" s="1623"/>
      <c r="AD25" s="1623"/>
      <c r="AE25" s="1623"/>
      <c r="AF25" s="1623"/>
      <c r="AG25" s="1623"/>
      <c r="AH25" s="1623"/>
      <c r="AI25" s="1623"/>
      <c r="AJ25" s="1624"/>
    </row>
    <row r="26" spans="1:39" ht="18" customHeight="1">
      <c r="A26" s="1618"/>
      <c r="B26" s="1561"/>
      <c r="C26" s="1562"/>
      <c r="D26" s="1562"/>
      <c r="E26" s="1562"/>
      <c r="F26" s="1562"/>
      <c r="G26" s="1562"/>
      <c r="H26" s="1562"/>
      <c r="I26" s="1563"/>
      <c r="J26" s="1568"/>
      <c r="K26" s="1569"/>
      <c r="L26" s="1570"/>
      <c r="M26" s="1568"/>
      <c r="N26" s="1569"/>
      <c r="O26" s="1570"/>
      <c r="P26" s="1571" t="s">
        <v>726</v>
      </c>
      <c r="Q26" s="1572"/>
      <c r="R26" s="1573"/>
      <c r="S26" s="1573"/>
      <c r="T26" s="1351" t="s">
        <v>15</v>
      </c>
      <c r="U26" s="1573"/>
      <c r="V26" s="1573"/>
      <c r="W26" s="1351" t="s">
        <v>16</v>
      </c>
      <c r="X26" s="1573"/>
      <c r="Y26" s="1573"/>
      <c r="Z26" s="1351" t="s">
        <v>17</v>
      </c>
      <c r="AA26" s="1606"/>
      <c r="AB26" s="1607"/>
      <c r="AC26" s="1607"/>
      <c r="AD26" s="1607"/>
      <c r="AE26" s="1607"/>
      <c r="AF26" s="1607"/>
      <c r="AG26" s="1607"/>
      <c r="AH26" s="1607"/>
      <c r="AI26" s="1607"/>
      <c r="AJ26" s="1608"/>
    </row>
    <row r="27" spans="1:39" ht="3" customHeight="1">
      <c r="A27" s="1618"/>
      <c r="B27" s="1574"/>
      <c r="C27" s="1575"/>
      <c r="D27" s="1575"/>
      <c r="E27" s="1575"/>
      <c r="F27" s="1575"/>
      <c r="G27" s="1575"/>
      <c r="H27" s="1575"/>
      <c r="I27" s="1576"/>
      <c r="J27" s="938"/>
      <c r="K27" s="939"/>
      <c r="L27" s="940"/>
      <c r="M27" s="938"/>
      <c r="N27" s="939"/>
      <c r="O27" s="940"/>
      <c r="P27" s="1577"/>
      <c r="Q27" s="1577"/>
      <c r="R27" s="1577"/>
      <c r="S27" s="1577"/>
      <c r="T27" s="1577"/>
      <c r="U27" s="1577"/>
      <c r="V27" s="1577"/>
      <c r="W27" s="1577"/>
      <c r="X27" s="1577"/>
      <c r="Y27" s="1577"/>
      <c r="Z27" s="1577"/>
      <c r="AA27" s="1606"/>
      <c r="AB27" s="1607"/>
      <c r="AC27" s="1607"/>
      <c r="AD27" s="1607"/>
      <c r="AE27" s="1607"/>
      <c r="AF27" s="1607"/>
      <c r="AG27" s="1607"/>
      <c r="AH27" s="1607"/>
      <c r="AI27" s="1607"/>
      <c r="AJ27" s="1608"/>
    </row>
    <row r="28" spans="1:39" ht="3" customHeight="1">
      <c r="A28" s="1618"/>
      <c r="B28" s="1601" t="s">
        <v>132</v>
      </c>
      <c r="C28" s="1559"/>
      <c r="D28" s="1559"/>
      <c r="E28" s="1559"/>
      <c r="F28" s="1559"/>
      <c r="G28" s="1559"/>
      <c r="H28" s="1559"/>
      <c r="I28" s="1560"/>
      <c r="J28" s="941"/>
      <c r="K28" s="942"/>
      <c r="L28" s="943"/>
      <c r="M28" s="941"/>
      <c r="N28" s="942"/>
      <c r="O28" s="943"/>
      <c r="P28" s="1567"/>
      <c r="Q28" s="1567"/>
      <c r="R28" s="1567"/>
      <c r="S28" s="1567"/>
      <c r="T28" s="1567"/>
      <c r="U28" s="1567"/>
      <c r="V28" s="1567"/>
      <c r="W28" s="1567"/>
      <c r="X28" s="1567"/>
      <c r="Y28" s="1567"/>
      <c r="Z28" s="1567"/>
      <c r="AA28" s="1606"/>
      <c r="AB28" s="1607"/>
      <c r="AC28" s="1607"/>
      <c r="AD28" s="1607"/>
      <c r="AE28" s="1607"/>
      <c r="AF28" s="1607"/>
      <c r="AG28" s="1607"/>
      <c r="AH28" s="1607"/>
      <c r="AI28" s="1607"/>
      <c r="AJ28" s="1608"/>
    </row>
    <row r="29" spans="1:39" ht="18" customHeight="1">
      <c r="A29" s="1618"/>
      <c r="B29" s="1561"/>
      <c r="C29" s="1562"/>
      <c r="D29" s="1562"/>
      <c r="E29" s="1562"/>
      <c r="F29" s="1562"/>
      <c r="G29" s="1562"/>
      <c r="H29" s="1562"/>
      <c r="I29" s="1563"/>
      <c r="J29" s="1568"/>
      <c r="K29" s="1569"/>
      <c r="L29" s="1570"/>
      <c r="M29" s="1568"/>
      <c r="N29" s="1569"/>
      <c r="O29" s="1570"/>
      <c r="P29" s="1571" t="s">
        <v>726</v>
      </c>
      <c r="Q29" s="1572"/>
      <c r="R29" s="1573"/>
      <c r="S29" s="1573"/>
      <c r="T29" s="1351" t="s">
        <v>15</v>
      </c>
      <c r="U29" s="1573"/>
      <c r="V29" s="1573"/>
      <c r="W29" s="1351" t="s">
        <v>16</v>
      </c>
      <c r="X29" s="1573"/>
      <c r="Y29" s="1573"/>
      <c r="Z29" s="1351" t="s">
        <v>17</v>
      </c>
      <c r="AA29" s="1606"/>
      <c r="AB29" s="1607"/>
      <c r="AC29" s="1607"/>
      <c r="AD29" s="1607"/>
      <c r="AE29" s="1607"/>
      <c r="AF29" s="1607"/>
      <c r="AG29" s="1607"/>
      <c r="AH29" s="1607"/>
      <c r="AI29" s="1607"/>
      <c r="AJ29" s="1608"/>
    </row>
    <row r="30" spans="1:39" ht="3" customHeight="1">
      <c r="A30" s="1618"/>
      <c r="B30" s="1574"/>
      <c r="C30" s="1575"/>
      <c r="D30" s="1575"/>
      <c r="E30" s="1575"/>
      <c r="F30" s="1575"/>
      <c r="G30" s="1575"/>
      <c r="H30" s="1575"/>
      <c r="I30" s="1576"/>
      <c r="J30" s="938"/>
      <c r="K30" s="939"/>
      <c r="L30" s="940"/>
      <c r="M30" s="938"/>
      <c r="N30" s="939"/>
      <c r="O30" s="940"/>
      <c r="P30" s="1577"/>
      <c r="Q30" s="1577"/>
      <c r="R30" s="1577"/>
      <c r="S30" s="1577"/>
      <c r="T30" s="1577"/>
      <c r="U30" s="1577"/>
      <c r="V30" s="1577"/>
      <c r="W30" s="1577"/>
      <c r="X30" s="1577"/>
      <c r="Y30" s="1577"/>
      <c r="Z30" s="1577"/>
      <c r="AA30" s="1606"/>
      <c r="AB30" s="1607"/>
      <c r="AC30" s="1607"/>
      <c r="AD30" s="1607"/>
      <c r="AE30" s="1607"/>
      <c r="AF30" s="1607"/>
      <c r="AG30" s="1607"/>
      <c r="AH30" s="1607"/>
      <c r="AI30" s="1607"/>
      <c r="AJ30" s="1608"/>
    </row>
    <row r="31" spans="1:39" ht="3" customHeight="1">
      <c r="A31" s="1618"/>
      <c r="B31" s="1601" t="s">
        <v>87</v>
      </c>
      <c r="C31" s="1559"/>
      <c r="D31" s="1559"/>
      <c r="E31" s="1559"/>
      <c r="F31" s="1559"/>
      <c r="G31" s="1559"/>
      <c r="H31" s="1559"/>
      <c r="I31" s="1560"/>
      <c r="J31" s="941"/>
      <c r="K31" s="942"/>
      <c r="L31" s="943"/>
      <c r="M31" s="941"/>
      <c r="N31" s="942"/>
      <c r="O31" s="943"/>
      <c r="P31" s="1567"/>
      <c r="Q31" s="1567"/>
      <c r="R31" s="1567"/>
      <c r="S31" s="1567"/>
      <c r="T31" s="1567"/>
      <c r="U31" s="1567"/>
      <c r="V31" s="1567"/>
      <c r="W31" s="1567"/>
      <c r="X31" s="1567"/>
      <c r="Y31" s="1567"/>
      <c r="Z31" s="1567"/>
      <c r="AA31" s="1606"/>
      <c r="AB31" s="1607"/>
      <c r="AC31" s="1607"/>
      <c r="AD31" s="1607"/>
      <c r="AE31" s="1607"/>
      <c r="AF31" s="1607"/>
      <c r="AG31" s="1607"/>
      <c r="AH31" s="1607"/>
      <c r="AI31" s="1607"/>
      <c r="AJ31" s="1608"/>
    </row>
    <row r="32" spans="1:39" ht="18" customHeight="1">
      <c r="A32" s="1618"/>
      <c r="B32" s="1561"/>
      <c r="C32" s="1562"/>
      <c r="D32" s="1562"/>
      <c r="E32" s="1562"/>
      <c r="F32" s="1562"/>
      <c r="G32" s="1562"/>
      <c r="H32" s="1562"/>
      <c r="I32" s="1563"/>
      <c r="J32" s="1568"/>
      <c r="K32" s="1569"/>
      <c r="L32" s="1570"/>
      <c r="M32" s="1568"/>
      <c r="N32" s="1569"/>
      <c r="O32" s="1570"/>
      <c r="P32" s="1571" t="s">
        <v>726</v>
      </c>
      <c r="Q32" s="1572"/>
      <c r="R32" s="1573"/>
      <c r="S32" s="1573"/>
      <c r="T32" s="1351" t="s">
        <v>15</v>
      </c>
      <c r="U32" s="1573"/>
      <c r="V32" s="1573"/>
      <c r="W32" s="1351" t="s">
        <v>16</v>
      </c>
      <c r="X32" s="1573"/>
      <c r="Y32" s="1573"/>
      <c r="Z32" s="1351" t="s">
        <v>17</v>
      </c>
      <c r="AA32" s="1606"/>
      <c r="AB32" s="1607"/>
      <c r="AC32" s="1607"/>
      <c r="AD32" s="1607"/>
      <c r="AE32" s="1607"/>
      <c r="AF32" s="1607"/>
      <c r="AG32" s="1607"/>
      <c r="AH32" s="1607"/>
      <c r="AI32" s="1607"/>
      <c r="AJ32" s="1608"/>
    </row>
    <row r="33" spans="1:36" ht="3" customHeight="1">
      <c r="A33" s="1618"/>
      <c r="B33" s="1574"/>
      <c r="C33" s="1575"/>
      <c r="D33" s="1575"/>
      <c r="E33" s="1575"/>
      <c r="F33" s="1575"/>
      <c r="G33" s="1575"/>
      <c r="H33" s="1575"/>
      <c r="I33" s="1576"/>
      <c r="J33" s="938"/>
      <c r="K33" s="939"/>
      <c r="L33" s="940"/>
      <c r="M33" s="938"/>
      <c r="N33" s="939"/>
      <c r="O33" s="940"/>
      <c r="P33" s="1577"/>
      <c r="Q33" s="1577"/>
      <c r="R33" s="1577"/>
      <c r="S33" s="1577"/>
      <c r="T33" s="1577"/>
      <c r="U33" s="1577"/>
      <c r="V33" s="1577"/>
      <c r="W33" s="1577"/>
      <c r="X33" s="1577"/>
      <c r="Y33" s="1577"/>
      <c r="Z33" s="1577"/>
      <c r="AA33" s="1606"/>
      <c r="AB33" s="1607"/>
      <c r="AC33" s="1607"/>
      <c r="AD33" s="1607"/>
      <c r="AE33" s="1607"/>
      <c r="AF33" s="1607"/>
      <c r="AG33" s="1607"/>
      <c r="AH33" s="1607"/>
      <c r="AI33" s="1607"/>
      <c r="AJ33" s="1608"/>
    </row>
    <row r="34" spans="1:36" ht="3" customHeight="1">
      <c r="A34" s="1618"/>
      <c r="B34" s="1601" t="s">
        <v>133</v>
      </c>
      <c r="C34" s="1559"/>
      <c r="D34" s="1559"/>
      <c r="E34" s="1559"/>
      <c r="F34" s="1559"/>
      <c r="G34" s="1559"/>
      <c r="H34" s="1559"/>
      <c r="I34" s="1560"/>
      <c r="J34" s="941"/>
      <c r="K34" s="942"/>
      <c r="L34" s="943"/>
      <c r="M34" s="941"/>
      <c r="N34" s="942"/>
      <c r="O34" s="943"/>
      <c r="P34" s="1567"/>
      <c r="Q34" s="1567"/>
      <c r="R34" s="1567"/>
      <c r="S34" s="1567"/>
      <c r="T34" s="1567"/>
      <c r="U34" s="1567"/>
      <c r="V34" s="1567"/>
      <c r="W34" s="1567"/>
      <c r="X34" s="1567"/>
      <c r="Y34" s="1567"/>
      <c r="Z34" s="1580"/>
      <c r="AA34" s="1606"/>
      <c r="AB34" s="1607"/>
      <c r="AC34" s="1607"/>
      <c r="AD34" s="1607"/>
      <c r="AE34" s="1607"/>
      <c r="AF34" s="1607"/>
      <c r="AG34" s="1607"/>
      <c r="AH34" s="1607"/>
      <c r="AI34" s="1607"/>
      <c r="AJ34" s="1608"/>
    </row>
    <row r="35" spans="1:36" ht="18" customHeight="1">
      <c r="A35" s="1618"/>
      <c r="B35" s="1561"/>
      <c r="C35" s="1562"/>
      <c r="D35" s="1562"/>
      <c r="E35" s="1562"/>
      <c r="F35" s="1562"/>
      <c r="G35" s="1562"/>
      <c r="H35" s="1562"/>
      <c r="I35" s="1563"/>
      <c r="J35" s="1568"/>
      <c r="K35" s="1569"/>
      <c r="L35" s="1570"/>
      <c r="M35" s="1568"/>
      <c r="N35" s="1569"/>
      <c r="O35" s="1570"/>
      <c r="P35" s="1571" t="s">
        <v>726</v>
      </c>
      <c r="Q35" s="1572"/>
      <c r="R35" s="1573"/>
      <c r="S35" s="1573"/>
      <c r="T35" s="1351" t="s">
        <v>15</v>
      </c>
      <c r="U35" s="1573"/>
      <c r="V35" s="1573"/>
      <c r="W35" s="1351" t="s">
        <v>16</v>
      </c>
      <c r="X35" s="1573"/>
      <c r="Y35" s="1573"/>
      <c r="Z35" s="1353" t="s">
        <v>17</v>
      </c>
      <c r="AA35" s="1606"/>
      <c r="AB35" s="1607"/>
      <c r="AC35" s="1607"/>
      <c r="AD35" s="1607"/>
      <c r="AE35" s="1607"/>
      <c r="AF35" s="1607"/>
      <c r="AG35" s="1607"/>
      <c r="AH35" s="1607"/>
      <c r="AI35" s="1607"/>
      <c r="AJ35" s="1608"/>
    </row>
    <row r="36" spans="1:36" ht="3" customHeight="1">
      <c r="A36" s="1618"/>
      <c r="B36" s="1564"/>
      <c r="C36" s="1565"/>
      <c r="D36" s="1565"/>
      <c r="E36" s="1565"/>
      <c r="F36" s="1565"/>
      <c r="G36" s="1565"/>
      <c r="H36" s="1565"/>
      <c r="I36" s="1566"/>
      <c r="J36" s="944"/>
      <c r="K36" s="945"/>
      <c r="L36" s="946"/>
      <c r="M36" s="944"/>
      <c r="N36" s="945"/>
      <c r="O36" s="946"/>
      <c r="P36" s="1588"/>
      <c r="Q36" s="1588"/>
      <c r="R36" s="1588"/>
      <c r="S36" s="1588"/>
      <c r="T36" s="1588"/>
      <c r="U36" s="1588"/>
      <c r="V36" s="1588"/>
      <c r="W36" s="1588"/>
      <c r="X36" s="1588"/>
      <c r="Y36" s="1588"/>
      <c r="Z36" s="1589"/>
      <c r="AA36" s="1606"/>
      <c r="AB36" s="1607"/>
      <c r="AC36" s="1607"/>
      <c r="AD36" s="1607"/>
      <c r="AE36" s="1607"/>
      <c r="AF36" s="1607"/>
      <c r="AG36" s="1607"/>
      <c r="AH36" s="1607"/>
      <c r="AI36" s="1607"/>
      <c r="AJ36" s="1608"/>
    </row>
    <row r="37" spans="1:36" ht="3" customHeight="1">
      <c r="A37" s="1618"/>
      <c r="B37" s="1561" t="s">
        <v>144</v>
      </c>
      <c r="C37" s="1562"/>
      <c r="D37" s="1562"/>
      <c r="E37" s="1562"/>
      <c r="F37" s="1562"/>
      <c r="G37" s="1562"/>
      <c r="H37" s="1562"/>
      <c r="I37" s="1563"/>
      <c r="J37" s="947"/>
      <c r="K37" s="948"/>
      <c r="L37" s="949"/>
      <c r="M37" s="947"/>
      <c r="N37" s="948"/>
      <c r="O37" s="949"/>
      <c r="P37" s="1579"/>
      <c r="Q37" s="1579"/>
      <c r="R37" s="1579"/>
      <c r="S37" s="1579"/>
      <c r="T37" s="1579"/>
      <c r="U37" s="1579"/>
      <c r="V37" s="1579"/>
      <c r="W37" s="1579"/>
      <c r="X37" s="1579"/>
      <c r="Y37" s="1579"/>
      <c r="Z37" s="1579"/>
      <c r="AA37" s="1606"/>
      <c r="AB37" s="1607"/>
      <c r="AC37" s="1607"/>
      <c r="AD37" s="1607"/>
      <c r="AE37" s="1607"/>
      <c r="AF37" s="1607"/>
      <c r="AG37" s="1607"/>
      <c r="AH37" s="1607"/>
      <c r="AI37" s="1607"/>
      <c r="AJ37" s="1608"/>
    </row>
    <row r="38" spans="1:36" ht="18" customHeight="1">
      <c r="A38" s="1618"/>
      <c r="B38" s="1561"/>
      <c r="C38" s="1562"/>
      <c r="D38" s="1562"/>
      <c r="E38" s="1562"/>
      <c r="F38" s="1562"/>
      <c r="G38" s="1562"/>
      <c r="H38" s="1562"/>
      <c r="I38" s="1563"/>
      <c r="J38" s="1568"/>
      <c r="K38" s="1569"/>
      <c r="L38" s="1570"/>
      <c r="M38" s="1568"/>
      <c r="N38" s="1569"/>
      <c r="O38" s="1570"/>
      <c r="P38" s="1571" t="s">
        <v>726</v>
      </c>
      <c r="Q38" s="1572"/>
      <c r="R38" s="1573"/>
      <c r="S38" s="1573"/>
      <c r="T38" s="1351" t="s">
        <v>15</v>
      </c>
      <c r="U38" s="1573"/>
      <c r="V38" s="1573"/>
      <c r="W38" s="1351" t="s">
        <v>16</v>
      </c>
      <c r="X38" s="1573"/>
      <c r="Y38" s="1573"/>
      <c r="Z38" s="1351" t="s">
        <v>17</v>
      </c>
      <c r="AA38" s="1606"/>
      <c r="AB38" s="1607"/>
      <c r="AC38" s="1607"/>
      <c r="AD38" s="1607"/>
      <c r="AE38" s="1607"/>
      <c r="AF38" s="1607"/>
      <c r="AG38" s="1607"/>
      <c r="AH38" s="1607"/>
      <c r="AI38" s="1607"/>
      <c r="AJ38" s="1608"/>
    </row>
    <row r="39" spans="1:36" ht="3" customHeight="1">
      <c r="A39" s="1618"/>
      <c r="B39" s="1574"/>
      <c r="C39" s="1575"/>
      <c r="D39" s="1575"/>
      <c r="E39" s="1575"/>
      <c r="F39" s="1575"/>
      <c r="G39" s="1575"/>
      <c r="H39" s="1575"/>
      <c r="I39" s="1576"/>
      <c r="J39" s="938"/>
      <c r="K39" s="939"/>
      <c r="L39" s="940"/>
      <c r="M39" s="938"/>
      <c r="N39" s="939"/>
      <c r="O39" s="940"/>
      <c r="P39" s="1577"/>
      <c r="Q39" s="1577"/>
      <c r="R39" s="1577"/>
      <c r="S39" s="1577"/>
      <c r="T39" s="1577"/>
      <c r="U39" s="1577"/>
      <c r="V39" s="1577"/>
      <c r="W39" s="1577"/>
      <c r="X39" s="1577"/>
      <c r="Y39" s="1577"/>
      <c r="Z39" s="1577"/>
      <c r="AA39" s="1606"/>
      <c r="AB39" s="1607"/>
      <c r="AC39" s="1607"/>
      <c r="AD39" s="1607"/>
      <c r="AE39" s="1607"/>
      <c r="AF39" s="1607"/>
      <c r="AG39" s="1607"/>
      <c r="AH39" s="1607"/>
      <c r="AI39" s="1607"/>
      <c r="AJ39" s="1608"/>
    </row>
    <row r="40" spans="1:36" ht="3" customHeight="1">
      <c r="A40" s="1618"/>
      <c r="B40" s="1601" t="s">
        <v>313</v>
      </c>
      <c r="C40" s="1559"/>
      <c r="D40" s="1559"/>
      <c r="E40" s="1559"/>
      <c r="F40" s="1559"/>
      <c r="G40" s="1559"/>
      <c r="H40" s="1559"/>
      <c r="I40" s="1560"/>
      <c r="J40" s="941"/>
      <c r="K40" s="942"/>
      <c r="L40" s="943"/>
      <c r="M40" s="941"/>
      <c r="N40" s="942"/>
      <c r="O40" s="943"/>
      <c r="P40" s="1567"/>
      <c r="Q40" s="1567"/>
      <c r="R40" s="1567"/>
      <c r="S40" s="1567"/>
      <c r="T40" s="1567"/>
      <c r="U40" s="1567"/>
      <c r="V40" s="1567"/>
      <c r="W40" s="1567"/>
      <c r="X40" s="1567"/>
      <c r="Y40" s="1567"/>
      <c r="Z40" s="1567"/>
      <c r="AA40" s="1606"/>
      <c r="AB40" s="1607"/>
      <c r="AC40" s="1607"/>
      <c r="AD40" s="1607"/>
      <c r="AE40" s="1607"/>
      <c r="AF40" s="1607"/>
      <c r="AG40" s="1607"/>
      <c r="AH40" s="1607"/>
      <c r="AI40" s="1607"/>
      <c r="AJ40" s="1608"/>
    </row>
    <row r="41" spans="1:36" ht="18" customHeight="1">
      <c r="A41" s="1618"/>
      <c r="B41" s="1561"/>
      <c r="C41" s="1562"/>
      <c r="D41" s="1562"/>
      <c r="E41" s="1562"/>
      <c r="F41" s="1562"/>
      <c r="G41" s="1562"/>
      <c r="H41" s="1562"/>
      <c r="I41" s="1563"/>
      <c r="J41" s="1568"/>
      <c r="K41" s="1569"/>
      <c r="L41" s="1570"/>
      <c r="M41" s="1568"/>
      <c r="N41" s="1569"/>
      <c r="O41" s="1570"/>
      <c r="P41" s="1571" t="s">
        <v>726</v>
      </c>
      <c r="Q41" s="1572"/>
      <c r="R41" s="1573"/>
      <c r="S41" s="1573"/>
      <c r="T41" s="1351" t="s">
        <v>15</v>
      </c>
      <c r="U41" s="1573"/>
      <c r="V41" s="1573"/>
      <c r="W41" s="1351" t="s">
        <v>16</v>
      </c>
      <c r="X41" s="1573"/>
      <c r="Y41" s="1573"/>
      <c r="Z41" s="1351" t="s">
        <v>17</v>
      </c>
      <c r="AA41" s="1606"/>
      <c r="AB41" s="1607"/>
      <c r="AC41" s="1607"/>
      <c r="AD41" s="1607"/>
      <c r="AE41" s="1607"/>
      <c r="AF41" s="1607"/>
      <c r="AG41" s="1607"/>
      <c r="AH41" s="1607"/>
      <c r="AI41" s="1607"/>
      <c r="AJ41" s="1608"/>
    </row>
    <row r="42" spans="1:36" ht="3" customHeight="1">
      <c r="A42" s="1618"/>
      <c r="B42" s="1574"/>
      <c r="C42" s="1575"/>
      <c r="D42" s="1575"/>
      <c r="E42" s="1575"/>
      <c r="F42" s="1575"/>
      <c r="G42" s="1575"/>
      <c r="H42" s="1575"/>
      <c r="I42" s="1576"/>
      <c r="J42" s="938"/>
      <c r="K42" s="939"/>
      <c r="L42" s="940"/>
      <c r="M42" s="938"/>
      <c r="N42" s="939"/>
      <c r="O42" s="940"/>
      <c r="P42" s="1577"/>
      <c r="Q42" s="1577"/>
      <c r="R42" s="1577"/>
      <c r="S42" s="1577"/>
      <c r="T42" s="1577"/>
      <c r="U42" s="1577"/>
      <c r="V42" s="1577"/>
      <c r="W42" s="1577"/>
      <c r="X42" s="1577"/>
      <c r="Y42" s="1577"/>
      <c r="Z42" s="1577"/>
      <c r="AA42" s="1606"/>
      <c r="AB42" s="1607"/>
      <c r="AC42" s="1607"/>
      <c r="AD42" s="1607"/>
      <c r="AE42" s="1607"/>
      <c r="AF42" s="1607"/>
      <c r="AG42" s="1607"/>
      <c r="AH42" s="1607"/>
      <c r="AI42" s="1607"/>
      <c r="AJ42" s="1608"/>
    </row>
    <row r="43" spans="1:36" ht="3" customHeight="1">
      <c r="A43" s="1618"/>
      <c r="B43" s="1601" t="s">
        <v>145</v>
      </c>
      <c r="C43" s="1559"/>
      <c r="D43" s="1559"/>
      <c r="E43" s="1559"/>
      <c r="F43" s="1559"/>
      <c r="G43" s="1559"/>
      <c r="H43" s="1559"/>
      <c r="I43" s="1560"/>
      <c r="J43" s="941"/>
      <c r="K43" s="942"/>
      <c r="L43" s="943"/>
      <c r="M43" s="941"/>
      <c r="N43" s="942"/>
      <c r="O43" s="943"/>
      <c r="P43" s="1567"/>
      <c r="Q43" s="1567"/>
      <c r="R43" s="1567"/>
      <c r="S43" s="1567"/>
      <c r="T43" s="1567"/>
      <c r="U43" s="1567"/>
      <c r="V43" s="1567"/>
      <c r="W43" s="1567"/>
      <c r="X43" s="1567"/>
      <c r="Y43" s="1567"/>
      <c r="Z43" s="1567"/>
      <c r="AA43" s="1606"/>
      <c r="AB43" s="1607"/>
      <c r="AC43" s="1607"/>
      <c r="AD43" s="1607"/>
      <c r="AE43" s="1607"/>
      <c r="AF43" s="1607"/>
      <c r="AG43" s="1607"/>
      <c r="AH43" s="1607"/>
      <c r="AI43" s="1607"/>
      <c r="AJ43" s="1608"/>
    </row>
    <row r="44" spans="1:36" ht="18" customHeight="1">
      <c r="A44" s="1618"/>
      <c r="B44" s="1561"/>
      <c r="C44" s="1562"/>
      <c r="D44" s="1562"/>
      <c r="E44" s="1562"/>
      <c r="F44" s="1562"/>
      <c r="G44" s="1562"/>
      <c r="H44" s="1562"/>
      <c r="I44" s="1563"/>
      <c r="J44" s="1568"/>
      <c r="K44" s="1569"/>
      <c r="L44" s="1570"/>
      <c r="M44" s="1568"/>
      <c r="N44" s="1569"/>
      <c r="O44" s="1570"/>
      <c r="P44" s="1571" t="s">
        <v>726</v>
      </c>
      <c r="Q44" s="1572"/>
      <c r="R44" s="1573"/>
      <c r="S44" s="1573"/>
      <c r="T44" s="1351" t="s">
        <v>15</v>
      </c>
      <c r="U44" s="1573"/>
      <c r="V44" s="1573"/>
      <c r="W44" s="1351" t="s">
        <v>16</v>
      </c>
      <c r="X44" s="1573"/>
      <c r="Y44" s="1573"/>
      <c r="Z44" s="1351" t="s">
        <v>17</v>
      </c>
      <c r="AA44" s="1606"/>
      <c r="AB44" s="1607"/>
      <c r="AC44" s="1607"/>
      <c r="AD44" s="1607"/>
      <c r="AE44" s="1607"/>
      <c r="AF44" s="1607"/>
      <c r="AG44" s="1607"/>
      <c r="AH44" s="1607"/>
      <c r="AI44" s="1607"/>
      <c r="AJ44" s="1608"/>
    </row>
    <row r="45" spans="1:36" ht="3" customHeight="1">
      <c r="A45" s="1618"/>
      <c r="B45" s="1574"/>
      <c r="C45" s="1575"/>
      <c r="D45" s="1575"/>
      <c r="E45" s="1575"/>
      <c r="F45" s="1575"/>
      <c r="G45" s="1575"/>
      <c r="H45" s="1575"/>
      <c r="I45" s="1576"/>
      <c r="J45" s="938"/>
      <c r="K45" s="939"/>
      <c r="L45" s="940"/>
      <c r="M45" s="938"/>
      <c r="N45" s="939"/>
      <c r="O45" s="940"/>
      <c r="P45" s="1577"/>
      <c r="Q45" s="1577"/>
      <c r="R45" s="1577"/>
      <c r="S45" s="1577"/>
      <c r="T45" s="1577"/>
      <c r="U45" s="1577"/>
      <c r="V45" s="1577"/>
      <c r="W45" s="1577"/>
      <c r="X45" s="1577"/>
      <c r="Y45" s="1577"/>
      <c r="Z45" s="1577"/>
      <c r="AA45" s="1606"/>
      <c r="AB45" s="1607"/>
      <c r="AC45" s="1607"/>
      <c r="AD45" s="1607"/>
      <c r="AE45" s="1607"/>
      <c r="AF45" s="1607"/>
      <c r="AG45" s="1607"/>
      <c r="AH45" s="1607"/>
      <c r="AI45" s="1607"/>
      <c r="AJ45" s="1608"/>
    </row>
    <row r="46" spans="1:36" ht="3" customHeight="1">
      <c r="A46" s="1618"/>
      <c r="B46" s="1601" t="s">
        <v>146</v>
      </c>
      <c r="C46" s="1559"/>
      <c r="D46" s="1559"/>
      <c r="E46" s="1559"/>
      <c r="F46" s="1559"/>
      <c r="G46" s="1559"/>
      <c r="H46" s="1559"/>
      <c r="I46" s="1560"/>
      <c r="J46" s="941"/>
      <c r="K46" s="942"/>
      <c r="L46" s="943"/>
      <c r="M46" s="941"/>
      <c r="N46" s="942"/>
      <c r="O46" s="943"/>
      <c r="P46" s="1567"/>
      <c r="Q46" s="1567"/>
      <c r="R46" s="1567"/>
      <c r="S46" s="1567"/>
      <c r="T46" s="1567"/>
      <c r="U46" s="1567"/>
      <c r="V46" s="1567"/>
      <c r="W46" s="1567"/>
      <c r="X46" s="1567"/>
      <c r="Y46" s="1567"/>
      <c r="Z46" s="1567"/>
      <c r="AA46" s="1606"/>
      <c r="AB46" s="1607"/>
      <c r="AC46" s="1607"/>
      <c r="AD46" s="1607"/>
      <c r="AE46" s="1607"/>
      <c r="AF46" s="1607"/>
      <c r="AG46" s="1607"/>
      <c r="AH46" s="1607"/>
      <c r="AI46" s="1607"/>
      <c r="AJ46" s="1608"/>
    </row>
    <row r="47" spans="1:36" ht="18" customHeight="1">
      <c r="A47" s="1618"/>
      <c r="B47" s="1561"/>
      <c r="C47" s="1562"/>
      <c r="D47" s="1562"/>
      <c r="E47" s="1562"/>
      <c r="F47" s="1562"/>
      <c r="G47" s="1562"/>
      <c r="H47" s="1562"/>
      <c r="I47" s="1563"/>
      <c r="J47" s="1568"/>
      <c r="K47" s="1569"/>
      <c r="L47" s="1570"/>
      <c r="M47" s="1568"/>
      <c r="N47" s="1569"/>
      <c r="O47" s="1570"/>
      <c r="P47" s="1571" t="s">
        <v>726</v>
      </c>
      <c r="Q47" s="1572"/>
      <c r="R47" s="1573"/>
      <c r="S47" s="1573"/>
      <c r="T47" s="1351" t="s">
        <v>15</v>
      </c>
      <c r="U47" s="1573"/>
      <c r="V47" s="1573"/>
      <c r="W47" s="1351" t="s">
        <v>16</v>
      </c>
      <c r="X47" s="1573"/>
      <c r="Y47" s="1573"/>
      <c r="Z47" s="1351" t="s">
        <v>17</v>
      </c>
      <c r="AA47" s="1606"/>
      <c r="AB47" s="1607"/>
      <c r="AC47" s="1607"/>
      <c r="AD47" s="1607"/>
      <c r="AE47" s="1607"/>
      <c r="AF47" s="1607"/>
      <c r="AG47" s="1607"/>
      <c r="AH47" s="1607"/>
      <c r="AI47" s="1607"/>
      <c r="AJ47" s="1608"/>
    </row>
    <row r="48" spans="1:36" ht="3" customHeight="1">
      <c r="A48" s="1618"/>
      <c r="B48" s="1574"/>
      <c r="C48" s="1575"/>
      <c r="D48" s="1575"/>
      <c r="E48" s="1575"/>
      <c r="F48" s="1575"/>
      <c r="G48" s="1575"/>
      <c r="H48" s="1575"/>
      <c r="I48" s="1576"/>
      <c r="J48" s="938"/>
      <c r="K48" s="939"/>
      <c r="L48" s="940"/>
      <c r="M48" s="938"/>
      <c r="N48" s="939"/>
      <c r="O48" s="940"/>
      <c r="P48" s="1577"/>
      <c r="Q48" s="1577"/>
      <c r="R48" s="1577"/>
      <c r="S48" s="1577"/>
      <c r="T48" s="1577"/>
      <c r="U48" s="1577"/>
      <c r="V48" s="1577"/>
      <c r="W48" s="1577"/>
      <c r="X48" s="1577"/>
      <c r="Y48" s="1577"/>
      <c r="Z48" s="1577"/>
      <c r="AA48" s="1606"/>
      <c r="AB48" s="1607"/>
      <c r="AC48" s="1607"/>
      <c r="AD48" s="1607"/>
      <c r="AE48" s="1607"/>
      <c r="AF48" s="1607"/>
      <c r="AG48" s="1607"/>
      <c r="AH48" s="1607"/>
      <c r="AI48" s="1607"/>
      <c r="AJ48" s="1608"/>
    </row>
    <row r="49" spans="1:39" ht="3" customHeight="1">
      <c r="A49" s="1618"/>
      <c r="B49" s="1601" t="s">
        <v>147</v>
      </c>
      <c r="C49" s="1559"/>
      <c r="D49" s="1559"/>
      <c r="E49" s="1559"/>
      <c r="F49" s="1559"/>
      <c r="G49" s="1559"/>
      <c r="H49" s="1559"/>
      <c r="I49" s="1560"/>
      <c r="J49" s="941"/>
      <c r="K49" s="942"/>
      <c r="L49" s="943"/>
      <c r="M49" s="941"/>
      <c r="N49" s="942"/>
      <c r="O49" s="943"/>
      <c r="P49" s="1567"/>
      <c r="Q49" s="1567"/>
      <c r="R49" s="1567"/>
      <c r="S49" s="1567"/>
      <c r="T49" s="1567"/>
      <c r="U49" s="1567"/>
      <c r="V49" s="1567"/>
      <c r="W49" s="1567"/>
      <c r="X49" s="1567"/>
      <c r="Y49" s="1567"/>
      <c r="Z49" s="1580"/>
      <c r="AA49" s="1606"/>
      <c r="AB49" s="1607"/>
      <c r="AC49" s="1607"/>
      <c r="AD49" s="1607"/>
      <c r="AE49" s="1607"/>
      <c r="AF49" s="1607"/>
      <c r="AG49" s="1607"/>
      <c r="AH49" s="1607"/>
      <c r="AI49" s="1607"/>
      <c r="AJ49" s="1608"/>
    </row>
    <row r="50" spans="1:39" ht="18" customHeight="1">
      <c r="A50" s="1618"/>
      <c r="B50" s="1561"/>
      <c r="C50" s="1562"/>
      <c r="D50" s="1562"/>
      <c r="E50" s="1562"/>
      <c r="F50" s="1562"/>
      <c r="G50" s="1562"/>
      <c r="H50" s="1562"/>
      <c r="I50" s="1563"/>
      <c r="J50" s="1568"/>
      <c r="K50" s="1569"/>
      <c r="L50" s="1570"/>
      <c r="M50" s="1568"/>
      <c r="N50" s="1569"/>
      <c r="O50" s="1570"/>
      <c r="P50" s="1571" t="s">
        <v>726</v>
      </c>
      <c r="Q50" s="1572"/>
      <c r="R50" s="1573"/>
      <c r="S50" s="1573"/>
      <c r="T50" s="1351" t="s">
        <v>15</v>
      </c>
      <c r="U50" s="1573"/>
      <c r="V50" s="1573"/>
      <c r="W50" s="1351" t="s">
        <v>16</v>
      </c>
      <c r="X50" s="1573"/>
      <c r="Y50" s="1573"/>
      <c r="Z50" s="1353" t="s">
        <v>17</v>
      </c>
      <c r="AA50" s="1606"/>
      <c r="AB50" s="1607"/>
      <c r="AC50" s="1607"/>
      <c r="AD50" s="1607"/>
      <c r="AE50" s="1607"/>
      <c r="AF50" s="1607"/>
      <c r="AG50" s="1607"/>
      <c r="AH50" s="1607"/>
      <c r="AI50" s="1607"/>
      <c r="AJ50" s="1608"/>
    </row>
    <row r="51" spans="1:39" ht="3" customHeight="1">
      <c r="A51" s="1618"/>
      <c r="B51" s="1564"/>
      <c r="C51" s="1565"/>
      <c r="D51" s="1565"/>
      <c r="E51" s="1565"/>
      <c r="F51" s="1565"/>
      <c r="G51" s="1565"/>
      <c r="H51" s="1565"/>
      <c r="I51" s="1566"/>
      <c r="J51" s="944"/>
      <c r="K51" s="945"/>
      <c r="L51" s="946"/>
      <c r="M51" s="944"/>
      <c r="N51" s="945"/>
      <c r="O51" s="946"/>
      <c r="P51" s="1588"/>
      <c r="Q51" s="1588"/>
      <c r="R51" s="1588"/>
      <c r="S51" s="1588"/>
      <c r="T51" s="1588"/>
      <c r="U51" s="1588"/>
      <c r="V51" s="1588"/>
      <c r="W51" s="1588"/>
      <c r="X51" s="1588"/>
      <c r="Y51" s="1588"/>
      <c r="Z51" s="1589"/>
      <c r="AA51" s="1606"/>
      <c r="AB51" s="1607"/>
      <c r="AC51" s="1607"/>
      <c r="AD51" s="1607"/>
      <c r="AE51" s="1607"/>
      <c r="AF51" s="1607"/>
      <c r="AG51" s="1607"/>
      <c r="AH51" s="1607"/>
      <c r="AI51" s="1607"/>
      <c r="AJ51" s="1608"/>
    </row>
    <row r="52" spans="1:39" ht="3" customHeight="1">
      <c r="A52" s="1617" t="s">
        <v>148</v>
      </c>
      <c r="B52" s="1561" t="s">
        <v>727</v>
      </c>
      <c r="C52" s="1562"/>
      <c r="D52" s="1562"/>
      <c r="E52" s="1562"/>
      <c r="F52" s="1562"/>
      <c r="G52" s="1562"/>
      <c r="H52" s="1562"/>
      <c r="I52" s="1563"/>
      <c r="J52" s="947"/>
      <c r="K52" s="948"/>
      <c r="L52" s="949"/>
      <c r="M52" s="947"/>
      <c r="N52" s="948"/>
      <c r="O52" s="949"/>
      <c r="P52" s="1579"/>
      <c r="Q52" s="1579"/>
      <c r="R52" s="1579"/>
      <c r="S52" s="1579"/>
      <c r="T52" s="1579"/>
      <c r="U52" s="1579"/>
      <c r="V52" s="1579"/>
      <c r="W52" s="1579"/>
      <c r="X52" s="1579"/>
      <c r="Y52" s="1579"/>
      <c r="Z52" s="1579"/>
      <c r="AA52" s="1606"/>
      <c r="AB52" s="1607"/>
      <c r="AC52" s="1607"/>
      <c r="AD52" s="1607"/>
      <c r="AE52" s="1607"/>
      <c r="AF52" s="1607"/>
      <c r="AG52" s="1607"/>
      <c r="AH52" s="1607"/>
      <c r="AI52" s="1607"/>
      <c r="AJ52" s="1608"/>
    </row>
    <row r="53" spans="1:39" ht="18" customHeight="1">
      <c r="A53" s="1617"/>
      <c r="B53" s="1561"/>
      <c r="C53" s="1562"/>
      <c r="D53" s="1562"/>
      <c r="E53" s="1562"/>
      <c r="F53" s="1562"/>
      <c r="G53" s="1562"/>
      <c r="H53" s="1562"/>
      <c r="I53" s="1563"/>
      <c r="J53" s="1568"/>
      <c r="K53" s="1569"/>
      <c r="L53" s="1570"/>
      <c r="M53" s="1568"/>
      <c r="N53" s="1569"/>
      <c r="O53" s="1570"/>
      <c r="P53" s="1571" t="s">
        <v>726</v>
      </c>
      <c r="Q53" s="1572"/>
      <c r="R53" s="1573"/>
      <c r="S53" s="1573"/>
      <c r="T53" s="1351" t="s">
        <v>15</v>
      </c>
      <c r="U53" s="1573"/>
      <c r="V53" s="1573"/>
      <c r="W53" s="1351" t="s">
        <v>16</v>
      </c>
      <c r="X53" s="1573"/>
      <c r="Y53" s="1573"/>
      <c r="Z53" s="1351" t="s">
        <v>17</v>
      </c>
      <c r="AA53" s="1606"/>
      <c r="AB53" s="1607"/>
      <c r="AC53" s="1607"/>
      <c r="AD53" s="1607"/>
      <c r="AE53" s="1607"/>
      <c r="AF53" s="1607"/>
      <c r="AG53" s="1607"/>
      <c r="AH53" s="1607"/>
      <c r="AI53" s="1607"/>
      <c r="AJ53" s="1608"/>
      <c r="AM53" s="390"/>
    </row>
    <row r="54" spans="1:39" ht="3" customHeight="1">
      <c r="A54" s="1617"/>
      <c r="B54" s="1574"/>
      <c r="C54" s="1575"/>
      <c r="D54" s="1575"/>
      <c r="E54" s="1575"/>
      <c r="F54" s="1575"/>
      <c r="G54" s="1575"/>
      <c r="H54" s="1575"/>
      <c r="I54" s="1576"/>
      <c r="J54" s="938"/>
      <c r="K54" s="939"/>
      <c r="L54" s="940"/>
      <c r="M54" s="938"/>
      <c r="N54" s="939"/>
      <c r="O54" s="940"/>
      <c r="P54" s="1577"/>
      <c r="Q54" s="1577"/>
      <c r="R54" s="1577"/>
      <c r="S54" s="1577"/>
      <c r="T54" s="1577"/>
      <c r="U54" s="1577"/>
      <c r="V54" s="1577"/>
      <c r="W54" s="1577"/>
      <c r="X54" s="1577"/>
      <c r="Y54" s="1577"/>
      <c r="Z54" s="1577"/>
      <c r="AA54" s="1606"/>
      <c r="AB54" s="1607"/>
      <c r="AC54" s="1607"/>
      <c r="AD54" s="1607"/>
      <c r="AE54" s="1607"/>
      <c r="AF54" s="1607"/>
      <c r="AG54" s="1607"/>
      <c r="AH54" s="1607"/>
      <c r="AI54" s="1607"/>
      <c r="AJ54" s="1608"/>
    </row>
    <row r="55" spans="1:39" ht="3" customHeight="1">
      <c r="A55" s="1617"/>
      <c r="B55" s="1601" t="s">
        <v>728</v>
      </c>
      <c r="C55" s="1559"/>
      <c r="D55" s="1559"/>
      <c r="E55" s="1559"/>
      <c r="F55" s="1559"/>
      <c r="G55" s="1559"/>
      <c r="H55" s="1559"/>
      <c r="I55" s="1560"/>
      <c r="J55" s="941"/>
      <c r="K55" s="942"/>
      <c r="L55" s="943"/>
      <c r="M55" s="941"/>
      <c r="N55" s="942"/>
      <c r="O55" s="943"/>
      <c r="P55" s="1567"/>
      <c r="Q55" s="1567"/>
      <c r="R55" s="1567"/>
      <c r="S55" s="1567"/>
      <c r="T55" s="1567"/>
      <c r="U55" s="1567"/>
      <c r="V55" s="1567"/>
      <c r="W55" s="1567"/>
      <c r="X55" s="1567"/>
      <c r="Y55" s="1567"/>
      <c r="Z55" s="1567"/>
      <c r="AA55" s="1606"/>
      <c r="AB55" s="1607"/>
      <c r="AC55" s="1607"/>
      <c r="AD55" s="1607"/>
      <c r="AE55" s="1607"/>
      <c r="AF55" s="1607"/>
      <c r="AG55" s="1607"/>
      <c r="AH55" s="1607"/>
      <c r="AI55" s="1607"/>
      <c r="AJ55" s="1608"/>
    </row>
    <row r="56" spans="1:39" ht="18" customHeight="1">
      <c r="A56" s="1617"/>
      <c r="B56" s="1561"/>
      <c r="C56" s="1562"/>
      <c r="D56" s="1562"/>
      <c r="E56" s="1562"/>
      <c r="F56" s="1562"/>
      <c r="G56" s="1562"/>
      <c r="H56" s="1562"/>
      <c r="I56" s="1563"/>
      <c r="J56" s="1568"/>
      <c r="K56" s="1569"/>
      <c r="L56" s="1570"/>
      <c r="M56" s="1568"/>
      <c r="N56" s="1569"/>
      <c r="O56" s="1570"/>
      <c r="P56" s="1571" t="s">
        <v>726</v>
      </c>
      <c r="Q56" s="1572"/>
      <c r="R56" s="1573"/>
      <c r="S56" s="1573"/>
      <c r="T56" s="1351" t="s">
        <v>15</v>
      </c>
      <c r="U56" s="1573"/>
      <c r="V56" s="1573"/>
      <c r="W56" s="1351" t="s">
        <v>16</v>
      </c>
      <c r="X56" s="1573"/>
      <c r="Y56" s="1573"/>
      <c r="Z56" s="1351" t="s">
        <v>17</v>
      </c>
      <c r="AA56" s="1606"/>
      <c r="AB56" s="1607"/>
      <c r="AC56" s="1607"/>
      <c r="AD56" s="1607"/>
      <c r="AE56" s="1607"/>
      <c r="AF56" s="1607"/>
      <c r="AG56" s="1607"/>
      <c r="AH56" s="1607"/>
      <c r="AI56" s="1607"/>
      <c r="AJ56" s="1608"/>
    </row>
    <row r="57" spans="1:39" ht="3" customHeight="1">
      <c r="A57" s="1617"/>
      <c r="B57" s="1574"/>
      <c r="C57" s="1575"/>
      <c r="D57" s="1575"/>
      <c r="E57" s="1575"/>
      <c r="F57" s="1575"/>
      <c r="G57" s="1575"/>
      <c r="H57" s="1575"/>
      <c r="I57" s="1576"/>
      <c r="J57" s="938"/>
      <c r="K57" s="939"/>
      <c r="L57" s="940"/>
      <c r="M57" s="938"/>
      <c r="N57" s="939"/>
      <c r="O57" s="940"/>
      <c r="P57" s="1577"/>
      <c r="Q57" s="1577"/>
      <c r="R57" s="1577"/>
      <c r="S57" s="1577"/>
      <c r="T57" s="1577"/>
      <c r="U57" s="1577"/>
      <c r="V57" s="1577"/>
      <c r="W57" s="1577"/>
      <c r="X57" s="1577"/>
      <c r="Y57" s="1577"/>
      <c r="Z57" s="1577"/>
      <c r="AA57" s="1606"/>
      <c r="AB57" s="1607"/>
      <c r="AC57" s="1607"/>
      <c r="AD57" s="1607"/>
      <c r="AE57" s="1607"/>
      <c r="AF57" s="1607"/>
      <c r="AG57" s="1607"/>
      <c r="AH57" s="1607"/>
      <c r="AI57" s="1607"/>
      <c r="AJ57" s="1608"/>
    </row>
    <row r="58" spans="1:39" ht="3" customHeight="1">
      <c r="A58" s="1617"/>
      <c r="B58" s="1601" t="s">
        <v>729</v>
      </c>
      <c r="C58" s="1559"/>
      <c r="D58" s="1559"/>
      <c r="E58" s="1559"/>
      <c r="F58" s="1559"/>
      <c r="G58" s="1559"/>
      <c r="H58" s="1559"/>
      <c r="I58" s="1560"/>
      <c r="J58" s="941"/>
      <c r="K58" s="942"/>
      <c r="L58" s="943"/>
      <c r="M58" s="941"/>
      <c r="N58" s="942"/>
      <c r="O58" s="943"/>
      <c r="P58" s="1567"/>
      <c r="Q58" s="1567"/>
      <c r="R58" s="1567"/>
      <c r="S58" s="1567"/>
      <c r="T58" s="1567"/>
      <c r="U58" s="1567"/>
      <c r="V58" s="1567"/>
      <c r="W58" s="1567"/>
      <c r="X58" s="1567"/>
      <c r="Y58" s="1567"/>
      <c r="Z58" s="1567"/>
      <c r="AA58" s="1606"/>
      <c r="AB58" s="1607"/>
      <c r="AC58" s="1607"/>
      <c r="AD58" s="1607"/>
      <c r="AE58" s="1607"/>
      <c r="AF58" s="1607"/>
      <c r="AG58" s="1607"/>
      <c r="AH58" s="1607"/>
      <c r="AI58" s="1607"/>
      <c r="AJ58" s="1608"/>
    </row>
    <row r="59" spans="1:39" ht="18" customHeight="1">
      <c r="A59" s="1617"/>
      <c r="B59" s="1561"/>
      <c r="C59" s="1562"/>
      <c r="D59" s="1562"/>
      <c r="E59" s="1562"/>
      <c r="F59" s="1562"/>
      <c r="G59" s="1562"/>
      <c r="H59" s="1562"/>
      <c r="I59" s="1563"/>
      <c r="J59" s="1568"/>
      <c r="K59" s="1569"/>
      <c r="L59" s="1570"/>
      <c r="M59" s="1568"/>
      <c r="N59" s="1569"/>
      <c r="O59" s="1570"/>
      <c r="P59" s="1571" t="s">
        <v>726</v>
      </c>
      <c r="Q59" s="1572"/>
      <c r="R59" s="1573"/>
      <c r="S59" s="1573"/>
      <c r="T59" s="1351" t="s">
        <v>15</v>
      </c>
      <c r="U59" s="1573"/>
      <c r="V59" s="1573"/>
      <c r="W59" s="1351" t="s">
        <v>16</v>
      </c>
      <c r="X59" s="1573"/>
      <c r="Y59" s="1573"/>
      <c r="Z59" s="1351" t="s">
        <v>17</v>
      </c>
      <c r="AA59" s="1606"/>
      <c r="AB59" s="1607"/>
      <c r="AC59" s="1607"/>
      <c r="AD59" s="1607"/>
      <c r="AE59" s="1607"/>
      <c r="AF59" s="1607"/>
      <c r="AG59" s="1607"/>
      <c r="AH59" s="1607"/>
      <c r="AI59" s="1607"/>
      <c r="AJ59" s="1608"/>
    </row>
    <row r="60" spans="1:39" ht="3" customHeight="1">
      <c r="A60" s="1617"/>
      <c r="B60" s="1574"/>
      <c r="C60" s="1575"/>
      <c r="D60" s="1575"/>
      <c r="E60" s="1575"/>
      <c r="F60" s="1575"/>
      <c r="G60" s="1575"/>
      <c r="H60" s="1575"/>
      <c r="I60" s="1576"/>
      <c r="J60" s="938"/>
      <c r="K60" s="939"/>
      <c r="L60" s="940"/>
      <c r="M60" s="938"/>
      <c r="N60" s="939"/>
      <c r="O60" s="940"/>
      <c r="P60" s="1577"/>
      <c r="Q60" s="1577"/>
      <c r="R60" s="1577"/>
      <c r="S60" s="1577"/>
      <c r="T60" s="1577"/>
      <c r="U60" s="1577"/>
      <c r="V60" s="1577"/>
      <c r="W60" s="1577"/>
      <c r="X60" s="1577"/>
      <c r="Y60" s="1577"/>
      <c r="Z60" s="1577"/>
      <c r="AA60" s="1606"/>
      <c r="AB60" s="1607"/>
      <c r="AC60" s="1607"/>
      <c r="AD60" s="1607"/>
      <c r="AE60" s="1607"/>
      <c r="AF60" s="1607"/>
      <c r="AG60" s="1607"/>
      <c r="AH60" s="1607"/>
      <c r="AI60" s="1607"/>
      <c r="AJ60" s="1608"/>
    </row>
    <row r="61" spans="1:39" ht="3" customHeight="1">
      <c r="A61" s="1617"/>
      <c r="B61" s="1601" t="s">
        <v>139</v>
      </c>
      <c r="C61" s="1559"/>
      <c r="D61" s="1559"/>
      <c r="E61" s="1559"/>
      <c r="F61" s="1559"/>
      <c r="G61" s="1559"/>
      <c r="H61" s="1559"/>
      <c r="I61" s="1560"/>
      <c r="J61" s="941"/>
      <c r="K61" s="942"/>
      <c r="L61" s="943"/>
      <c r="M61" s="941"/>
      <c r="N61" s="942"/>
      <c r="O61" s="943"/>
      <c r="P61" s="1567"/>
      <c r="Q61" s="1567"/>
      <c r="R61" s="1567"/>
      <c r="S61" s="1567"/>
      <c r="T61" s="1567"/>
      <c r="U61" s="1567"/>
      <c r="V61" s="1567"/>
      <c r="W61" s="1567"/>
      <c r="X61" s="1567"/>
      <c r="Y61" s="1567"/>
      <c r="Z61" s="1567"/>
      <c r="AA61" s="1606"/>
      <c r="AB61" s="1607"/>
      <c r="AC61" s="1607"/>
      <c r="AD61" s="1607"/>
      <c r="AE61" s="1607"/>
      <c r="AF61" s="1607"/>
      <c r="AG61" s="1607"/>
      <c r="AH61" s="1607"/>
      <c r="AI61" s="1607"/>
      <c r="AJ61" s="1608"/>
    </row>
    <row r="62" spans="1:39" ht="18" customHeight="1">
      <c r="A62" s="1617"/>
      <c r="B62" s="1561"/>
      <c r="C62" s="1562"/>
      <c r="D62" s="1562"/>
      <c r="E62" s="1562"/>
      <c r="F62" s="1562"/>
      <c r="G62" s="1562"/>
      <c r="H62" s="1562"/>
      <c r="I62" s="1563"/>
      <c r="J62" s="1568"/>
      <c r="K62" s="1569"/>
      <c r="L62" s="1570"/>
      <c r="M62" s="1568"/>
      <c r="N62" s="1569"/>
      <c r="O62" s="1570"/>
      <c r="P62" s="1571" t="s">
        <v>726</v>
      </c>
      <c r="Q62" s="1572"/>
      <c r="R62" s="1573"/>
      <c r="S62" s="1573"/>
      <c r="T62" s="1351" t="s">
        <v>15</v>
      </c>
      <c r="U62" s="1573"/>
      <c r="V62" s="1573"/>
      <c r="W62" s="1351" t="s">
        <v>16</v>
      </c>
      <c r="X62" s="1573"/>
      <c r="Y62" s="1573"/>
      <c r="Z62" s="1351" t="s">
        <v>17</v>
      </c>
      <c r="AA62" s="1606"/>
      <c r="AB62" s="1607"/>
      <c r="AC62" s="1607"/>
      <c r="AD62" s="1607"/>
      <c r="AE62" s="1607"/>
      <c r="AF62" s="1607"/>
      <c r="AG62" s="1607"/>
      <c r="AH62" s="1607"/>
      <c r="AI62" s="1607"/>
      <c r="AJ62" s="1608"/>
    </row>
    <row r="63" spans="1:39" ht="3" customHeight="1">
      <c r="A63" s="1617"/>
      <c r="B63" s="1574"/>
      <c r="C63" s="1575"/>
      <c r="D63" s="1575"/>
      <c r="E63" s="1575"/>
      <c r="F63" s="1575"/>
      <c r="G63" s="1575"/>
      <c r="H63" s="1575"/>
      <c r="I63" s="1576"/>
      <c r="J63" s="938"/>
      <c r="K63" s="939"/>
      <c r="L63" s="940"/>
      <c r="M63" s="938"/>
      <c r="N63" s="939"/>
      <c r="O63" s="940"/>
      <c r="P63" s="1577"/>
      <c r="Q63" s="1577"/>
      <c r="R63" s="1577"/>
      <c r="S63" s="1577"/>
      <c r="T63" s="1577"/>
      <c r="U63" s="1577"/>
      <c r="V63" s="1577"/>
      <c r="W63" s="1577"/>
      <c r="X63" s="1577"/>
      <c r="Y63" s="1577"/>
      <c r="Z63" s="1577"/>
      <c r="AA63" s="1606"/>
      <c r="AB63" s="1607"/>
      <c r="AC63" s="1607"/>
      <c r="AD63" s="1607"/>
      <c r="AE63" s="1607"/>
      <c r="AF63" s="1607"/>
      <c r="AG63" s="1607"/>
      <c r="AH63" s="1607"/>
      <c r="AI63" s="1607"/>
      <c r="AJ63" s="1608"/>
    </row>
    <row r="64" spans="1:39" ht="3" customHeight="1">
      <c r="A64" s="1617"/>
      <c r="B64" s="1601" t="s">
        <v>730</v>
      </c>
      <c r="C64" s="1559"/>
      <c r="D64" s="1559"/>
      <c r="E64" s="1559"/>
      <c r="F64" s="1559"/>
      <c r="G64" s="1559"/>
      <c r="H64" s="1559"/>
      <c r="I64" s="1560"/>
      <c r="J64" s="941"/>
      <c r="K64" s="942"/>
      <c r="L64" s="943"/>
      <c r="M64" s="941"/>
      <c r="N64" s="942"/>
      <c r="O64" s="943"/>
      <c r="P64" s="1567"/>
      <c r="Q64" s="1567"/>
      <c r="R64" s="1567"/>
      <c r="S64" s="1567"/>
      <c r="T64" s="1567"/>
      <c r="U64" s="1567"/>
      <c r="V64" s="1567"/>
      <c r="W64" s="1567"/>
      <c r="X64" s="1567"/>
      <c r="Y64" s="1567"/>
      <c r="Z64" s="1567"/>
      <c r="AA64" s="1606"/>
      <c r="AB64" s="1607"/>
      <c r="AC64" s="1607"/>
      <c r="AD64" s="1607"/>
      <c r="AE64" s="1607"/>
      <c r="AF64" s="1607"/>
      <c r="AG64" s="1607"/>
      <c r="AH64" s="1607"/>
      <c r="AI64" s="1607"/>
      <c r="AJ64" s="1608"/>
    </row>
    <row r="65" spans="1:41" ht="18" customHeight="1">
      <c r="A65" s="1617"/>
      <c r="B65" s="1561"/>
      <c r="C65" s="1562"/>
      <c r="D65" s="1562"/>
      <c r="E65" s="1562"/>
      <c r="F65" s="1562"/>
      <c r="G65" s="1562"/>
      <c r="H65" s="1562"/>
      <c r="I65" s="1563"/>
      <c r="J65" s="1568"/>
      <c r="K65" s="1569"/>
      <c r="L65" s="1570"/>
      <c r="M65" s="1568"/>
      <c r="N65" s="1569"/>
      <c r="O65" s="1570"/>
      <c r="P65" s="1571" t="s">
        <v>726</v>
      </c>
      <c r="Q65" s="1572"/>
      <c r="R65" s="1573"/>
      <c r="S65" s="1573"/>
      <c r="T65" s="1351" t="s">
        <v>15</v>
      </c>
      <c r="U65" s="1573"/>
      <c r="V65" s="1573"/>
      <c r="W65" s="1351" t="s">
        <v>16</v>
      </c>
      <c r="X65" s="1573"/>
      <c r="Y65" s="1573"/>
      <c r="Z65" s="1351" t="s">
        <v>17</v>
      </c>
      <c r="AA65" s="1606"/>
      <c r="AB65" s="1607"/>
      <c r="AC65" s="1607"/>
      <c r="AD65" s="1607"/>
      <c r="AE65" s="1607"/>
      <c r="AF65" s="1607"/>
      <c r="AG65" s="1607"/>
      <c r="AH65" s="1607"/>
      <c r="AI65" s="1607"/>
      <c r="AJ65" s="1608"/>
    </row>
    <row r="66" spans="1:41" ht="3" customHeight="1">
      <c r="A66" s="1617"/>
      <c r="B66" s="1574"/>
      <c r="C66" s="1575"/>
      <c r="D66" s="1575"/>
      <c r="E66" s="1575"/>
      <c r="F66" s="1575"/>
      <c r="G66" s="1575"/>
      <c r="H66" s="1575"/>
      <c r="I66" s="1576"/>
      <c r="J66" s="938"/>
      <c r="K66" s="939"/>
      <c r="L66" s="940"/>
      <c r="M66" s="938"/>
      <c r="N66" s="939"/>
      <c r="O66" s="940"/>
      <c r="P66" s="1577"/>
      <c r="Q66" s="1577"/>
      <c r="R66" s="1577"/>
      <c r="S66" s="1577"/>
      <c r="T66" s="1577"/>
      <c r="U66" s="1577"/>
      <c r="V66" s="1577"/>
      <c r="W66" s="1577"/>
      <c r="X66" s="1577"/>
      <c r="Y66" s="1577"/>
      <c r="Z66" s="1577"/>
      <c r="AA66" s="1606"/>
      <c r="AB66" s="1607"/>
      <c r="AC66" s="1607"/>
      <c r="AD66" s="1607"/>
      <c r="AE66" s="1607"/>
      <c r="AF66" s="1607"/>
      <c r="AG66" s="1607"/>
      <c r="AH66" s="1607"/>
      <c r="AI66" s="1607"/>
      <c r="AJ66" s="1608"/>
    </row>
    <row r="67" spans="1:41" ht="3" customHeight="1">
      <c r="A67" s="1617"/>
      <c r="B67" s="1601" t="s">
        <v>731</v>
      </c>
      <c r="C67" s="1559"/>
      <c r="D67" s="1559"/>
      <c r="E67" s="1559"/>
      <c r="F67" s="1559"/>
      <c r="G67" s="1559"/>
      <c r="H67" s="1559"/>
      <c r="I67" s="1560"/>
      <c r="J67" s="941"/>
      <c r="K67" s="942"/>
      <c r="L67" s="943"/>
      <c r="M67" s="941"/>
      <c r="N67" s="942"/>
      <c r="O67" s="943"/>
      <c r="P67" s="1567"/>
      <c r="Q67" s="1567"/>
      <c r="R67" s="1567"/>
      <c r="S67" s="1567"/>
      <c r="T67" s="1567"/>
      <c r="U67" s="1567"/>
      <c r="V67" s="1567"/>
      <c r="W67" s="1567"/>
      <c r="X67" s="1567"/>
      <c r="Y67" s="1567"/>
      <c r="Z67" s="1567"/>
      <c r="AA67" s="1606"/>
      <c r="AB67" s="1607"/>
      <c r="AC67" s="1607"/>
      <c r="AD67" s="1607"/>
      <c r="AE67" s="1607"/>
      <c r="AF67" s="1607"/>
      <c r="AG67" s="1607"/>
      <c r="AH67" s="1607"/>
      <c r="AI67" s="1607"/>
      <c r="AJ67" s="1608"/>
    </row>
    <row r="68" spans="1:41" ht="18" customHeight="1">
      <c r="A68" s="1617"/>
      <c r="B68" s="1561"/>
      <c r="C68" s="1562"/>
      <c r="D68" s="1562"/>
      <c r="E68" s="1562"/>
      <c r="F68" s="1562"/>
      <c r="G68" s="1562"/>
      <c r="H68" s="1562"/>
      <c r="I68" s="1563"/>
      <c r="J68" s="1568"/>
      <c r="K68" s="1569"/>
      <c r="L68" s="1570"/>
      <c r="M68" s="1568"/>
      <c r="N68" s="1569"/>
      <c r="O68" s="1570"/>
      <c r="P68" s="1571" t="s">
        <v>726</v>
      </c>
      <c r="Q68" s="1572"/>
      <c r="R68" s="1573"/>
      <c r="S68" s="1573"/>
      <c r="T68" s="1351" t="s">
        <v>15</v>
      </c>
      <c r="U68" s="1573"/>
      <c r="V68" s="1573"/>
      <c r="W68" s="1351" t="s">
        <v>16</v>
      </c>
      <c r="X68" s="1573"/>
      <c r="Y68" s="1573"/>
      <c r="Z68" s="1351" t="s">
        <v>17</v>
      </c>
      <c r="AA68" s="1606"/>
      <c r="AB68" s="1607"/>
      <c r="AC68" s="1607"/>
      <c r="AD68" s="1607"/>
      <c r="AE68" s="1607"/>
      <c r="AF68" s="1607"/>
      <c r="AG68" s="1607"/>
      <c r="AH68" s="1607"/>
      <c r="AI68" s="1607"/>
      <c r="AJ68" s="1608"/>
    </row>
    <row r="69" spans="1:41" ht="3" customHeight="1">
      <c r="A69" s="1617"/>
      <c r="B69" s="1574"/>
      <c r="C69" s="1575"/>
      <c r="D69" s="1575"/>
      <c r="E69" s="1575"/>
      <c r="F69" s="1575"/>
      <c r="G69" s="1575"/>
      <c r="H69" s="1575"/>
      <c r="I69" s="1576"/>
      <c r="J69" s="938"/>
      <c r="K69" s="939"/>
      <c r="L69" s="940"/>
      <c r="M69" s="938"/>
      <c r="N69" s="939"/>
      <c r="O69" s="940"/>
      <c r="P69" s="1577"/>
      <c r="Q69" s="1577"/>
      <c r="R69" s="1577"/>
      <c r="S69" s="1577"/>
      <c r="T69" s="1577"/>
      <c r="U69" s="1577"/>
      <c r="V69" s="1577"/>
      <c r="W69" s="1577"/>
      <c r="X69" s="1577"/>
      <c r="Y69" s="1577"/>
      <c r="Z69" s="1577"/>
      <c r="AA69" s="1606"/>
      <c r="AB69" s="1607"/>
      <c r="AC69" s="1607"/>
      <c r="AD69" s="1607"/>
      <c r="AE69" s="1607"/>
      <c r="AF69" s="1607"/>
      <c r="AG69" s="1607"/>
      <c r="AH69" s="1607"/>
      <c r="AI69" s="1607"/>
      <c r="AJ69" s="1608"/>
    </row>
    <row r="70" spans="1:41" ht="3" customHeight="1">
      <c r="A70" s="1617"/>
      <c r="B70" s="1601" t="s">
        <v>464</v>
      </c>
      <c r="C70" s="1559"/>
      <c r="D70" s="1559"/>
      <c r="E70" s="1559"/>
      <c r="F70" s="1559"/>
      <c r="G70" s="1559"/>
      <c r="H70" s="1559"/>
      <c r="I70" s="1560"/>
      <c r="J70" s="941"/>
      <c r="K70" s="942"/>
      <c r="L70" s="943"/>
      <c r="M70" s="941"/>
      <c r="N70" s="942"/>
      <c r="O70" s="943"/>
      <c r="P70" s="1567"/>
      <c r="Q70" s="1567"/>
      <c r="R70" s="1567"/>
      <c r="S70" s="1567"/>
      <c r="T70" s="1567"/>
      <c r="U70" s="1567"/>
      <c r="V70" s="1567"/>
      <c r="W70" s="1567"/>
      <c r="X70" s="1567"/>
      <c r="Y70" s="1567"/>
      <c r="Z70" s="1567"/>
      <c r="AA70" s="1606"/>
      <c r="AB70" s="1607"/>
      <c r="AC70" s="1607"/>
      <c r="AD70" s="1607"/>
      <c r="AE70" s="1607"/>
      <c r="AF70" s="1607"/>
      <c r="AG70" s="1607"/>
      <c r="AH70" s="1607"/>
      <c r="AI70" s="1607"/>
      <c r="AJ70" s="1608"/>
    </row>
    <row r="71" spans="1:41" ht="18" customHeight="1">
      <c r="A71" s="1617"/>
      <c r="B71" s="1561"/>
      <c r="C71" s="1562"/>
      <c r="D71" s="1562"/>
      <c r="E71" s="1562"/>
      <c r="F71" s="1562"/>
      <c r="G71" s="1562"/>
      <c r="H71" s="1562"/>
      <c r="I71" s="1563"/>
      <c r="J71" s="1568"/>
      <c r="K71" s="1569"/>
      <c r="L71" s="1570"/>
      <c r="M71" s="1568"/>
      <c r="N71" s="1569"/>
      <c r="O71" s="1570"/>
      <c r="P71" s="1571" t="s">
        <v>726</v>
      </c>
      <c r="Q71" s="1572"/>
      <c r="R71" s="1573"/>
      <c r="S71" s="1573"/>
      <c r="T71" s="1351" t="s">
        <v>15</v>
      </c>
      <c r="U71" s="1573"/>
      <c r="V71" s="1573"/>
      <c r="W71" s="1351" t="s">
        <v>16</v>
      </c>
      <c r="X71" s="1573"/>
      <c r="Y71" s="1573"/>
      <c r="Z71" s="1351" t="s">
        <v>17</v>
      </c>
      <c r="AA71" s="1606"/>
      <c r="AB71" s="1607"/>
      <c r="AC71" s="1607"/>
      <c r="AD71" s="1607"/>
      <c r="AE71" s="1607"/>
      <c r="AF71" s="1607"/>
      <c r="AG71" s="1607"/>
      <c r="AH71" s="1607"/>
      <c r="AI71" s="1607"/>
      <c r="AJ71" s="1608"/>
    </row>
    <row r="72" spans="1:41" ht="3" customHeight="1">
      <c r="A72" s="1617"/>
      <c r="B72" s="1574"/>
      <c r="C72" s="1575"/>
      <c r="D72" s="1575"/>
      <c r="E72" s="1575"/>
      <c r="F72" s="1575"/>
      <c r="G72" s="1575"/>
      <c r="H72" s="1575"/>
      <c r="I72" s="1576"/>
      <c r="J72" s="938"/>
      <c r="K72" s="939"/>
      <c r="L72" s="940"/>
      <c r="M72" s="938"/>
      <c r="N72" s="939"/>
      <c r="O72" s="940"/>
      <c r="P72" s="1577"/>
      <c r="Q72" s="1577"/>
      <c r="R72" s="1577"/>
      <c r="S72" s="1577"/>
      <c r="T72" s="1577"/>
      <c r="U72" s="1577"/>
      <c r="V72" s="1577"/>
      <c r="W72" s="1577"/>
      <c r="X72" s="1577"/>
      <c r="Y72" s="1577"/>
      <c r="Z72" s="1577"/>
      <c r="AA72" s="1606"/>
      <c r="AB72" s="1607"/>
      <c r="AC72" s="1607"/>
      <c r="AD72" s="1607"/>
      <c r="AE72" s="1607"/>
      <c r="AF72" s="1607"/>
      <c r="AG72" s="1607"/>
      <c r="AH72" s="1607"/>
      <c r="AI72" s="1607"/>
      <c r="AJ72" s="1608"/>
    </row>
    <row r="73" spans="1:41" ht="3" customHeight="1">
      <c r="A73" s="1617"/>
      <c r="B73" s="1601" t="s">
        <v>522</v>
      </c>
      <c r="C73" s="1559"/>
      <c r="D73" s="1559"/>
      <c r="E73" s="1559"/>
      <c r="F73" s="1559"/>
      <c r="G73" s="1559"/>
      <c r="H73" s="1559"/>
      <c r="I73" s="1560"/>
      <c r="J73" s="941"/>
      <c r="K73" s="942"/>
      <c r="L73" s="943"/>
      <c r="M73" s="941"/>
      <c r="N73" s="942"/>
      <c r="O73" s="943"/>
      <c r="P73" s="1567"/>
      <c r="Q73" s="1567"/>
      <c r="R73" s="1567"/>
      <c r="S73" s="1567"/>
      <c r="T73" s="1567"/>
      <c r="U73" s="1567"/>
      <c r="V73" s="1567"/>
      <c r="W73" s="1567"/>
      <c r="X73" s="1567"/>
      <c r="Y73" s="1567"/>
      <c r="Z73" s="1567"/>
      <c r="AA73" s="1606"/>
      <c r="AB73" s="1607"/>
      <c r="AC73" s="1607"/>
      <c r="AD73" s="1607"/>
      <c r="AE73" s="1607"/>
      <c r="AF73" s="1607"/>
      <c r="AG73" s="1607"/>
      <c r="AH73" s="1607"/>
      <c r="AI73" s="1607"/>
      <c r="AJ73" s="1608"/>
    </row>
    <row r="74" spans="1:41" ht="18" customHeight="1">
      <c r="A74" s="1617"/>
      <c r="B74" s="1561"/>
      <c r="C74" s="1562"/>
      <c r="D74" s="1562"/>
      <c r="E74" s="1562"/>
      <c r="F74" s="1562"/>
      <c r="G74" s="1562"/>
      <c r="H74" s="1562"/>
      <c r="I74" s="1563"/>
      <c r="J74" s="1568"/>
      <c r="K74" s="1569"/>
      <c r="L74" s="1570"/>
      <c r="M74" s="1568"/>
      <c r="N74" s="1569"/>
      <c r="O74" s="1570"/>
      <c r="P74" s="1571" t="s">
        <v>726</v>
      </c>
      <c r="Q74" s="1572"/>
      <c r="R74" s="1573"/>
      <c r="S74" s="1573"/>
      <c r="T74" s="1351" t="s">
        <v>15</v>
      </c>
      <c r="U74" s="1573"/>
      <c r="V74" s="1573"/>
      <c r="W74" s="1351" t="s">
        <v>16</v>
      </c>
      <c r="X74" s="1573"/>
      <c r="Y74" s="1573"/>
      <c r="Z74" s="1351" t="s">
        <v>17</v>
      </c>
      <c r="AA74" s="1606"/>
      <c r="AB74" s="1607"/>
      <c r="AC74" s="1607"/>
      <c r="AD74" s="1607"/>
      <c r="AE74" s="1607"/>
      <c r="AF74" s="1607"/>
      <c r="AG74" s="1607"/>
      <c r="AH74" s="1607"/>
      <c r="AI74" s="1607"/>
      <c r="AJ74" s="1608"/>
    </row>
    <row r="75" spans="1:41" ht="3" customHeight="1">
      <c r="A75" s="1617"/>
      <c r="B75" s="1574"/>
      <c r="C75" s="1575"/>
      <c r="D75" s="1575"/>
      <c r="E75" s="1575"/>
      <c r="F75" s="1575"/>
      <c r="G75" s="1575"/>
      <c r="H75" s="1575"/>
      <c r="I75" s="1576"/>
      <c r="J75" s="938"/>
      <c r="K75" s="939"/>
      <c r="L75" s="940"/>
      <c r="M75" s="938"/>
      <c r="N75" s="939"/>
      <c r="O75" s="940"/>
      <c r="P75" s="1577"/>
      <c r="Q75" s="1577"/>
      <c r="R75" s="1577"/>
      <c r="S75" s="1577"/>
      <c r="T75" s="1577"/>
      <c r="U75" s="1577"/>
      <c r="V75" s="1577"/>
      <c r="W75" s="1577"/>
      <c r="X75" s="1577"/>
      <c r="Y75" s="1577"/>
      <c r="Z75" s="1577"/>
      <c r="AA75" s="1606"/>
      <c r="AB75" s="1607"/>
      <c r="AC75" s="1607"/>
      <c r="AD75" s="1607"/>
      <c r="AE75" s="1607"/>
      <c r="AF75" s="1607"/>
      <c r="AG75" s="1607"/>
      <c r="AH75" s="1607"/>
      <c r="AI75" s="1607"/>
      <c r="AJ75" s="1608"/>
    </row>
    <row r="76" spans="1:41" ht="3" customHeight="1">
      <c r="A76" s="1617"/>
      <c r="B76" s="1592" t="s">
        <v>150</v>
      </c>
      <c r="C76" s="1593"/>
      <c r="D76" s="1593"/>
      <c r="E76" s="1593"/>
      <c r="F76" s="1593"/>
      <c r="G76" s="1593"/>
      <c r="H76" s="1593"/>
      <c r="I76" s="1594"/>
      <c r="J76" s="941"/>
      <c r="K76" s="942"/>
      <c r="L76" s="943"/>
      <c r="M76" s="941"/>
      <c r="N76" s="942"/>
      <c r="O76" s="943"/>
      <c r="P76" s="1567"/>
      <c r="Q76" s="1567"/>
      <c r="R76" s="1567"/>
      <c r="S76" s="1567"/>
      <c r="T76" s="1567"/>
      <c r="U76" s="1567"/>
      <c r="V76" s="1567"/>
      <c r="W76" s="1567"/>
      <c r="X76" s="1567"/>
      <c r="Y76" s="1567"/>
      <c r="Z76" s="1580"/>
      <c r="AA76" s="1606"/>
      <c r="AB76" s="1607"/>
      <c r="AC76" s="1607"/>
      <c r="AD76" s="1607"/>
      <c r="AE76" s="1607"/>
      <c r="AF76" s="1607"/>
      <c r="AG76" s="1607"/>
      <c r="AH76" s="1607"/>
      <c r="AI76" s="1607"/>
      <c r="AJ76" s="1608"/>
    </row>
    <row r="77" spans="1:41" ht="18" customHeight="1">
      <c r="A77" s="1617"/>
      <c r="B77" s="1595"/>
      <c r="C77" s="1596"/>
      <c r="D77" s="1596"/>
      <c r="E77" s="1596"/>
      <c r="F77" s="1596"/>
      <c r="G77" s="1596"/>
      <c r="H77" s="1596"/>
      <c r="I77" s="1597"/>
      <c r="J77" s="1568"/>
      <c r="K77" s="1569"/>
      <c r="L77" s="1570"/>
      <c r="M77" s="1568"/>
      <c r="N77" s="1569"/>
      <c r="O77" s="1570"/>
      <c r="P77" s="1571" t="s">
        <v>726</v>
      </c>
      <c r="Q77" s="1572"/>
      <c r="R77" s="1573"/>
      <c r="S77" s="1573"/>
      <c r="T77" s="1351" t="s">
        <v>15</v>
      </c>
      <c r="U77" s="1573"/>
      <c r="V77" s="1573"/>
      <c r="W77" s="1351" t="s">
        <v>16</v>
      </c>
      <c r="X77" s="1573"/>
      <c r="Y77" s="1573"/>
      <c r="Z77" s="1353" t="s">
        <v>17</v>
      </c>
      <c r="AA77" s="1606"/>
      <c r="AB77" s="1607"/>
      <c r="AC77" s="1607"/>
      <c r="AD77" s="1607"/>
      <c r="AE77" s="1607"/>
      <c r="AF77" s="1607"/>
      <c r="AG77" s="1607"/>
      <c r="AH77" s="1607"/>
      <c r="AI77" s="1607"/>
      <c r="AJ77" s="1608"/>
    </row>
    <row r="78" spans="1:41" ht="3" customHeight="1">
      <c r="A78" s="1617"/>
      <c r="B78" s="1598"/>
      <c r="C78" s="1599"/>
      <c r="D78" s="1599"/>
      <c r="E78" s="1599"/>
      <c r="F78" s="1599"/>
      <c r="G78" s="1599"/>
      <c r="H78" s="1599"/>
      <c r="I78" s="1600"/>
      <c r="J78" s="944"/>
      <c r="K78" s="945"/>
      <c r="L78" s="946"/>
      <c r="M78" s="945"/>
      <c r="N78" s="945"/>
      <c r="O78" s="945"/>
      <c r="P78" s="1588"/>
      <c r="Q78" s="1588"/>
      <c r="R78" s="1588"/>
      <c r="S78" s="1588"/>
      <c r="T78" s="1588"/>
      <c r="U78" s="1588"/>
      <c r="V78" s="1588"/>
      <c r="W78" s="1588"/>
      <c r="X78" s="1588"/>
      <c r="Y78" s="1588"/>
      <c r="Z78" s="1589"/>
      <c r="AA78" s="1609"/>
      <c r="AB78" s="1610"/>
      <c r="AC78" s="1610"/>
      <c r="AD78" s="1610"/>
      <c r="AE78" s="1610"/>
      <c r="AF78" s="1610"/>
      <c r="AG78" s="1610"/>
      <c r="AH78" s="1610"/>
      <c r="AI78" s="1610"/>
      <c r="AJ78" s="1611"/>
    </row>
    <row r="79" spans="1:41" ht="3" customHeight="1" thickBot="1">
      <c r="A79" s="950"/>
      <c r="B79" s="1354"/>
      <c r="C79" s="1354"/>
      <c r="D79" s="1354"/>
      <c r="E79" s="1354"/>
      <c r="F79" s="1354"/>
      <c r="G79" s="1354"/>
      <c r="H79" s="1354"/>
      <c r="I79" s="1354"/>
      <c r="J79" s="948"/>
      <c r="K79" s="948"/>
      <c r="L79" s="948"/>
      <c r="M79" s="948"/>
      <c r="N79" s="948"/>
      <c r="O79" s="948"/>
      <c r="P79" s="1352"/>
      <c r="Q79" s="1352"/>
      <c r="R79" s="1352"/>
      <c r="S79" s="1352"/>
      <c r="T79" s="1352"/>
      <c r="U79" s="1352"/>
      <c r="V79" s="1352"/>
      <c r="W79" s="1352"/>
      <c r="X79" s="1352"/>
      <c r="Y79" s="1352"/>
      <c r="Z79" s="1352"/>
      <c r="AA79" s="1352"/>
      <c r="AB79" s="1352"/>
      <c r="AC79" s="1352"/>
      <c r="AD79" s="1352"/>
      <c r="AE79" s="1352"/>
      <c r="AF79" s="1352"/>
      <c r="AG79" s="1352"/>
      <c r="AH79" s="1352"/>
      <c r="AI79" s="1352"/>
      <c r="AJ79" s="1352"/>
    </row>
    <row r="80" spans="1:41" ht="57" customHeight="1" thickBot="1">
      <c r="A80" s="1362"/>
      <c r="B80" s="1612" t="s">
        <v>1757</v>
      </c>
      <c r="C80" s="1613"/>
      <c r="D80" s="1613"/>
      <c r="E80" s="1613"/>
      <c r="F80" s="1613"/>
      <c r="G80" s="1613"/>
      <c r="H80" s="1613"/>
      <c r="I80" s="1613"/>
      <c r="J80" s="1613"/>
      <c r="K80" s="1613"/>
      <c r="L80" s="1613"/>
      <c r="M80" s="1613"/>
      <c r="N80" s="1613"/>
      <c r="O80" s="1613"/>
      <c r="P80" s="1613"/>
      <c r="Q80" s="1613"/>
      <c r="R80" s="1613"/>
      <c r="S80" s="1613"/>
      <c r="T80" s="1613"/>
      <c r="U80" s="1613"/>
      <c r="V80" s="1613"/>
      <c r="W80" s="1613"/>
      <c r="X80" s="1613"/>
      <c r="Y80" s="1613"/>
      <c r="Z80" s="1613"/>
      <c r="AA80" s="1613"/>
      <c r="AB80" s="1613"/>
      <c r="AC80" s="1613"/>
      <c r="AD80" s="1613"/>
      <c r="AE80" s="1613"/>
      <c r="AF80" s="1613"/>
      <c r="AG80" s="1613"/>
      <c r="AH80" s="1613"/>
      <c r="AI80" s="1614"/>
      <c r="AJ80" s="953"/>
      <c r="AO80" s="1363"/>
    </row>
    <row r="81" spans="1:41" ht="6.75" customHeight="1">
      <c r="A81" s="1364"/>
      <c r="B81" s="1365"/>
      <c r="C81" s="1365"/>
      <c r="D81" s="1365"/>
      <c r="E81" s="1365"/>
      <c r="F81" s="1365"/>
      <c r="G81" s="1365"/>
      <c r="H81" s="1365"/>
      <c r="I81" s="1365"/>
      <c r="J81" s="1365"/>
      <c r="K81" s="1365"/>
      <c r="L81" s="1365"/>
      <c r="M81" s="1365"/>
      <c r="N81" s="1365"/>
      <c r="O81" s="1365"/>
      <c r="P81" s="1365"/>
      <c r="Q81" s="1365"/>
      <c r="R81" s="1365"/>
      <c r="S81" s="1365"/>
      <c r="T81" s="1365"/>
      <c r="U81" s="1365"/>
      <c r="V81" s="1365"/>
      <c r="W81" s="1365"/>
      <c r="X81" s="1365"/>
      <c r="Y81" s="1365"/>
      <c r="Z81" s="1365"/>
      <c r="AA81" s="1365"/>
      <c r="AB81" s="1365"/>
      <c r="AC81" s="1365"/>
      <c r="AD81" s="1365"/>
      <c r="AE81" s="1365"/>
      <c r="AF81" s="1365"/>
      <c r="AG81" s="1365"/>
      <c r="AH81" s="1365"/>
      <c r="AI81" s="1365"/>
      <c r="AJ81" s="953"/>
      <c r="AO81" s="1363"/>
    </row>
    <row r="82" spans="1:41" ht="20.100000000000001" hidden="1" customHeight="1">
      <c r="A82" s="1590" t="s">
        <v>722</v>
      </c>
      <c r="B82" s="1590"/>
      <c r="C82" s="1590"/>
      <c r="D82" s="1590"/>
      <c r="E82" s="1590"/>
      <c r="F82" s="1590"/>
      <c r="G82" s="1590"/>
      <c r="H82" s="1590"/>
      <c r="I82" s="1590"/>
      <c r="J82" s="1591" t="s">
        <v>723</v>
      </c>
      <c r="K82" s="1591"/>
      <c r="L82" s="1591"/>
      <c r="M82" s="1591" t="s">
        <v>142</v>
      </c>
      <c r="N82" s="1591"/>
      <c r="O82" s="1591"/>
      <c r="P82" s="1591" t="s">
        <v>143</v>
      </c>
      <c r="Q82" s="1581"/>
      <c r="R82" s="1581"/>
      <c r="S82" s="1581"/>
      <c r="T82" s="1581"/>
      <c r="U82" s="1581"/>
      <c r="V82" s="1581"/>
      <c r="W82" s="1581"/>
      <c r="X82" s="1581"/>
      <c r="Y82" s="1581"/>
      <c r="Z82" s="1581"/>
      <c r="AA82" s="1591" t="s">
        <v>724</v>
      </c>
      <c r="AB82" s="1591"/>
      <c r="AC82" s="1591"/>
      <c r="AD82" s="1591"/>
      <c r="AE82" s="1591"/>
      <c r="AF82" s="1591"/>
      <c r="AG82" s="1591"/>
      <c r="AH82" s="1591"/>
      <c r="AI82" s="1591"/>
      <c r="AJ82" s="1591"/>
    </row>
    <row r="83" spans="1:41" ht="20.100000000000001" hidden="1" customHeight="1">
      <c r="A83" s="1590"/>
      <c r="B83" s="1590"/>
      <c r="C83" s="1590"/>
      <c r="D83" s="1590"/>
      <c r="E83" s="1590"/>
      <c r="F83" s="1590"/>
      <c r="G83" s="1590"/>
      <c r="H83" s="1590"/>
      <c r="I83" s="1590"/>
      <c r="J83" s="1591"/>
      <c r="K83" s="1591"/>
      <c r="L83" s="1591"/>
      <c r="M83" s="1591"/>
      <c r="N83" s="1591"/>
      <c r="O83" s="1591"/>
      <c r="P83" s="1581"/>
      <c r="Q83" s="1581"/>
      <c r="R83" s="1581"/>
      <c r="S83" s="1581"/>
      <c r="T83" s="1581"/>
      <c r="U83" s="1581"/>
      <c r="V83" s="1581"/>
      <c r="W83" s="1581"/>
      <c r="X83" s="1581"/>
      <c r="Y83" s="1581"/>
      <c r="Z83" s="1581"/>
      <c r="AA83" s="1591"/>
      <c r="AB83" s="1591"/>
      <c r="AC83" s="1591"/>
      <c r="AD83" s="1591"/>
      <c r="AE83" s="1591"/>
      <c r="AF83" s="1591"/>
      <c r="AG83" s="1591"/>
      <c r="AH83" s="1591"/>
      <c r="AI83" s="1591"/>
      <c r="AJ83" s="1591"/>
    </row>
    <row r="84" spans="1:41" ht="3" hidden="1" customHeight="1">
      <c r="A84" s="1615" t="s">
        <v>725</v>
      </c>
      <c r="B84" s="1616" t="s">
        <v>131</v>
      </c>
      <c r="C84" s="1583"/>
      <c r="D84" s="1583"/>
      <c r="E84" s="1583"/>
      <c r="F84" s="1583"/>
      <c r="G84" s="1583"/>
      <c r="H84" s="1583"/>
      <c r="I84" s="1584"/>
      <c r="J84" s="935"/>
      <c r="K84" s="936"/>
      <c r="L84" s="937"/>
      <c r="M84" s="935"/>
      <c r="N84" s="936"/>
      <c r="O84" s="937"/>
      <c r="P84" s="1579"/>
      <c r="Q84" s="1579"/>
      <c r="R84" s="1579"/>
      <c r="S84" s="1579"/>
      <c r="T84" s="1579"/>
      <c r="U84" s="1579"/>
      <c r="V84" s="1579"/>
      <c r="W84" s="1579"/>
      <c r="X84" s="1579"/>
      <c r="Y84" s="1579"/>
      <c r="Z84" s="1579"/>
      <c r="AA84" s="1603"/>
      <c r="AB84" s="1604"/>
      <c r="AC84" s="1604"/>
      <c r="AD84" s="1604"/>
      <c r="AE84" s="1604"/>
      <c r="AF84" s="1604"/>
      <c r="AG84" s="1604"/>
      <c r="AH84" s="1604"/>
      <c r="AI84" s="1604"/>
      <c r="AJ84" s="1605"/>
    </row>
    <row r="85" spans="1:41" ht="9.9499999999999993" hidden="1" customHeight="1">
      <c r="A85" s="1615"/>
      <c r="B85" s="1561"/>
      <c r="C85" s="1562"/>
      <c r="D85" s="1562"/>
      <c r="E85" s="1562"/>
      <c r="F85" s="1562"/>
      <c r="G85" s="1562"/>
      <c r="H85" s="1562"/>
      <c r="I85" s="1563"/>
      <c r="J85" s="1568"/>
      <c r="K85" s="1569"/>
      <c r="L85" s="1570"/>
      <c r="M85" s="1568"/>
      <c r="N85" s="1569"/>
      <c r="O85" s="1570"/>
      <c r="P85" s="1571" t="s">
        <v>726</v>
      </c>
      <c r="Q85" s="1572"/>
      <c r="R85" s="1573"/>
      <c r="S85" s="1573"/>
      <c r="T85" s="1557" t="s">
        <v>15</v>
      </c>
      <c r="U85" s="1573"/>
      <c r="V85" s="1573"/>
      <c r="W85" s="1557" t="s">
        <v>16</v>
      </c>
      <c r="X85" s="1573"/>
      <c r="Y85" s="1573"/>
      <c r="Z85" s="1557" t="s">
        <v>17</v>
      </c>
      <c r="AA85" s="1606"/>
      <c r="AB85" s="1607"/>
      <c r="AC85" s="1607"/>
      <c r="AD85" s="1607"/>
      <c r="AE85" s="1607"/>
      <c r="AF85" s="1607"/>
      <c r="AG85" s="1607"/>
      <c r="AH85" s="1607"/>
      <c r="AI85" s="1607"/>
      <c r="AJ85" s="1608"/>
    </row>
    <row r="86" spans="1:41" ht="9.9499999999999993" hidden="1" customHeight="1">
      <c r="A86" s="1615"/>
      <c r="B86" s="1561"/>
      <c r="C86" s="1562"/>
      <c r="D86" s="1562"/>
      <c r="E86" s="1562"/>
      <c r="F86" s="1562"/>
      <c r="G86" s="1562"/>
      <c r="H86" s="1562"/>
      <c r="I86" s="1563"/>
      <c r="J86" s="1568"/>
      <c r="K86" s="1569"/>
      <c r="L86" s="1570"/>
      <c r="M86" s="1568"/>
      <c r="N86" s="1569"/>
      <c r="O86" s="1570"/>
      <c r="P86" s="1572"/>
      <c r="Q86" s="1572"/>
      <c r="R86" s="1573"/>
      <c r="S86" s="1573"/>
      <c r="T86" s="1557"/>
      <c r="U86" s="1573"/>
      <c r="V86" s="1573"/>
      <c r="W86" s="1557"/>
      <c r="X86" s="1573"/>
      <c r="Y86" s="1573"/>
      <c r="Z86" s="1557"/>
      <c r="AA86" s="1606"/>
      <c r="AB86" s="1607"/>
      <c r="AC86" s="1607"/>
      <c r="AD86" s="1607"/>
      <c r="AE86" s="1607"/>
      <c r="AF86" s="1607"/>
      <c r="AG86" s="1607"/>
      <c r="AH86" s="1607"/>
      <c r="AI86" s="1607"/>
      <c r="AJ86" s="1608"/>
    </row>
    <row r="87" spans="1:41" ht="3" hidden="1" customHeight="1">
      <c r="A87" s="1615"/>
      <c r="B87" s="1574"/>
      <c r="C87" s="1575"/>
      <c r="D87" s="1575"/>
      <c r="E87" s="1575"/>
      <c r="F87" s="1575"/>
      <c r="G87" s="1575"/>
      <c r="H87" s="1575"/>
      <c r="I87" s="1576"/>
      <c r="J87" s="938"/>
      <c r="K87" s="939"/>
      <c r="L87" s="940"/>
      <c r="M87" s="938"/>
      <c r="N87" s="939"/>
      <c r="O87" s="940"/>
      <c r="P87" s="1577"/>
      <c r="Q87" s="1577"/>
      <c r="R87" s="1577"/>
      <c r="S87" s="1577"/>
      <c r="T87" s="1577"/>
      <c r="U87" s="1577"/>
      <c r="V87" s="1577"/>
      <c r="W87" s="1577"/>
      <c r="X87" s="1577"/>
      <c r="Y87" s="1577"/>
      <c r="Z87" s="1577"/>
      <c r="AA87" s="1606"/>
      <c r="AB87" s="1607"/>
      <c r="AC87" s="1607"/>
      <c r="AD87" s="1607"/>
      <c r="AE87" s="1607"/>
      <c r="AF87" s="1607"/>
      <c r="AG87" s="1607"/>
      <c r="AH87" s="1607"/>
      <c r="AI87" s="1607"/>
      <c r="AJ87" s="1608"/>
    </row>
    <row r="88" spans="1:41" ht="3" hidden="1" customHeight="1">
      <c r="A88" s="1615"/>
      <c r="B88" s="1601" t="s">
        <v>132</v>
      </c>
      <c r="C88" s="1559"/>
      <c r="D88" s="1559"/>
      <c r="E88" s="1559"/>
      <c r="F88" s="1559"/>
      <c r="G88" s="1559"/>
      <c r="H88" s="1559"/>
      <c r="I88" s="1560"/>
      <c r="J88" s="941"/>
      <c r="K88" s="942"/>
      <c r="L88" s="943"/>
      <c r="M88" s="941"/>
      <c r="N88" s="942"/>
      <c r="O88" s="943"/>
      <c r="P88" s="1567"/>
      <c r="Q88" s="1567"/>
      <c r="R88" s="1567"/>
      <c r="S88" s="1567"/>
      <c r="T88" s="1567"/>
      <c r="U88" s="1567"/>
      <c r="V88" s="1567"/>
      <c r="W88" s="1567"/>
      <c r="X88" s="1567"/>
      <c r="Y88" s="1567"/>
      <c r="Z88" s="1567"/>
      <c r="AA88" s="1606"/>
      <c r="AB88" s="1607"/>
      <c r="AC88" s="1607"/>
      <c r="AD88" s="1607"/>
      <c r="AE88" s="1607"/>
      <c r="AF88" s="1607"/>
      <c r="AG88" s="1607"/>
      <c r="AH88" s="1607"/>
      <c r="AI88" s="1607"/>
      <c r="AJ88" s="1608"/>
    </row>
    <row r="89" spans="1:41" ht="9.9499999999999993" hidden="1" customHeight="1">
      <c r="A89" s="1615"/>
      <c r="B89" s="1561"/>
      <c r="C89" s="1562"/>
      <c r="D89" s="1562"/>
      <c r="E89" s="1562"/>
      <c r="F89" s="1562"/>
      <c r="G89" s="1562"/>
      <c r="H89" s="1562"/>
      <c r="I89" s="1563"/>
      <c r="J89" s="1568"/>
      <c r="K89" s="1569"/>
      <c r="L89" s="1570"/>
      <c r="M89" s="1568"/>
      <c r="N89" s="1569"/>
      <c r="O89" s="1570"/>
      <c r="P89" s="1571" t="s">
        <v>726</v>
      </c>
      <c r="Q89" s="1572"/>
      <c r="R89" s="1573"/>
      <c r="S89" s="1573"/>
      <c r="T89" s="1557" t="s">
        <v>15</v>
      </c>
      <c r="U89" s="1573"/>
      <c r="V89" s="1573"/>
      <c r="W89" s="1557" t="s">
        <v>16</v>
      </c>
      <c r="X89" s="1573"/>
      <c r="Y89" s="1573"/>
      <c r="Z89" s="1557" t="s">
        <v>17</v>
      </c>
      <c r="AA89" s="1606"/>
      <c r="AB89" s="1607"/>
      <c r="AC89" s="1607"/>
      <c r="AD89" s="1607"/>
      <c r="AE89" s="1607"/>
      <c r="AF89" s="1607"/>
      <c r="AG89" s="1607"/>
      <c r="AH89" s="1607"/>
      <c r="AI89" s="1607"/>
      <c r="AJ89" s="1608"/>
    </row>
    <row r="90" spans="1:41" ht="9.9499999999999993" hidden="1" customHeight="1">
      <c r="A90" s="1615"/>
      <c r="B90" s="1561"/>
      <c r="C90" s="1562"/>
      <c r="D90" s="1562"/>
      <c r="E90" s="1562"/>
      <c r="F90" s="1562"/>
      <c r="G90" s="1562"/>
      <c r="H90" s="1562"/>
      <c r="I90" s="1563"/>
      <c r="J90" s="1568"/>
      <c r="K90" s="1569"/>
      <c r="L90" s="1570"/>
      <c r="M90" s="1568"/>
      <c r="N90" s="1569"/>
      <c r="O90" s="1570"/>
      <c r="P90" s="1572"/>
      <c r="Q90" s="1572"/>
      <c r="R90" s="1573"/>
      <c r="S90" s="1573"/>
      <c r="T90" s="1557"/>
      <c r="U90" s="1573"/>
      <c r="V90" s="1573"/>
      <c r="W90" s="1557"/>
      <c r="X90" s="1573"/>
      <c r="Y90" s="1573"/>
      <c r="Z90" s="1557"/>
      <c r="AA90" s="1606"/>
      <c r="AB90" s="1607"/>
      <c r="AC90" s="1607"/>
      <c r="AD90" s="1607"/>
      <c r="AE90" s="1607"/>
      <c r="AF90" s="1607"/>
      <c r="AG90" s="1607"/>
      <c r="AH90" s="1607"/>
      <c r="AI90" s="1607"/>
      <c r="AJ90" s="1608"/>
    </row>
    <row r="91" spans="1:41" ht="3" hidden="1" customHeight="1">
      <c r="A91" s="1615"/>
      <c r="B91" s="1574"/>
      <c r="C91" s="1575"/>
      <c r="D91" s="1575"/>
      <c r="E91" s="1575"/>
      <c r="F91" s="1575"/>
      <c r="G91" s="1575"/>
      <c r="H91" s="1575"/>
      <c r="I91" s="1576"/>
      <c r="J91" s="938"/>
      <c r="K91" s="939"/>
      <c r="L91" s="940"/>
      <c r="M91" s="938"/>
      <c r="N91" s="939"/>
      <c r="O91" s="940"/>
      <c r="P91" s="1577"/>
      <c r="Q91" s="1577"/>
      <c r="R91" s="1577"/>
      <c r="S91" s="1577"/>
      <c r="T91" s="1577"/>
      <c r="U91" s="1577"/>
      <c r="V91" s="1577"/>
      <c r="W91" s="1577"/>
      <c r="X91" s="1577"/>
      <c r="Y91" s="1577"/>
      <c r="Z91" s="1577"/>
      <c r="AA91" s="1606"/>
      <c r="AB91" s="1607"/>
      <c r="AC91" s="1607"/>
      <c r="AD91" s="1607"/>
      <c r="AE91" s="1607"/>
      <c r="AF91" s="1607"/>
      <c r="AG91" s="1607"/>
      <c r="AH91" s="1607"/>
      <c r="AI91" s="1607"/>
      <c r="AJ91" s="1608"/>
    </row>
    <row r="92" spans="1:41" ht="3" hidden="1" customHeight="1">
      <c r="A92" s="1615"/>
      <c r="B92" s="1601" t="s">
        <v>87</v>
      </c>
      <c r="C92" s="1559"/>
      <c r="D92" s="1559"/>
      <c r="E92" s="1559"/>
      <c r="F92" s="1559"/>
      <c r="G92" s="1559"/>
      <c r="H92" s="1559"/>
      <c r="I92" s="1560"/>
      <c r="J92" s="941"/>
      <c r="K92" s="942"/>
      <c r="L92" s="943"/>
      <c r="M92" s="941"/>
      <c r="N92" s="942"/>
      <c r="O92" s="943"/>
      <c r="P92" s="1567"/>
      <c r="Q92" s="1567"/>
      <c r="R92" s="1567"/>
      <c r="S92" s="1567"/>
      <c r="T92" s="1567"/>
      <c r="U92" s="1567"/>
      <c r="V92" s="1567"/>
      <c r="W92" s="1567"/>
      <c r="X92" s="1567"/>
      <c r="Y92" s="1567"/>
      <c r="Z92" s="1567"/>
      <c r="AA92" s="1606"/>
      <c r="AB92" s="1607"/>
      <c r="AC92" s="1607"/>
      <c r="AD92" s="1607"/>
      <c r="AE92" s="1607"/>
      <c r="AF92" s="1607"/>
      <c r="AG92" s="1607"/>
      <c r="AH92" s="1607"/>
      <c r="AI92" s="1607"/>
      <c r="AJ92" s="1608"/>
    </row>
    <row r="93" spans="1:41" ht="9.9499999999999993" hidden="1" customHeight="1">
      <c r="A93" s="1615"/>
      <c r="B93" s="1561"/>
      <c r="C93" s="1562"/>
      <c r="D93" s="1562"/>
      <c r="E93" s="1562"/>
      <c r="F93" s="1562"/>
      <c r="G93" s="1562"/>
      <c r="H93" s="1562"/>
      <c r="I93" s="1563"/>
      <c r="J93" s="1568"/>
      <c r="K93" s="1569"/>
      <c r="L93" s="1570"/>
      <c r="M93" s="1568"/>
      <c r="N93" s="1569"/>
      <c r="O93" s="1570"/>
      <c r="P93" s="1571" t="s">
        <v>726</v>
      </c>
      <c r="Q93" s="1572"/>
      <c r="R93" s="1573"/>
      <c r="S93" s="1573"/>
      <c r="T93" s="1557" t="s">
        <v>15</v>
      </c>
      <c r="U93" s="1573"/>
      <c r="V93" s="1573"/>
      <c r="W93" s="1557" t="s">
        <v>16</v>
      </c>
      <c r="X93" s="1573"/>
      <c r="Y93" s="1573"/>
      <c r="Z93" s="1557" t="s">
        <v>17</v>
      </c>
      <c r="AA93" s="1606"/>
      <c r="AB93" s="1607"/>
      <c r="AC93" s="1607"/>
      <c r="AD93" s="1607"/>
      <c r="AE93" s="1607"/>
      <c r="AF93" s="1607"/>
      <c r="AG93" s="1607"/>
      <c r="AH93" s="1607"/>
      <c r="AI93" s="1607"/>
      <c r="AJ93" s="1608"/>
    </row>
    <row r="94" spans="1:41" ht="9.9499999999999993" hidden="1" customHeight="1">
      <c r="A94" s="1615"/>
      <c r="B94" s="1561"/>
      <c r="C94" s="1562"/>
      <c r="D94" s="1562"/>
      <c r="E94" s="1562"/>
      <c r="F94" s="1562"/>
      <c r="G94" s="1562"/>
      <c r="H94" s="1562"/>
      <c r="I94" s="1563"/>
      <c r="J94" s="1568"/>
      <c r="K94" s="1569"/>
      <c r="L94" s="1570"/>
      <c r="M94" s="1568"/>
      <c r="N94" s="1569"/>
      <c r="O94" s="1570"/>
      <c r="P94" s="1572"/>
      <c r="Q94" s="1572"/>
      <c r="R94" s="1573"/>
      <c r="S94" s="1573"/>
      <c r="T94" s="1557"/>
      <c r="U94" s="1573"/>
      <c r="V94" s="1573"/>
      <c r="W94" s="1557"/>
      <c r="X94" s="1573"/>
      <c r="Y94" s="1573"/>
      <c r="Z94" s="1557"/>
      <c r="AA94" s="1606"/>
      <c r="AB94" s="1607"/>
      <c r="AC94" s="1607"/>
      <c r="AD94" s="1607"/>
      <c r="AE94" s="1607"/>
      <c r="AF94" s="1607"/>
      <c r="AG94" s="1607"/>
      <c r="AH94" s="1607"/>
      <c r="AI94" s="1607"/>
      <c r="AJ94" s="1608"/>
    </row>
    <row r="95" spans="1:41" ht="3" hidden="1" customHeight="1">
      <c r="A95" s="1615"/>
      <c r="B95" s="1574"/>
      <c r="C95" s="1575"/>
      <c r="D95" s="1575"/>
      <c r="E95" s="1575"/>
      <c r="F95" s="1575"/>
      <c r="G95" s="1575"/>
      <c r="H95" s="1575"/>
      <c r="I95" s="1576"/>
      <c r="J95" s="938"/>
      <c r="K95" s="939"/>
      <c r="L95" s="940"/>
      <c r="M95" s="938"/>
      <c r="N95" s="939"/>
      <c r="O95" s="940"/>
      <c r="P95" s="1577"/>
      <c r="Q95" s="1577"/>
      <c r="R95" s="1577"/>
      <c r="S95" s="1577"/>
      <c r="T95" s="1577"/>
      <c r="U95" s="1577"/>
      <c r="V95" s="1577"/>
      <c r="W95" s="1577"/>
      <c r="X95" s="1577"/>
      <c r="Y95" s="1577"/>
      <c r="Z95" s="1577"/>
      <c r="AA95" s="1606"/>
      <c r="AB95" s="1607"/>
      <c r="AC95" s="1607"/>
      <c r="AD95" s="1607"/>
      <c r="AE95" s="1607"/>
      <c r="AF95" s="1607"/>
      <c r="AG95" s="1607"/>
      <c r="AH95" s="1607"/>
      <c r="AI95" s="1607"/>
      <c r="AJ95" s="1608"/>
    </row>
    <row r="96" spans="1:41" ht="3" hidden="1" customHeight="1">
      <c r="A96" s="1615"/>
      <c r="B96" s="1601" t="s">
        <v>133</v>
      </c>
      <c r="C96" s="1559"/>
      <c r="D96" s="1559"/>
      <c r="E96" s="1559"/>
      <c r="F96" s="1559"/>
      <c r="G96" s="1559"/>
      <c r="H96" s="1559"/>
      <c r="I96" s="1560"/>
      <c r="J96" s="941"/>
      <c r="K96" s="942"/>
      <c r="L96" s="943"/>
      <c r="M96" s="941"/>
      <c r="N96" s="942"/>
      <c r="O96" s="943"/>
      <c r="P96" s="1567"/>
      <c r="Q96" s="1567"/>
      <c r="R96" s="1567"/>
      <c r="S96" s="1567"/>
      <c r="T96" s="1567"/>
      <c r="U96" s="1567"/>
      <c r="V96" s="1567"/>
      <c r="W96" s="1567"/>
      <c r="X96" s="1567"/>
      <c r="Y96" s="1567"/>
      <c r="Z96" s="1580"/>
      <c r="AA96" s="1606"/>
      <c r="AB96" s="1607"/>
      <c r="AC96" s="1607"/>
      <c r="AD96" s="1607"/>
      <c r="AE96" s="1607"/>
      <c r="AF96" s="1607"/>
      <c r="AG96" s="1607"/>
      <c r="AH96" s="1607"/>
      <c r="AI96" s="1607"/>
      <c r="AJ96" s="1608"/>
    </row>
    <row r="97" spans="1:36" ht="9.9499999999999993" hidden="1" customHeight="1">
      <c r="A97" s="1615"/>
      <c r="B97" s="1561"/>
      <c r="C97" s="1562"/>
      <c r="D97" s="1562"/>
      <c r="E97" s="1562"/>
      <c r="F97" s="1562"/>
      <c r="G97" s="1562"/>
      <c r="H97" s="1562"/>
      <c r="I97" s="1563"/>
      <c r="J97" s="1568"/>
      <c r="K97" s="1569"/>
      <c r="L97" s="1570"/>
      <c r="M97" s="1568"/>
      <c r="N97" s="1569"/>
      <c r="O97" s="1570"/>
      <c r="P97" s="1571" t="s">
        <v>726</v>
      </c>
      <c r="Q97" s="1572"/>
      <c r="R97" s="1573"/>
      <c r="S97" s="1573"/>
      <c r="T97" s="1557" t="s">
        <v>15</v>
      </c>
      <c r="U97" s="1573"/>
      <c r="V97" s="1573"/>
      <c r="W97" s="1557" t="s">
        <v>16</v>
      </c>
      <c r="X97" s="1573"/>
      <c r="Y97" s="1573"/>
      <c r="Z97" s="1587" t="s">
        <v>17</v>
      </c>
      <c r="AA97" s="1606"/>
      <c r="AB97" s="1607"/>
      <c r="AC97" s="1607"/>
      <c r="AD97" s="1607"/>
      <c r="AE97" s="1607"/>
      <c r="AF97" s="1607"/>
      <c r="AG97" s="1607"/>
      <c r="AH97" s="1607"/>
      <c r="AI97" s="1607"/>
      <c r="AJ97" s="1608"/>
    </row>
    <row r="98" spans="1:36" ht="9.9499999999999993" hidden="1" customHeight="1">
      <c r="A98" s="1615"/>
      <c r="B98" s="1561"/>
      <c r="C98" s="1562"/>
      <c r="D98" s="1562"/>
      <c r="E98" s="1562"/>
      <c r="F98" s="1562"/>
      <c r="G98" s="1562"/>
      <c r="H98" s="1562"/>
      <c r="I98" s="1563"/>
      <c r="J98" s="1568"/>
      <c r="K98" s="1569"/>
      <c r="L98" s="1570"/>
      <c r="M98" s="1568"/>
      <c r="N98" s="1569"/>
      <c r="O98" s="1570"/>
      <c r="P98" s="1572"/>
      <c r="Q98" s="1572"/>
      <c r="R98" s="1573"/>
      <c r="S98" s="1573"/>
      <c r="T98" s="1557"/>
      <c r="U98" s="1573"/>
      <c r="V98" s="1573"/>
      <c r="W98" s="1557"/>
      <c r="X98" s="1573"/>
      <c r="Y98" s="1573"/>
      <c r="Z98" s="1587"/>
      <c r="AA98" s="1606"/>
      <c r="AB98" s="1607"/>
      <c r="AC98" s="1607"/>
      <c r="AD98" s="1607"/>
      <c r="AE98" s="1607"/>
      <c r="AF98" s="1607"/>
      <c r="AG98" s="1607"/>
      <c r="AH98" s="1607"/>
      <c r="AI98" s="1607"/>
      <c r="AJ98" s="1608"/>
    </row>
    <row r="99" spans="1:36" ht="3" hidden="1" customHeight="1">
      <c r="A99" s="1615"/>
      <c r="B99" s="1564"/>
      <c r="C99" s="1565"/>
      <c r="D99" s="1565"/>
      <c r="E99" s="1565"/>
      <c r="F99" s="1565"/>
      <c r="G99" s="1565"/>
      <c r="H99" s="1565"/>
      <c r="I99" s="1566"/>
      <c r="J99" s="944"/>
      <c r="K99" s="945"/>
      <c r="L99" s="946"/>
      <c r="M99" s="944"/>
      <c r="N99" s="945"/>
      <c r="O99" s="946"/>
      <c r="P99" s="1588"/>
      <c r="Q99" s="1588"/>
      <c r="R99" s="1588"/>
      <c r="S99" s="1588"/>
      <c r="T99" s="1588"/>
      <c r="U99" s="1588"/>
      <c r="V99" s="1588"/>
      <c r="W99" s="1588"/>
      <c r="X99" s="1588"/>
      <c r="Y99" s="1588"/>
      <c r="Z99" s="1589"/>
      <c r="AA99" s="1606"/>
      <c r="AB99" s="1607"/>
      <c r="AC99" s="1607"/>
      <c r="AD99" s="1607"/>
      <c r="AE99" s="1607"/>
      <c r="AF99" s="1607"/>
      <c r="AG99" s="1607"/>
      <c r="AH99" s="1607"/>
      <c r="AI99" s="1607"/>
      <c r="AJ99" s="1608"/>
    </row>
    <row r="100" spans="1:36" ht="3" hidden="1" customHeight="1">
      <c r="A100" s="1615"/>
      <c r="B100" s="1561" t="s">
        <v>144</v>
      </c>
      <c r="C100" s="1562"/>
      <c r="D100" s="1562"/>
      <c r="E100" s="1562"/>
      <c r="F100" s="1562"/>
      <c r="G100" s="1562"/>
      <c r="H100" s="1562"/>
      <c r="I100" s="1563"/>
      <c r="J100" s="947"/>
      <c r="K100" s="948"/>
      <c r="L100" s="949"/>
      <c r="M100" s="947"/>
      <c r="N100" s="948"/>
      <c r="O100" s="949"/>
      <c r="P100" s="1579"/>
      <c r="Q100" s="1579"/>
      <c r="R100" s="1579"/>
      <c r="S100" s="1579"/>
      <c r="T100" s="1579"/>
      <c r="U100" s="1579"/>
      <c r="V100" s="1579"/>
      <c r="W100" s="1579"/>
      <c r="X100" s="1579"/>
      <c r="Y100" s="1579"/>
      <c r="Z100" s="1579"/>
      <c r="AA100" s="1606"/>
      <c r="AB100" s="1607"/>
      <c r="AC100" s="1607"/>
      <c r="AD100" s="1607"/>
      <c r="AE100" s="1607"/>
      <c r="AF100" s="1607"/>
      <c r="AG100" s="1607"/>
      <c r="AH100" s="1607"/>
      <c r="AI100" s="1607"/>
      <c r="AJ100" s="1608"/>
    </row>
    <row r="101" spans="1:36" ht="9.9499999999999993" hidden="1" customHeight="1">
      <c r="A101" s="1615"/>
      <c r="B101" s="1561"/>
      <c r="C101" s="1562"/>
      <c r="D101" s="1562"/>
      <c r="E101" s="1562"/>
      <c r="F101" s="1562"/>
      <c r="G101" s="1562"/>
      <c r="H101" s="1562"/>
      <c r="I101" s="1563"/>
      <c r="J101" s="1568"/>
      <c r="K101" s="1569"/>
      <c r="L101" s="1570"/>
      <c r="M101" s="1568"/>
      <c r="N101" s="1569"/>
      <c r="O101" s="1570"/>
      <c r="P101" s="1571" t="s">
        <v>726</v>
      </c>
      <c r="Q101" s="1572"/>
      <c r="R101" s="1573"/>
      <c r="S101" s="1573"/>
      <c r="T101" s="1557" t="s">
        <v>15</v>
      </c>
      <c r="U101" s="1573"/>
      <c r="V101" s="1573"/>
      <c r="W101" s="1557" t="s">
        <v>16</v>
      </c>
      <c r="X101" s="1573"/>
      <c r="Y101" s="1573"/>
      <c r="Z101" s="1557" t="s">
        <v>17</v>
      </c>
      <c r="AA101" s="1606"/>
      <c r="AB101" s="1607"/>
      <c r="AC101" s="1607"/>
      <c r="AD101" s="1607"/>
      <c r="AE101" s="1607"/>
      <c r="AF101" s="1607"/>
      <c r="AG101" s="1607"/>
      <c r="AH101" s="1607"/>
      <c r="AI101" s="1607"/>
      <c r="AJ101" s="1608"/>
    </row>
    <row r="102" spans="1:36" ht="9.9499999999999993" hidden="1" customHeight="1">
      <c r="A102" s="1615"/>
      <c r="B102" s="1561"/>
      <c r="C102" s="1562"/>
      <c r="D102" s="1562"/>
      <c r="E102" s="1562"/>
      <c r="F102" s="1562"/>
      <c r="G102" s="1562"/>
      <c r="H102" s="1562"/>
      <c r="I102" s="1563"/>
      <c r="J102" s="1568"/>
      <c r="K102" s="1569"/>
      <c r="L102" s="1570"/>
      <c r="M102" s="1568"/>
      <c r="N102" s="1569"/>
      <c r="O102" s="1570"/>
      <c r="P102" s="1572"/>
      <c r="Q102" s="1572"/>
      <c r="R102" s="1573"/>
      <c r="S102" s="1573"/>
      <c r="T102" s="1557"/>
      <c r="U102" s="1573"/>
      <c r="V102" s="1573"/>
      <c r="W102" s="1557"/>
      <c r="X102" s="1573"/>
      <c r="Y102" s="1573"/>
      <c r="Z102" s="1557"/>
      <c r="AA102" s="1606"/>
      <c r="AB102" s="1607"/>
      <c r="AC102" s="1607"/>
      <c r="AD102" s="1607"/>
      <c r="AE102" s="1607"/>
      <c r="AF102" s="1607"/>
      <c r="AG102" s="1607"/>
      <c r="AH102" s="1607"/>
      <c r="AI102" s="1607"/>
      <c r="AJ102" s="1608"/>
    </row>
    <row r="103" spans="1:36" ht="3" hidden="1" customHeight="1">
      <c r="A103" s="1615"/>
      <c r="B103" s="1574"/>
      <c r="C103" s="1575"/>
      <c r="D103" s="1575"/>
      <c r="E103" s="1575"/>
      <c r="F103" s="1575"/>
      <c r="G103" s="1575"/>
      <c r="H103" s="1575"/>
      <c r="I103" s="1576"/>
      <c r="J103" s="938"/>
      <c r="K103" s="939"/>
      <c r="L103" s="940"/>
      <c r="M103" s="938"/>
      <c r="N103" s="939"/>
      <c r="O103" s="940"/>
      <c r="P103" s="1577"/>
      <c r="Q103" s="1577"/>
      <c r="R103" s="1577"/>
      <c r="S103" s="1577"/>
      <c r="T103" s="1577"/>
      <c r="U103" s="1577"/>
      <c r="V103" s="1577"/>
      <c r="W103" s="1577"/>
      <c r="X103" s="1577"/>
      <c r="Y103" s="1577"/>
      <c r="Z103" s="1577"/>
      <c r="AA103" s="1606"/>
      <c r="AB103" s="1607"/>
      <c r="AC103" s="1607"/>
      <c r="AD103" s="1607"/>
      <c r="AE103" s="1607"/>
      <c r="AF103" s="1607"/>
      <c r="AG103" s="1607"/>
      <c r="AH103" s="1607"/>
      <c r="AI103" s="1607"/>
      <c r="AJ103" s="1608"/>
    </row>
    <row r="104" spans="1:36" ht="3" hidden="1" customHeight="1">
      <c r="A104" s="1615"/>
      <c r="B104" s="1601" t="s">
        <v>313</v>
      </c>
      <c r="C104" s="1559"/>
      <c r="D104" s="1559"/>
      <c r="E104" s="1559"/>
      <c r="F104" s="1559"/>
      <c r="G104" s="1559"/>
      <c r="H104" s="1559"/>
      <c r="I104" s="1560"/>
      <c r="J104" s="941"/>
      <c r="K104" s="942"/>
      <c r="L104" s="943"/>
      <c r="M104" s="941"/>
      <c r="N104" s="942"/>
      <c r="O104" s="943"/>
      <c r="P104" s="1567"/>
      <c r="Q104" s="1567"/>
      <c r="R104" s="1567"/>
      <c r="S104" s="1567"/>
      <c r="T104" s="1567"/>
      <c r="U104" s="1567"/>
      <c r="V104" s="1567"/>
      <c r="W104" s="1567"/>
      <c r="X104" s="1567"/>
      <c r="Y104" s="1567"/>
      <c r="Z104" s="1567"/>
      <c r="AA104" s="1606"/>
      <c r="AB104" s="1607"/>
      <c r="AC104" s="1607"/>
      <c r="AD104" s="1607"/>
      <c r="AE104" s="1607"/>
      <c r="AF104" s="1607"/>
      <c r="AG104" s="1607"/>
      <c r="AH104" s="1607"/>
      <c r="AI104" s="1607"/>
      <c r="AJ104" s="1608"/>
    </row>
    <row r="105" spans="1:36" ht="9.9499999999999993" hidden="1" customHeight="1">
      <c r="A105" s="1615"/>
      <c r="B105" s="1561"/>
      <c r="C105" s="1562"/>
      <c r="D105" s="1562"/>
      <c r="E105" s="1562"/>
      <c r="F105" s="1562"/>
      <c r="G105" s="1562"/>
      <c r="H105" s="1562"/>
      <c r="I105" s="1563"/>
      <c r="J105" s="1568"/>
      <c r="K105" s="1569"/>
      <c r="L105" s="1570"/>
      <c r="M105" s="1568"/>
      <c r="N105" s="1569"/>
      <c r="O105" s="1570"/>
      <c r="P105" s="1571" t="s">
        <v>726</v>
      </c>
      <c r="Q105" s="1572"/>
      <c r="R105" s="1573"/>
      <c r="S105" s="1573"/>
      <c r="T105" s="1557" t="s">
        <v>15</v>
      </c>
      <c r="U105" s="1573"/>
      <c r="V105" s="1573"/>
      <c r="W105" s="1557" t="s">
        <v>16</v>
      </c>
      <c r="X105" s="1573"/>
      <c r="Y105" s="1573"/>
      <c r="Z105" s="1557" t="s">
        <v>17</v>
      </c>
      <c r="AA105" s="1606"/>
      <c r="AB105" s="1607"/>
      <c r="AC105" s="1607"/>
      <c r="AD105" s="1607"/>
      <c r="AE105" s="1607"/>
      <c r="AF105" s="1607"/>
      <c r="AG105" s="1607"/>
      <c r="AH105" s="1607"/>
      <c r="AI105" s="1607"/>
      <c r="AJ105" s="1608"/>
    </row>
    <row r="106" spans="1:36" ht="9.9499999999999993" hidden="1" customHeight="1">
      <c r="A106" s="1615"/>
      <c r="B106" s="1561"/>
      <c r="C106" s="1562"/>
      <c r="D106" s="1562"/>
      <c r="E106" s="1562"/>
      <c r="F106" s="1562"/>
      <c r="G106" s="1562"/>
      <c r="H106" s="1562"/>
      <c r="I106" s="1563"/>
      <c r="J106" s="1568"/>
      <c r="K106" s="1569"/>
      <c r="L106" s="1570"/>
      <c r="M106" s="1568"/>
      <c r="N106" s="1569"/>
      <c r="O106" s="1570"/>
      <c r="P106" s="1572"/>
      <c r="Q106" s="1572"/>
      <c r="R106" s="1573"/>
      <c r="S106" s="1573"/>
      <c r="T106" s="1557"/>
      <c r="U106" s="1573"/>
      <c r="V106" s="1573"/>
      <c r="W106" s="1557"/>
      <c r="X106" s="1573"/>
      <c r="Y106" s="1573"/>
      <c r="Z106" s="1557"/>
      <c r="AA106" s="1606"/>
      <c r="AB106" s="1607"/>
      <c r="AC106" s="1607"/>
      <c r="AD106" s="1607"/>
      <c r="AE106" s="1607"/>
      <c r="AF106" s="1607"/>
      <c r="AG106" s="1607"/>
      <c r="AH106" s="1607"/>
      <c r="AI106" s="1607"/>
      <c r="AJ106" s="1608"/>
    </row>
    <row r="107" spans="1:36" ht="3" hidden="1" customHeight="1">
      <c r="A107" s="1615"/>
      <c r="B107" s="1574"/>
      <c r="C107" s="1575"/>
      <c r="D107" s="1575"/>
      <c r="E107" s="1575"/>
      <c r="F107" s="1575"/>
      <c r="G107" s="1575"/>
      <c r="H107" s="1575"/>
      <c r="I107" s="1576"/>
      <c r="J107" s="938"/>
      <c r="K107" s="939"/>
      <c r="L107" s="940"/>
      <c r="M107" s="938"/>
      <c r="N107" s="939"/>
      <c r="O107" s="940"/>
      <c r="P107" s="1577"/>
      <c r="Q107" s="1577"/>
      <c r="R107" s="1577"/>
      <c r="S107" s="1577"/>
      <c r="T107" s="1577"/>
      <c r="U107" s="1577"/>
      <c r="V107" s="1577"/>
      <c r="W107" s="1577"/>
      <c r="X107" s="1577"/>
      <c r="Y107" s="1577"/>
      <c r="Z107" s="1577"/>
      <c r="AA107" s="1606"/>
      <c r="AB107" s="1607"/>
      <c r="AC107" s="1607"/>
      <c r="AD107" s="1607"/>
      <c r="AE107" s="1607"/>
      <c r="AF107" s="1607"/>
      <c r="AG107" s="1607"/>
      <c r="AH107" s="1607"/>
      <c r="AI107" s="1607"/>
      <c r="AJ107" s="1608"/>
    </row>
    <row r="108" spans="1:36" ht="3" hidden="1" customHeight="1">
      <c r="A108" s="1615"/>
      <c r="B108" s="1601" t="s">
        <v>145</v>
      </c>
      <c r="C108" s="1559"/>
      <c r="D108" s="1559"/>
      <c r="E108" s="1559"/>
      <c r="F108" s="1559"/>
      <c r="G108" s="1559"/>
      <c r="H108" s="1559"/>
      <c r="I108" s="1560"/>
      <c r="J108" s="941"/>
      <c r="K108" s="942"/>
      <c r="L108" s="943"/>
      <c r="M108" s="941"/>
      <c r="N108" s="942"/>
      <c r="O108" s="943"/>
      <c r="P108" s="1567"/>
      <c r="Q108" s="1567"/>
      <c r="R108" s="1567"/>
      <c r="S108" s="1567"/>
      <c r="T108" s="1567"/>
      <c r="U108" s="1567"/>
      <c r="V108" s="1567"/>
      <c r="W108" s="1567"/>
      <c r="X108" s="1567"/>
      <c r="Y108" s="1567"/>
      <c r="Z108" s="1567"/>
      <c r="AA108" s="1606"/>
      <c r="AB108" s="1607"/>
      <c r="AC108" s="1607"/>
      <c r="AD108" s="1607"/>
      <c r="AE108" s="1607"/>
      <c r="AF108" s="1607"/>
      <c r="AG108" s="1607"/>
      <c r="AH108" s="1607"/>
      <c r="AI108" s="1607"/>
      <c r="AJ108" s="1608"/>
    </row>
    <row r="109" spans="1:36" ht="9.9499999999999993" hidden="1" customHeight="1">
      <c r="A109" s="1615"/>
      <c r="B109" s="1561"/>
      <c r="C109" s="1562"/>
      <c r="D109" s="1562"/>
      <c r="E109" s="1562"/>
      <c r="F109" s="1562"/>
      <c r="G109" s="1562"/>
      <c r="H109" s="1562"/>
      <c r="I109" s="1563"/>
      <c r="J109" s="1568"/>
      <c r="K109" s="1569"/>
      <c r="L109" s="1570"/>
      <c r="M109" s="1568"/>
      <c r="N109" s="1569"/>
      <c r="O109" s="1570"/>
      <c r="P109" s="1571" t="s">
        <v>726</v>
      </c>
      <c r="Q109" s="1572"/>
      <c r="R109" s="1573"/>
      <c r="S109" s="1573"/>
      <c r="T109" s="1557" t="s">
        <v>15</v>
      </c>
      <c r="U109" s="1573"/>
      <c r="V109" s="1573"/>
      <c r="W109" s="1557" t="s">
        <v>16</v>
      </c>
      <c r="X109" s="1573"/>
      <c r="Y109" s="1573"/>
      <c r="Z109" s="1557" t="s">
        <v>17</v>
      </c>
      <c r="AA109" s="1606"/>
      <c r="AB109" s="1607"/>
      <c r="AC109" s="1607"/>
      <c r="AD109" s="1607"/>
      <c r="AE109" s="1607"/>
      <c r="AF109" s="1607"/>
      <c r="AG109" s="1607"/>
      <c r="AH109" s="1607"/>
      <c r="AI109" s="1607"/>
      <c r="AJ109" s="1608"/>
    </row>
    <row r="110" spans="1:36" ht="9.9499999999999993" hidden="1" customHeight="1">
      <c r="A110" s="1615"/>
      <c r="B110" s="1561"/>
      <c r="C110" s="1562"/>
      <c r="D110" s="1562"/>
      <c r="E110" s="1562"/>
      <c r="F110" s="1562"/>
      <c r="G110" s="1562"/>
      <c r="H110" s="1562"/>
      <c r="I110" s="1563"/>
      <c r="J110" s="1568"/>
      <c r="K110" s="1569"/>
      <c r="L110" s="1570"/>
      <c r="M110" s="1568"/>
      <c r="N110" s="1569"/>
      <c r="O110" s="1570"/>
      <c r="P110" s="1572"/>
      <c r="Q110" s="1572"/>
      <c r="R110" s="1573"/>
      <c r="S110" s="1573"/>
      <c r="T110" s="1557"/>
      <c r="U110" s="1573"/>
      <c r="V110" s="1573"/>
      <c r="W110" s="1557"/>
      <c r="X110" s="1573"/>
      <c r="Y110" s="1573"/>
      <c r="Z110" s="1557"/>
      <c r="AA110" s="1606"/>
      <c r="AB110" s="1607"/>
      <c r="AC110" s="1607"/>
      <c r="AD110" s="1607"/>
      <c r="AE110" s="1607"/>
      <c r="AF110" s="1607"/>
      <c r="AG110" s="1607"/>
      <c r="AH110" s="1607"/>
      <c r="AI110" s="1607"/>
      <c r="AJ110" s="1608"/>
    </row>
    <row r="111" spans="1:36" ht="3" hidden="1" customHeight="1">
      <c r="A111" s="1615"/>
      <c r="B111" s="1574"/>
      <c r="C111" s="1575"/>
      <c r="D111" s="1575"/>
      <c r="E111" s="1575"/>
      <c r="F111" s="1575"/>
      <c r="G111" s="1575"/>
      <c r="H111" s="1575"/>
      <c r="I111" s="1576"/>
      <c r="J111" s="938"/>
      <c r="K111" s="939"/>
      <c r="L111" s="940"/>
      <c r="M111" s="938"/>
      <c r="N111" s="939"/>
      <c r="O111" s="940"/>
      <c r="P111" s="1577"/>
      <c r="Q111" s="1577"/>
      <c r="R111" s="1577"/>
      <c r="S111" s="1577"/>
      <c r="T111" s="1577"/>
      <c r="U111" s="1577"/>
      <c r="V111" s="1577"/>
      <c r="W111" s="1577"/>
      <c r="X111" s="1577"/>
      <c r="Y111" s="1577"/>
      <c r="Z111" s="1577"/>
      <c r="AA111" s="1606"/>
      <c r="AB111" s="1607"/>
      <c r="AC111" s="1607"/>
      <c r="AD111" s="1607"/>
      <c r="AE111" s="1607"/>
      <c r="AF111" s="1607"/>
      <c r="AG111" s="1607"/>
      <c r="AH111" s="1607"/>
      <c r="AI111" s="1607"/>
      <c r="AJ111" s="1608"/>
    </row>
    <row r="112" spans="1:36" ht="3" hidden="1" customHeight="1">
      <c r="A112" s="1615"/>
      <c r="B112" s="1601" t="s">
        <v>146</v>
      </c>
      <c r="C112" s="1559"/>
      <c r="D112" s="1559"/>
      <c r="E112" s="1559"/>
      <c r="F112" s="1559"/>
      <c r="G112" s="1559"/>
      <c r="H112" s="1559"/>
      <c r="I112" s="1560"/>
      <c r="J112" s="941"/>
      <c r="K112" s="942"/>
      <c r="L112" s="943"/>
      <c r="M112" s="941"/>
      <c r="N112" s="942"/>
      <c r="O112" s="943"/>
      <c r="P112" s="1567"/>
      <c r="Q112" s="1567"/>
      <c r="R112" s="1567"/>
      <c r="S112" s="1567"/>
      <c r="T112" s="1567"/>
      <c r="U112" s="1567"/>
      <c r="V112" s="1567"/>
      <c r="W112" s="1567"/>
      <c r="X112" s="1567"/>
      <c r="Y112" s="1567"/>
      <c r="Z112" s="1567"/>
      <c r="AA112" s="1606"/>
      <c r="AB112" s="1607"/>
      <c r="AC112" s="1607"/>
      <c r="AD112" s="1607"/>
      <c r="AE112" s="1607"/>
      <c r="AF112" s="1607"/>
      <c r="AG112" s="1607"/>
      <c r="AH112" s="1607"/>
      <c r="AI112" s="1607"/>
      <c r="AJ112" s="1608"/>
    </row>
    <row r="113" spans="1:39" ht="9.9499999999999993" hidden="1" customHeight="1">
      <c r="A113" s="1615"/>
      <c r="B113" s="1561"/>
      <c r="C113" s="1562"/>
      <c r="D113" s="1562"/>
      <c r="E113" s="1562"/>
      <c r="F113" s="1562"/>
      <c r="G113" s="1562"/>
      <c r="H113" s="1562"/>
      <c r="I113" s="1563"/>
      <c r="J113" s="1568"/>
      <c r="K113" s="1569"/>
      <c r="L113" s="1570"/>
      <c r="M113" s="1568"/>
      <c r="N113" s="1569"/>
      <c r="O113" s="1570"/>
      <c r="P113" s="1571" t="s">
        <v>726</v>
      </c>
      <c r="Q113" s="1572"/>
      <c r="R113" s="1573"/>
      <c r="S113" s="1573"/>
      <c r="T113" s="1557" t="s">
        <v>15</v>
      </c>
      <c r="U113" s="1573"/>
      <c r="V113" s="1573"/>
      <c r="W113" s="1557" t="s">
        <v>16</v>
      </c>
      <c r="X113" s="1573"/>
      <c r="Y113" s="1573"/>
      <c r="Z113" s="1557" t="s">
        <v>17</v>
      </c>
      <c r="AA113" s="1606"/>
      <c r="AB113" s="1607"/>
      <c r="AC113" s="1607"/>
      <c r="AD113" s="1607"/>
      <c r="AE113" s="1607"/>
      <c r="AF113" s="1607"/>
      <c r="AG113" s="1607"/>
      <c r="AH113" s="1607"/>
      <c r="AI113" s="1607"/>
      <c r="AJ113" s="1608"/>
    </row>
    <row r="114" spans="1:39" ht="9.9499999999999993" hidden="1" customHeight="1">
      <c r="A114" s="1615"/>
      <c r="B114" s="1561"/>
      <c r="C114" s="1562"/>
      <c r="D114" s="1562"/>
      <c r="E114" s="1562"/>
      <c r="F114" s="1562"/>
      <c r="G114" s="1562"/>
      <c r="H114" s="1562"/>
      <c r="I114" s="1563"/>
      <c r="J114" s="1568"/>
      <c r="K114" s="1569"/>
      <c r="L114" s="1570"/>
      <c r="M114" s="1568"/>
      <c r="N114" s="1569"/>
      <c r="O114" s="1570"/>
      <c r="P114" s="1572"/>
      <c r="Q114" s="1572"/>
      <c r="R114" s="1573"/>
      <c r="S114" s="1573"/>
      <c r="T114" s="1557"/>
      <c r="U114" s="1573"/>
      <c r="V114" s="1573"/>
      <c r="W114" s="1557"/>
      <c r="X114" s="1573"/>
      <c r="Y114" s="1573"/>
      <c r="Z114" s="1557"/>
      <c r="AA114" s="1606"/>
      <c r="AB114" s="1607"/>
      <c r="AC114" s="1607"/>
      <c r="AD114" s="1607"/>
      <c r="AE114" s="1607"/>
      <c r="AF114" s="1607"/>
      <c r="AG114" s="1607"/>
      <c r="AH114" s="1607"/>
      <c r="AI114" s="1607"/>
      <c r="AJ114" s="1608"/>
    </row>
    <row r="115" spans="1:39" ht="3" hidden="1" customHeight="1">
      <c r="A115" s="1615"/>
      <c r="B115" s="1574"/>
      <c r="C115" s="1575"/>
      <c r="D115" s="1575"/>
      <c r="E115" s="1575"/>
      <c r="F115" s="1575"/>
      <c r="G115" s="1575"/>
      <c r="H115" s="1575"/>
      <c r="I115" s="1576"/>
      <c r="J115" s="938"/>
      <c r="K115" s="939"/>
      <c r="L115" s="940"/>
      <c r="M115" s="938"/>
      <c r="N115" s="939"/>
      <c r="O115" s="940"/>
      <c r="P115" s="1577"/>
      <c r="Q115" s="1577"/>
      <c r="R115" s="1577"/>
      <c r="S115" s="1577"/>
      <c r="T115" s="1577"/>
      <c r="U115" s="1577"/>
      <c r="V115" s="1577"/>
      <c r="W115" s="1577"/>
      <c r="X115" s="1577"/>
      <c r="Y115" s="1577"/>
      <c r="Z115" s="1577"/>
      <c r="AA115" s="1606"/>
      <c r="AB115" s="1607"/>
      <c r="AC115" s="1607"/>
      <c r="AD115" s="1607"/>
      <c r="AE115" s="1607"/>
      <c r="AF115" s="1607"/>
      <c r="AG115" s="1607"/>
      <c r="AH115" s="1607"/>
      <c r="AI115" s="1607"/>
      <c r="AJ115" s="1608"/>
    </row>
    <row r="116" spans="1:39" ht="3" hidden="1" customHeight="1">
      <c r="A116" s="1615"/>
      <c r="B116" s="1601" t="s">
        <v>147</v>
      </c>
      <c r="C116" s="1559"/>
      <c r="D116" s="1559"/>
      <c r="E116" s="1559"/>
      <c r="F116" s="1559"/>
      <c r="G116" s="1559"/>
      <c r="H116" s="1559"/>
      <c r="I116" s="1560"/>
      <c r="J116" s="941"/>
      <c r="K116" s="942"/>
      <c r="L116" s="943"/>
      <c r="M116" s="941"/>
      <c r="N116" s="942"/>
      <c r="O116" s="943"/>
      <c r="P116" s="1567"/>
      <c r="Q116" s="1567"/>
      <c r="R116" s="1567"/>
      <c r="S116" s="1567"/>
      <c r="T116" s="1567"/>
      <c r="U116" s="1567"/>
      <c r="V116" s="1567"/>
      <c r="W116" s="1567"/>
      <c r="X116" s="1567"/>
      <c r="Y116" s="1567"/>
      <c r="Z116" s="1580"/>
      <c r="AA116" s="1606"/>
      <c r="AB116" s="1607"/>
      <c r="AC116" s="1607"/>
      <c r="AD116" s="1607"/>
      <c r="AE116" s="1607"/>
      <c r="AF116" s="1607"/>
      <c r="AG116" s="1607"/>
      <c r="AH116" s="1607"/>
      <c r="AI116" s="1607"/>
      <c r="AJ116" s="1608"/>
    </row>
    <row r="117" spans="1:39" ht="9.9499999999999993" hidden="1" customHeight="1">
      <c r="A117" s="1615"/>
      <c r="B117" s="1561"/>
      <c r="C117" s="1562"/>
      <c r="D117" s="1562"/>
      <c r="E117" s="1562"/>
      <c r="F117" s="1562"/>
      <c r="G117" s="1562"/>
      <c r="H117" s="1562"/>
      <c r="I117" s="1563"/>
      <c r="J117" s="1568"/>
      <c r="K117" s="1569"/>
      <c r="L117" s="1570"/>
      <c r="M117" s="1568"/>
      <c r="N117" s="1569"/>
      <c r="O117" s="1570"/>
      <c r="P117" s="1571" t="s">
        <v>726</v>
      </c>
      <c r="Q117" s="1572"/>
      <c r="R117" s="1573"/>
      <c r="S117" s="1573"/>
      <c r="T117" s="1557" t="s">
        <v>15</v>
      </c>
      <c r="U117" s="1573"/>
      <c r="V117" s="1573"/>
      <c r="W117" s="1557" t="s">
        <v>16</v>
      </c>
      <c r="X117" s="1573"/>
      <c r="Y117" s="1573"/>
      <c r="Z117" s="1587" t="s">
        <v>17</v>
      </c>
      <c r="AA117" s="1606"/>
      <c r="AB117" s="1607"/>
      <c r="AC117" s="1607"/>
      <c r="AD117" s="1607"/>
      <c r="AE117" s="1607"/>
      <c r="AF117" s="1607"/>
      <c r="AG117" s="1607"/>
      <c r="AH117" s="1607"/>
      <c r="AI117" s="1607"/>
      <c r="AJ117" s="1608"/>
    </row>
    <row r="118" spans="1:39" ht="9.9499999999999993" hidden="1" customHeight="1">
      <c r="A118" s="1615"/>
      <c r="B118" s="1561"/>
      <c r="C118" s="1562"/>
      <c r="D118" s="1562"/>
      <c r="E118" s="1562"/>
      <c r="F118" s="1562"/>
      <c r="G118" s="1562"/>
      <c r="H118" s="1562"/>
      <c r="I118" s="1563"/>
      <c r="J118" s="1568"/>
      <c r="K118" s="1569"/>
      <c r="L118" s="1570"/>
      <c r="M118" s="1568"/>
      <c r="N118" s="1569"/>
      <c r="O118" s="1570"/>
      <c r="P118" s="1572"/>
      <c r="Q118" s="1572"/>
      <c r="R118" s="1573"/>
      <c r="S118" s="1573"/>
      <c r="T118" s="1557"/>
      <c r="U118" s="1573"/>
      <c r="V118" s="1573"/>
      <c r="W118" s="1557"/>
      <c r="X118" s="1573"/>
      <c r="Y118" s="1573"/>
      <c r="Z118" s="1587"/>
      <c r="AA118" s="1606"/>
      <c r="AB118" s="1607"/>
      <c r="AC118" s="1607"/>
      <c r="AD118" s="1607"/>
      <c r="AE118" s="1607"/>
      <c r="AF118" s="1607"/>
      <c r="AG118" s="1607"/>
      <c r="AH118" s="1607"/>
      <c r="AI118" s="1607"/>
      <c r="AJ118" s="1608"/>
    </row>
    <row r="119" spans="1:39" ht="3" hidden="1" customHeight="1">
      <c r="A119" s="1615"/>
      <c r="B119" s="1564"/>
      <c r="C119" s="1565"/>
      <c r="D119" s="1565"/>
      <c r="E119" s="1565"/>
      <c r="F119" s="1565"/>
      <c r="G119" s="1565"/>
      <c r="H119" s="1565"/>
      <c r="I119" s="1566"/>
      <c r="J119" s="944"/>
      <c r="K119" s="945"/>
      <c r="L119" s="946"/>
      <c r="M119" s="944"/>
      <c r="N119" s="945"/>
      <c r="O119" s="946"/>
      <c r="P119" s="1588"/>
      <c r="Q119" s="1588"/>
      <c r="R119" s="1588"/>
      <c r="S119" s="1588"/>
      <c r="T119" s="1588"/>
      <c r="U119" s="1588"/>
      <c r="V119" s="1588"/>
      <c r="W119" s="1588"/>
      <c r="X119" s="1588"/>
      <c r="Y119" s="1588"/>
      <c r="Z119" s="1589"/>
      <c r="AA119" s="1606"/>
      <c r="AB119" s="1607"/>
      <c r="AC119" s="1607"/>
      <c r="AD119" s="1607"/>
      <c r="AE119" s="1607"/>
      <c r="AF119" s="1607"/>
      <c r="AG119" s="1607"/>
      <c r="AH119" s="1607"/>
      <c r="AI119" s="1607"/>
      <c r="AJ119" s="1608"/>
    </row>
    <row r="120" spans="1:39" ht="3" hidden="1" customHeight="1">
      <c r="A120" s="1602" t="s">
        <v>148</v>
      </c>
      <c r="B120" s="1561" t="s">
        <v>727</v>
      </c>
      <c r="C120" s="1562"/>
      <c r="D120" s="1562"/>
      <c r="E120" s="1562"/>
      <c r="F120" s="1562"/>
      <c r="G120" s="1562"/>
      <c r="H120" s="1562"/>
      <c r="I120" s="1563"/>
      <c r="J120" s="947"/>
      <c r="K120" s="948"/>
      <c r="L120" s="949"/>
      <c r="M120" s="947"/>
      <c r="N120" s="948"/>
      <c r="O120" s="949"/>
      <c r="P120" s="1579"/>
      <c r="Q120" s="1579"/>
      <c r="R120" s="1579"/>
      <c r="S120" s="1579"/>
      <c r="T120" s="1579"/>
      <c r="U120" s="1579"/>
      <c r="V120" s="1579"/>
      <c r="W120" s="1579"/>
      <c r="X120" s="1579"/>
      <c r="Y120" s="1579"/>
      <c r="Z120" s="1579"/>
      <c r="AA120" s="1606"/>
      <c r="AB120" s="1607"/>
      <c r="AC120" s="1607"/>
      <c r="AD120" s="1607"/>
      <c r="AE120" s="1607"/>
      <c r="AF120" s="1607"/>
      <c r="AG120" s="1607"/>
      <c r="AH120" s="1607"/>
      <c r="AI120" s="1607"/>
      <c r="AJ120" s="1608"/>
    </row>
    <row r="121" spans="1:39" ht="9.9499999999999993" hidden="1" customHeight="1">
      <c r="A121" s="1602"/>
      <c r="B121" s="1561"/>
      <c r="C121" s="1562"/>
      <c r="D121" s="1562"/>
      <c r="E121" s="1562"/>
      <c r="F121" s="1562"/>
      <c r="G121" s="1562"/>
      <c r="H121" s="1562"/>
      <c r="I121" s="1563"/>
      <c r="J121" s="1568"/>
      <c r="K121" s="1569"/>
      <c r="L121" s="1570"/>
      <c r="M121" s="1568"/>
      <c r="N121" s="1569"/>
      <c r="O121" s="1570"/>
      <c r="P121" s="1571" t="s">
        <v>726</v>
      </c>
      <c r="Q121" s="1572"/>
      <c r="R121" s="1573"/>
      <c r="S121" s="1573"/>
      <c r="T121" s="1557" t="s">
        <v>15</v>
      </c>
      <c r="U121" s="1573"/>
      <c r="V121" s="1573"/>
      <c r="W121" s="1557" t="s">
        <v>16</v>
      </c>
      <c r="X121" s="1573"/>
      <c r="Y121" s="1573"/>
      <c r="Z121" s="1557" t="s">
        <v>17</v>
      </c>
      <c r="AA121" s="1606"/>
      <c r="AB121" s="1607"/>
      <c r="AC121" s="1607"/>
      <c r="AD121" s="1607"/>
      <c r="AE121" s="1607"/>
      <c r="AF121" s="1607"/>
      <c r="AG121" s="1607"/>
      <c r="AH121" s="1607"/>
      <c r="AI121" s="1607"/>
      <c r="AJ121" s="1608"/>
      <c r="AM121" s="390"/>
    </row>
    <row r="122" spans="1:39" ht="9.9499999999999993" hidden="1" customHeight="1">
      <c r="A122" s="1602"/>
      <c r="B122" s="1561"/>
      <c r="C122" s="1562"/>
      <c r="D122" s="1562"/>
      <c r="E122" s="1562"/>
      <c r="F122" s="1562"/>
      <c r="G122" s="1562"/>
      <c r="H122" s="1562"/>
      <c r="I122" s="1563"/>
      <c r="J122" s="1568"/>
      <c r="K122" s="1569"/>
      <c r="L122" s="1570"/>
      <c r="M122" s="1568"/>
      <c r="N122" s="1569"/>
      <c r="O122" s="1570"/>
      <c r="P122" s="1572"/>
      <c r="Q122" s="1572"/>
      <c r="R122" s="1573"/>
      <c r="S122" s="1573"/>
      <c r="T122" s="1557"/>
      <c r="U122" s="1573"/>
      <c r="V122" s="1573"/>
      <c r="W122" s="1557"/>
      <c r="X122" s="1573"/>
      <c r="Y122" s="1573"/>
      <c r="Z122" s="1557"/>
      <c r="AA122" s="1606"/>
      <c r="AB122" s="1607"/>
      <c r="AC122" s="1607"/>
      <c r="AD122" s="1607"/>
      <c r="AE122" s="1607"/>
      <c r="AF122" s="1607"/>
      <c r="AG122" s="1607"/>
      <c r="AH122" s="1607"/>
      <c r="AI122" s="1607"/>
      <c r="AJ122" s="1608"/>
    </row>
    <row r="123" spans="1:39" ht="3" hidden="1" customHeight="1">
      <c r="A123" s="1602"/>
      <c r="B123" s="1574"/>
      <c r="C123" s="1575"/>
      <c r="D123" s="1575"/>
      <c r="E123" s="1575"/>
      <c r="F123" s="1575"/>
      <c r="G123" s="1575"/>
      <c r="H123" s="1575"/>
      <c r="I123" s="1576"/>
      <c r="J123" s="938"/>
      <c r="K123" s="939"/>
      <c r="L123" s="940"/>
      <c r="M123" s="938"/>
      <c r="N123" s="939"/>
      <c r="O123" s="940"/>
      <c r="P123" s="1577"/>
      <c r="Q123" s="1577"/>
      <c r="R123" s="1577"/>
      <c r="S123" s="1577"/>
      <c r="T123" s="1577"/>
      <c r="U123" s="1577"/>
      <c r="V123" s="1577"/>
      <c r="W123" s="1577"/>
      <c r="X123" s="1577"/>
      <c r="Y123" s="1577"/>
      <c r="Z123" s="1577"/>
      <c r="AA123" s="1606"/>
      <c r="AB123" s="1607"/>
      <c r="AC123" s="1607"/>
      <c r="AD123" s="1607"/>
      <c r="AE123" s="1607"/>
      <c r="AF123" s="1607"/>
      <c r="AG123" s="1607"/>
      <c r="AH123" s="1607"/>
      <c r="AI123" s="1607"/>
      <c r="AJ123" s="1608"/>
    </row>
    <row r="124" spans="1:39" ht="3" hidden="1" customHeight="1">
      <c r="A124" s="1602"/>
      <c r="B124" s="1601" t="s">
        <v>728</v>
      </c>
      <c r="C124" s="1559"/>
      <c r="D124" s="1559"/>
      <c r="E124" s="1559"/>
      <c r="F124" s="1559"/>
      <c r="G124" s="1559"/>
      <c r="H124" s="1559"/>
      <c r="I124" s="1560"/>
      <c r="J124" s="941"/>
      <c r="K124" s="942"/>
      <c r="L124" s="943"/>
      <c r="M124" s="941"/>
      <c r="N124" s="942"/>
      <c r="O124" s="943"/>
      <c r="P124" s="1567"/>
      <c r="Q124" s="1567"/>
      <c r="R124" s="1567"/>
      <c r="S124" s="1567"/>
      <c r="T124" s="1567"/>
      <c r="U124" s="1567"/>
      <c r="V124" s="1567"/>
      <c r="W124" s="1567"/>
      <c r="X124" s="1567"/>
      <c r="Y124" s="1567"/>
      <c r="Z124" s="1567"/>
      <c r="AA124" s="1606"/>
      <c r="AB124" s="1607"/>
      <c r="AC124" s="1607"/>
      <c r="AD124" s="1607"/>
      <c r="AE124" s="1607"/>
      <c r="AF124" s="1607"/>
      <c r="AG124" s="1607"/>
      <c r="AH124" s="1607"/>
      <c r="AI124" s="1607"/>
      <c r="AJ124" s="1608"/>
    </row>
    <row r="125" spans="1:39" ht="9.9499999999999993" hidden="1" customHeight="1">
      <c r="A125" s="1602"/>
      <c r="B125" s="1561"/>
      <c r="C125" s="1562"/>
      <c r="D125" s="1562"/>
      <c r="E125" s="1562"/>
      <c r="F125" s="1562"/>
      <c r="G125" s="1562"/>
      <c r="H125" s="1562"/>
      <c r="I125" s="1563"/>
      <c r="J125" s="1568"/>
      <c r="K125" s="1569"/>
      <c r="L125" s="1570"/>
      <c r="M125" s="1568"/>
      <c r="N125" s="1569"/>
      <c r="O125" s="1570"/>
      <c r="P125" s="1571" t="s">
        <v>726</v>
      </c>
      <c r="Q125" s="1572"/>
      <c r="R125" s="1573"/>
      <c r="S125" s="1573"/>
      <c r="T125" s="1557" t="s">
        <v>15</v>
      </c>
      <c r="U125" s="1573"/>
      <c r="V125" s="1573"/>
      <c r="W125" s="1557" t="s">
        <v>16</v>
      </c>
      <c r="X125" s="1573"/>
      <c r="Y125" s="1573"/>
      <c r="Z125" s="1557" t="s">
        <v>17</v>
      </c>
      <c r="AA125" s="1606"/>
      <c r="AB125" s="1607"/>
      <c r="AC125" s="1607"/>
      <c r="AD125" s="1607"/>
      <c r="AE125" s="1607"/>
      <c r="AF125" s="1607"/>
      <c r="AG125" s="1607"/>
      <c r="AH125" s="1607"/>
      <c r="AI125" s="1607"/>
      <c r="AJ125" s="1608"/>
    </row>
    <row r="126" spans="1:39" ht="9.9499999999999993" hidden="1" customHeight="1">
      <c r="A126" s="1602"/>
      <c r="B126" s="1561"/>
      <c r="C126" s="1562"/>
      <c r="D126" s="1562"/>
      <c r="E126" s="1562"/>
      <c r="F126" s="1562"/>
      <c r="G126" s="1562"/>
      <c r="H126" s="1562"/>
      <c r="I126" s="1563"/>
      <c r="J126" s="1568"/>
      <c r="K126" s="1569"/>
      <c r="L126" s="1570"/>
      <c r="M126" s="1568"/>
      <c r="N126" s="1569"/>
      <c r="O126" s="1570"/>
      <c r="P126" s="1572"/>
      <c r="Q126" s="1572"/>
      <c r="R126" s="1573"/>
      <c r="S126" s="1573"/>
      <c r="T126" s="1557"/>
      <c r="U126" s="1573"/>
      <c r="V126" s="1573"/>
      <c r="W126" s="1557"/>
      <c r="X126" s="1573"/>
      <c r="Y126" s="1573"/>
      <c r="Z126" s="1557"/>
      <c r="AA126" s="1606"/>
      <c r="AB126" s="1607"/>
      <c r="AC126" s="1607"/>
      <c r="AD126" s="1607"/>
      <c r="AE126" s="1607"/>
      <c r="AF126" s="1607"/>
      <c r="AG126" s="1607"/>
      <c r="AH126" s="1607"/>
      <c r="AI126" s="1607"/>
      <c r="AJ126" s="1608"/>
    </row>
    <row r="127" spans="1:39" ht="3" hidden="1" customHeight="1">
      <c r="A127" s="1602"/>
      <c r="B127" s="1574"/>
      <c r="C127" s="1575"/>
      <c r="D127" s="1575"/>
      <c r="E127" s="1575"/>
      <c r="F127" s="1575"/>
      <c r="G127" s="1575"/>
      <c r="H127" s="1575"/>
      <c r="I127" s="1576"/>
      <c r="J127" s="938"/>
      <c r="K127" s="939"/>
      <c r="L127" s="940"/>
      <c r="M127" s="938"/>
      <c r="N127" s="939"/>
      <c r="O127" s="940"/>
      <c r="P127" s="1577"/>
      <c r="Q127" s="1577"/>
      <c r="R127" s="1577"/>
      <c r="S127" s="1577"/>
      <c r="T127" s="1577"/>
      <c r="U127" s="1577"/>
      <c r="V127" s="1577"/>
      <c r="W127" s="1577"/>
      <c r="X127" s="1577"/>
      <c r="Y127" s="1577"/>
      <c r="Z127" s="1577"/>
      <c r="AA127" s="1606"/>
      <c r="AB127" s="1607"/>
      <c r="AC127" s="1607"/>
      <c r="AD127" s="1607"/>
      <c r="AE127" s="1607"/>
      <c r="AF127" s="1607"/>
      <c r="AG127" s="1607"/>
      <c r="AH127" s="1607"/>
      <c r="AI127" s="1607"/>
      <c r="AJ127" s="1608"/>
    </row>
    <row r="128" spans="1:39" ht="3" hidden="1" customHeight="1">
      <c r="A128" s="1602"/>
      <c r="B128" s="1601" t="s">
        <v>729</v>
      </c>
      <c r="C128" s="1559"/>
      <c r="D128" s="1559"/>
      <c r="E128" s="1559"/>
      <c r="F128" s="1559"/>
      <c r="G128" s="1559"/>
      <c r="H128" s="1559"/>
      <c r="I128" s="1560"/>
      <c r="J128" s="941"/>
      <c r="K128" s="942"/>
      <c r="L128" s="943"/>
      <c r="M128" s="941"/>
      <c r="N128" s="942"/>
      <c r="O128" s="943"/>
      <c r="P128" s="1567"/>
      <c r="Q128" s="1567"/>
      <c r="R128" s="1567"/>
      <c r="S128" s="1567"/>
      <c r="T128" s="1567"/>
      <c r="U128" s="1567"/>
      <c r="V128" s="1567"/>
      <c r="W128" s="1567"/>
      <c r="X128" s="1567"/>
      <c r="Y128" s="1567"/>
      <c r="Z128" s="1567"/>
      <c r="AA128" s="1606"/>
      <c r="AB128" s="1607"/>
      <c r="AC128" s="1607"/>
      <c r="AD128" s="1607"/>
      <c r="AE128" s="1607"/>
      <c r="AF128" s="1607"/>
      <c r="AG128" s="1607"/>
      <c r="AH128" s="1607"/>
      <c r="AI128" s="1607"/>
      <c r="AJ128" s="1608"/>
    </row>
    <row r="129" spans="1:36" ht="9.9499999999999993" hidden="1" customHeight="1">
      <c r="A129" s="1602"/>
      <c r="B129" s="1561"/>
      <c r="C129" s="1562"/>
      <c r="D129" s="1562"/>
      <c r="E129" s="1562"/>
      <c r="F129" s="1562"/>
      <c r="G129" s="1562"/>
      <c r="H129" s="1562"/>
      <c r="I129" s="1563"/>
      <c r="J129" s="1568"/>
      <c r="K129" s="1569"/>
      <c r="L129" s="1570"/>
      <c r="M129" s="1568"/>
      <c r="N129" s="1569"/>
      <c r="O129" s="1570"/>
      <c r="P129" s="1571" t="s">
        <v>726</v>
      </c>
      <c r="Q129" s="1572"/>
      <c r="R129" s="1573"/>
      <c r="S129" s="1573"/>
      <c r="T129" s="1557" t="s">
        <v>15</v>
      </c>
      <c r="U129" s="1573"/>
      <c r="V129" s="1573"/>
      <c r="W129" s="1557" t="s">
        <v>16</v>
      </c>
      <c r="X129" s="1573"/>
      <c r="Y129" s="1573"/>
      <c r="Z129" s="1557" t="s">
        <v>17</v>
      </c>
      <c r="AA129" s="1606"/>
      <c r="AB129" s="1607"/>
      <c r="AC129" s="1607"/>
      <c r="AD129" s="1607"/>
      <c r="AE129" s="1607"/>
      <c r="AF129" s="1607"/>
      <c r="AG129" s="1607"/>
      <c r="AH129" s="1607"/>
      <c r="AI129" s="1607"/>
      <c r="AJ129" s="1608"/>
    </row>
    <row r="130" spans="1:36" ht="9.9499999999999993" hidden="1" customHeight="1">
      <c r="A130" s="1602"/>
      <c r="B130" s="1561"/>
      <c r="C130" s="1562"/>
      <c r="D130" s="1562"/>
      <c r="E130" s="1562"/>
      <c r="F130" s="1562"/>
      <c r="G130" s="1562"/>
      <c r="H130" s="1562"/>
      <c r="I130" s="1563"/>
      <c r="J130" s="1568"/>
      <c r="K130" s="1569"/>
      <c r="L130" s="1570"/>
      <c r="M130" s="1568"/>
      <c r="N130" s="1569"/>
      <c r="O130" s="1570"/>
      <c r="P130" s="1572"/>
      <c r="Q130" s="1572"/>
      <c r="R130" s="1573"/>
      <c r="S130" s="1573"/>
      <c r="T130" s="1557"/>
      <c r="U130" s="1573"/>
      <c r="V130" s="1573"/>
      <c r="W130" s="1557"/>
      <c r="X130" s="1573"/>
      <c r="Y130" s="1573"/>
      <c r="Z130" s="1557"/>
      <c r="AA130" s="1606"/>
      <c r="AB130" s="1607"/>
      <c r="AC130" s="1607"/>
      <c r="AD130" s="1607"/>
      <c r="AE130" s="1607"/>
      <c r="AF130" s="1607"/>
      <c r="AG130" s="1607"/>
      <c r="AH130" s="1607"/>
      <c r="AI130" s="1607"/>
      <c r="AJ130" s="1608"/>
    </row>
    <row r="131" spans="1:36" ht="3" hidden="1" customHeight="1">
      <c r="A131" s="1602"/>
      <c r="B131" s="1574"/>
      <c r="C131" s="1575"/>
      <c r="D131" s="1575"/>
      <c r="E131" s="1575"/>
      <c r="F131" s="1575"/>
      <c r="G131" s="1575"/>
      <c r="H131" s="1575"/>
      <c r="I131" s="1576"/>
      <c r="J131" s="938"/>
      <c r="K131" s="939"/>
      <c r="L131" s="940"/>
      <c r="M131" s="938"/>
      <c r="N131" s="939"/>
      <c r="O131" s="940"/>
      <c r="P131" s="1577"/>
      <c r="Q131" s="1577"/>
      <c r="R131" s="1577"/>
      <c r="S131" s="1577"/>
      <c r="T131" s="1577"/>
      <c r="U131" s="1577"/>
      <c r="V131" s="1577"/>
      <c r="W131" s="1577"/>
      <c r="X131" s="1577"/>
      <c r="Y131" s="1577"/>
      <c r="Z131" s="1577"/>
      <c r="AA131" s="1606"/>
      <c r="AB131" s="1607"/>
      <c r="AC131" s="1607"/>
      <c r="AD131" s="1607"/>
      <c r="AE131" s="1607"/>
      <c r="AF131" s="1607"/>
      <c r="AG131" s="1607"/>
      <c r="AH131" s="1607"/>
      <c r="AI131" s="1607"/>
      <c r="AJ131" s="1608"/>
    </row>
    <row r="132" spans="1:36" ht="3" hidden="1" customHeight="1">
      <c r="A132" s="1602"/>
      <c r="B132" s="1601" t="s">
        <v>139</v>
      </c>
      <c r="C132" s="1559"/>
      <c r="D132" s="1559"/>
      <c r="E132" s="1559"/>
      <c r="F132" s="1559"/>
      <c r="G132" s="1559"/>
      <c r="H132" s="1559"/>
      <c r="I132" s="1560"/>
      <c r="J132" s="941"/>
      <c r="K132" s="942"/>
      <c r="L132" s="943"/>
      <c r="M132" s="941"/>
      <c r="N132" s="942"/>
      <c r="O132" s="943"/>
      <c r="P132" s="1567"/>
      <c r="Q132" s="1567"/>
      <c r="R132" s="1567"/>
      <c r="S132" s="1567"/>
      <c r="T132" s="1567"/>
      <c r="U132" s="1567"/>
      <c r="V132" s="1567"/>
      <c r="W132" s="1567"/>
      <c r="X132" s="1567"/>
      <c r="Y132" s="1567"/>
      <c r="Z132" s="1567"/>
      <c r="AA132" s="1606"/>
      <c r="AB132" s="1607"/>
      <c r="AC132" s="1607"/>
      <c r="AD132" s="1607"/>
      <c r="AE132" s="1607"/>
      <c r="AF132" s="1607"/>
      <c r="AG132" s="1607"/>
      <c r="AH132" s="1607"/>
      <c r="AI132" s="1607"/>
      <c r="AJ132" s="1608"/>
    </row>
    <row r="133" spans="1:36" ht="9.9499999999999993" hidden="1" customHeight="1">
      <c r="A133" s="1602"/>
      <c r="B133" s="1561"/>
      <c r="C133" s="1562"/>
      <c r="D133" s="1562"/>
      <c r="E133" s="1562"/>
      <c r="F133" s="1562"/>
      <c r="G133" s="1562"/>
      <c r="H133" s="1562"/>
      <c r="I133" s="1563"/>
      <c r="J133" s="1568"/>
      <c r="K133" s="1569"/>
      <c r="L133" s="1570"/>
      <c r="M133" s="1568"/>
      <c r="N133" s="1569"/>
      <c r="O133" s="1570"/>
      <c r="P133" s="1571" t="s">
        <v>726</v>
      </c>
      <c r="Q133" s="1572"/>
      <c r="R133" s="1573"/>
      <c r="S133" s="1573"/>
      <c r="T133" s="1557" t="s">
        <v>15</v>
      </c>
      <c r="U133" s="1573"/>
      <c r="V133" s="1573"/>
      <c r="W133" s="1557" t="s">
        <v>16</v>
      </c>
      <c r="X133" s="1573"/>
      <c r="Y133" s="1573"/>
      <c r="Z133" s="1557" t="s">
        <v>17</v>
      </c>
      <c r="AA133" s="1606"/>
      <c r="AB133" s="1607"/>
      <c r="AC133" s="1607"/>
      <c r="AD133" s="1607"/>
      <c r="AE133" s="1607"/>
      <c r="AF133" s="1607"/>
      <c r="AG133" s="1607"/>
      <c r="AH133" s="1607"/>
      <c r="AI133" s="1607"/>
      <c r="AJ133" s="1608"/>
    </row>
    <row r="134" spans="1:36" ht="9.9499999999999993" hidden="1" customHeight="1">
      <c r="A134" s="1602"/>
      <c r="B134" s="1561"/>
      <c r="C134" s="1562"/>
      <c r="D134" s="1562"/>
      <c r="E134" s="1562"/>
      <c r="F134" s="1562"/>
      <c r="G134" s="1562"/>
      <c r="H134" s="1562"/>
      <c r="I134" s="1563"/>
      <c r="J134" s="1568"/>
      <c r="K134" s="1569"/>
      <c r="L134" s="1570"/>
      <c r="M134" s="1568"/>
      <c r="N134" s="1569"/>
      <c r="O134" s="1570"/>
      <c r="P134" s="1572"/>
      <c r="Q134" s="1572"/>
      <c r="R134" s="1573"/>
      <c r="S134" s="1573"/>
      <c r="T134" s="1557"/>
      <c r="U134" s="1573"/>
      <c r="V134" s="1573"/>
      <c r="W134" s="1557"/>
      <c r="X134" s="1573"/>
      <c r="Y134" s="1573"/>
      <c r="Z134" s="1557"/>
      <c r="AA134" s="1606"/>
      <c r="AB134" s="1607"/>
      <c r="AC134" s="1607"/>
      <c r="AD134" s="1607"/>
      <c r="AE134" s="1607"/>
      <c r="AF134" s="1607"/>
      <c r="AG134" s="1607"/>
      <c r="AH134" s="1607"/>
      <c r="AI134" s="1607"/>
      <c r="AJ134" s="1608"/>
    </row>
    <row r="135" spans="1:36" ht="3" hidden="1" customHeight="1">
      <c r="A135" s="1602"/>
      <c r="B135" s="1574"/>
      <c r="C135" s="1575"/>
      <c r="D135" s="1575"/>
      <c r="E135" s="1575"/>
      <c r="F135" s="1575"/>
      <c r="G135" s="1575"/>
      <c r="H135" s="1575"/>
      <c r="I135" s="1576"/>
      <c r="J135" s="938"/>
      <c r="K135" s="939"/>
      <c r="L135" s="940"/>
      <c r="M135" s="938"/>
      <c r="N135" s="939"/>
      <c r="O135" s="940"/>
      <c r="P135" s="1577"/>
      <c r="Q135" s="1577"/>
      <c r="R135" s="1577"/>
      <c r="S135" s="1577"/>
      <c r="T135" s="1577"/>
      <c r="U135" s="1577"/>
      <c r="V135" s="1577"/>
      <c r="W135" s="1577"/>
      <c r="X135" s="1577"/>
      <c r="Y135" s="1577"/>
      <c r="Z135" s="1577"/>
      <c r="AA135" s="1606"/>
      <c r="AB135" s="1607"/>
      <c r="AC135" s="1607"/>
      <c r="AD135" s="1607"/>
      <c r="AE135" s="1607"/>
      <c r="AF135" s="1607"/>
      <c r="AG135" s="1607"/>
      <c r="AH135" s="1607"/>
      <c r="AI135" s="1607"/>
      <c r="AJ135" s="1608"/>
    </row>
    <row r="136" spans="1:36" ht="3" hidden="1" customHeight="1">
      <c r="A136" s="1602"/>
      <c r="B136" s="1601" t="s">
        <v>730</v>
      </c>
      <c r="C136" s="1559"/>
      <c r="D136" s="1559"/>
      <c r="E136" s="1559"/>
      <c r="F136" s="1559"/>
      <c r="G136" s="1559"/>
      <c r="H136" s="1559"/>
      <c r="I136" s="1560"/>
      <c r="J136" s="941"/>
      <c r="K136" s="942"/>
      <c r="L136" s="943"/>
      <c r="M136" s="941"/>
      <c r="N136" s="942"/>
      <c r="O136" s="943"/>
      <c r="P136" s="1567"/>
      <c r="Q136" s="1567"/>
      <c r="R136" s="1567"/>
      <c r="S136" s="1567"/>
      <c r="T136" s="1567"/>
      <c r="U136" s="1567"/>
      <c r="V136" s="1567"/>
      <c r="W136" s="1567"/>
      <c r="X136" s="1567"/>
      <c r="Y136" s="1567"/>
      <c r="Z136" s="1567"/>
      <c r="AA136" s="1606"/>
      <c r="AB136" s="1607"/>
      <c r="AC136" s="1607"/>
      <c r="AD136" s="1607"/>
      <c r="AE136" s="1607"/>
      <c r="AF136" s="1607"/>
      <c r="AG136" s="1607"/>
      <c r="AH136" s="1607"/>
      <c r="AI136" s="1607"/>
      <c r="AJ136" s="1608"/>
    </row>
    <row r="137" spans="1:36" ht="9.9499999999999993" hidden="1" customHeight="1">
      <c r="A137" s="1602"/>
      <c r="B137" s="1561"/>
      <c r="C137" s="1562"/>
      <c r="D137" s="1562"/>
      <c r="E137" s="1562"/>
      <c r="F137" s="1562"/>
      <c r="G137" s="1562"/>
      <c r="H137" s="1562"/>
      <c r="I137" s="1563"/>
      <c r="J137" s="1568"/>
      <c r="K137" s="1569"/>
      <c r="L137" s="1570"/>
      <c r="M137" s="1568"/>
      <c r="N137" s="1569"/>
      <c r="O137" s="1570"/>
      <c r="P137" s="1571" t="s">
        <v>726</v>
      </c>
      <c r="Q137" s="1572"/>
      <c r="R137" s="1573"/>
      <c r="S137" s="1573"/>
      <c r="T137" s="1557" t="s">
        <v>15</v>
      </c>
      <c r="U137" s="1573"/>
      <c r="V137" s="1573"/>
      <c r="W137" s="1557" t="s">
        <v>16</v>
      </c>
      <c r="X137" s="1573"/>
      <c r="Y137" s="1573"/>
      <c r="Z137" s="1557" t="s">
        <v>17</v>
      </c>
      <c r="AA137" s="1606"/>
      <c r="AB137" s="1607"/>
      <c r="AC137" s="1607"/>
      <c r="AD137" s="1607"/>
      <c r="AE137" s="1607"/>
      <c r="AF137" s="1607"/>
      <c r="AG137" s="1607"/>
      <c r="AH137" s="1607"/>
      <c r="AI137" s="1607"/>
      <c r="AJ137" s="1608"/>
    </row>
    <row r="138" spans="1:36" ht="9.9499999999999993" hidden="1" customHeight="1">
      <c r="A138" s="1602"/>
      <c r="B138" s="1561"/>
      <c r="C138" s="1562"/>
      <c r="D138" s="1562"/>
      <c r="E138" s="1562"/>
      <c r="F138" s="1562"/>
      <c r="G138" s="1562"/>
      <c r="H138" s="1562"/>
      <c r="I138" s="1563"/>
      <c r="J138" s="1568"/>
      <c r="K138" s="1569"/>
      <c r="L138" s="1570"/>
      <c r="M138" s="1568"/>
      <c r="N138" s="1569"/>
      <c r="O138" s="1570"/>
      <c r="P138" s="1572"/>
      <c r="Q138" s="1572"/>
      <c r="R138" s="1573"/>
      <c r="S138" s="1573"/>
      <c r="T138" s="1557"/>
      <c r="U138" s="1573"/>
      <c r="V138" s="1573"/>
      <c r="W138" s="1557"/>
      <c r="X138" s="1573"/>
      <c r="Y138" s="1573"/>
      <c r="Z138" s="1557"/>
      <c r="AA138" s="1606"/>
      <c r="AB138" s="1607"/>
      <c r="AC138" s="1607"/>
      <c r="AD138" s="1607"/>
      <c r="AE138" s="1607"/>
      <c r="AF138" s="1607"/>
      <c r="AG138" s="1607"/>
      <c r="AH138" s="1607"/>
      <c r="AI138" s="1607"/>
      <c r="AJ138" s="1608"/>
    </row>
    <row r="139" spans="1:36" ht="3" hidden="1" customHeight="1">
      <c r="A139" s="1602"/>
      <c r="B139" s="1574"/>
      <c r="C139" s="1575"/>
      <c r="D139" s="1575"/>
      <c r="E139" s="1575"/>
      <c r="F139" s="1575"/>
      <c r="G139" s="1575"/>
      <c r="H139" s="1575"/>
      <c r="I139" s="1576"/>
      <c r="J139" s="938"/>
      <c r="K139" s="939"/>
      <c r="L139" s="940"/>
      <c r="M139" s="938"/>
      <c r="N139" s="939"/>
      <c r="O139" s="940"/>
      <c r="P139" s="1577"/>
      <c r="Q139" s="1577"/>
      <c r="R139" s="1577"/>
      <c r="S139" s="1577"/>
      <c r="T139" s="1577"/>
      <c r="U139" s="1577"/>
      <c r="V139" s="1577"/>
      <c r="W139" s="1577"/>
      <c r="X139" s="1577"/>
      <c r="Y139" s="1577"/>
      <c r="Z139" s="1577"/>
      <c r="AA139" s="1606"/>
      <c r="AB139" s="1607"/>
      <c r="AC139" s="1607"/>
      <c r="AD139" s="1607"/>
      <c r="AE139" s="1607"/>
      <c r="AF139" s="1607"/>
      <c r="AG139" s="1607"/>
      <c r="AH139" s="1607"/>
      <c r="AI139" s="1607"/>
      <c r="AJ139" s="1608"/>
    </row>
    <row r="140" spans="1:36" ht="3" hidden="1" customHeight="1">
      <c r="A140" s="1602"/>
      <c r="B140" s="1601" t="s">
        <v>731</v>
      </c>
      <c r="C140" s="1559"/>
      <c r="D140" s="1559"/>
      <c r="E140" s="1559"/>
      <c r="F140" s="1559"/>
      <c r="G140" s="1559"/>
      <c r="H140" s="1559"/>
      <c r="I140" s="1560"/>
      <c r="J140" s="941"/>
      <c r="K140" s="942"/>
      <c r="L140" s="943"/>
      <c r="M140" s="941"/>
      <c r="N140" s="942"/>
      <c r="O140" s="943"/>
      <c r="P140" s="1567"/>
      <c r="Q140" s="1567"/>
      <c r="R140" s="1567"/>
      <c r="S140" s="1567"/>
      <c r="T140" s="1567"/>
      <c r="U140" s="1567"/>
      <c r="V140" s="1567"/>
      <c r="W140" s="1567"/>
      <c r="X140" s="1567"/>
      <c r="Y140" s="1567"/>
      <c r="Z140" s="1567"/>
      <c r="AA140" s="1606"/>
      <c r="AB140" s="1607"/>
      <c r="AC140" s="1607"/>
      <c r="AD140" s="1607"/>
      <c r="AE140" s="1607"/>
      <c r="AF140" s="1607"/>
      <c r="AG140" s="1607"/>
      <c r="AH140" s="1607"/>
      <c r="AI140" s="1607"/>
      <c r="AJ140" s="1608"/>
    </row>
    <row r="141" spans="1:36" ht="9.9499999999999993" hidden="1" customHeight="1">
      <c r="A141" s="1602"/>
      <c r="B141" s="1561"/>
      <c r="C141" s="1562"/>
      <c r="D141" s="1562"/>
      <c r="E141" s="1562"/>
      <c r="F141" s="1562"/>
      <c r="G141" s="1562"/>
      <c r="H141" s="1562"/>
      <c r="I141" s="1563"/>
      <c r="J141" s="1568"/>
      <c r="K141" s="1569"/>
      <c r="L141" s="1570"/>
      <c r="M141" s="1568"/>
      <c r="N141" s="1569"/>
      <c r="O141" s="1570"/>
      <c r="P141" s="1571" t="s">
        <v>726</v>
      </c>
      <c r="Q141" s="1572"/>
      <c r="R141" s="1573"/>
      <c r="S141" s="1573"/>
      <c r="T141" s="1557" t="s">
        <v>15</v>
      </c>
      <c r="U141" s="1573"/>
      <c r="V141" s="1573"/>
      <c r="W141" s="1557" t="s">
        <v>16</v>
      </c>
      <c r="X141" s="1573"/>
      <c r="Y141" s="1573"/>
      <c r="Z141" s="1557" t="s">
        <v>17</v>
      </c>
      <c r="AA141" s="1606"/>
      <c r="AB141" s="1607"/>
      <c r="AC141" s="1607"/>
      <c r="AD141" s="1607"/>
      <c r="AE141" s="1607"/>
      <c r="AF141" s="1607"/>
      <c r="AG141" s="1607"/>
      <c r="AH141" s="1607"/>
      <c r="AI141" s="1607"/>
      <c r="AJ141" s="1608"/>
    </row>
    <row r="142" spans="1:36" ht="9.9499999999999993" hidden="1" customHeight="1">
      <c r="A142" s="1602"/>
      <c r="B142" s="1561"/>
      <c r="C142" s="1562"/>
      <c r="D142" s="1562"/>
      <c r="E142" s="1562"/>
      <c r="F142" s="1562"/>
      <c r="G142" s="1562"/>
      <c r="H142" s="1562"/>
      <c r="I142" s="1563"/>
      <c r="J142" s="1568"/>
      <c r="K142" s="1569"/>
      <c r="L142" s="1570"/>
      <c r="M142" s="1568"/>
      <c r="N142" s="1569"/>
      <c r="O142" s="1570"/>
      <c r="P142" s="1572"/>
      <c r="Q142" s="1572"/>
      <c r="R142" s="1573"/>
      <c r="S142" s="1573"/>
      <c r="T142" s="1557"/>
      <c r="U142" s="1573"/>
      <c r="V142" s="1573"/>
      <c r="W142" s="1557"/>
      <c r="X142" s="1573"/>
      <c r="Y142" s="1573"/>
      <c r="Z142" s="1557"/>
      <c r="AA142" s="1606"/>
      <c r="AB142" s="1607"/>
      <c r="AC142" s="1607"/>
      <c r="AD142" s="1607"/>
      <c r="AE142" s="1607"/>
      <c r="AF142" s="1607"/>
      <c r="AG142" s="1607"/>
      <c r="AH142" s="1607"/>
      <c r="AI142" s="1607"/>
      <c r="AJ142" s="1608"/>
    </row>
    <row r="143" spans="1:36" ht="3" hidden="1" customHeight="1">
      <c r="A143" s="1602"/>
      <c r="B143" s="1574"/>
      <c r="C143" s="1575"/>
      <c r="D143" s="1575"/>
      <c r="E143" s="1575"/>
      <c r="F143" s="1575"/>
      <c r="G143" s="1575"/>
      <c r="H143" s="1575"/>
      <c r="I143" s="1576"/>
      <c r="J143" s="938"/>
      <c r="K143" s="939"/>
      <c r="L143" s="940"/>
      <c r="M143" s="938"/>
      <c r="N143" s="939"/>
      <c r="O143" s="940"/>
      <c r="P143" s="1577"/>
      <c r="Q143" s="1577"/>
      <c r="R143" s="1577"/>
      <c r="S143" s="1577"/>
      <c r="T143" s="1577"/>
      <c r="U143" s="1577"/>
      <c r="V143" s="1577"/>
      <c r="W143" s="1577"/>
      <c r="X143" s="1577"/>
      <c r="Y143" s="1577"/>
      <c r="Z143" s="1577"/>
      <c r="AA143" s="1606"/>
      <c r="AB143" s="1607"/>
      <c r="AC143" s="1607"/>
      <c r="AD143" s="1607"/>
      <c r="AE143" s="1607"/>
      <c r="AF143" s="1607"/>
      <c r="AG143" s="1607"/>
      <c r="AH143" s="1607"/>
      <c r="AI143" s="1607"/>
      <c r="AJ143" s="1608"/>
    </row>
    <row r="144" spans="1:36" ht="3" hidden="1" customHeight="1">
      <c r="A144" s="1602"/>
      <c r="B144" s="1601" t="s">
        <v>464</v>
      </c>
      <c r="C144" s="1559"/>
      <c r="D144" s="1559"/>
      <c r="E144" s="1559"/>
      <c r="F144" s="1559"/>
      <c r="G144" s="1559"/>
      <c r="H144" s="1559"/>
      <c r="I144" s="1560"/>
      <c r="J144" s="941"/>
      <c r="K144" s="942"/>
      <c r="L144" s="943"/>
      <c r="M144" s="941"/>
      <c r="N144" s="942"/>
      <c r="O144" s="943"/>
      <c r="P144" s="1567"/>
      <c r="Q144" s="1567"/>
      <c r="R144" s="1567"/>
      <c r="S144" s="1567"/>
      <c r="T144" s="1567"/>
      <c r="U144" s="1567"/>
      <c r="V144" s="1567"/>
      <c r="W144" s="1567"/>
      <c r="X144" s="1567"/>
      <c r="Y144" s="1567"/>
      <c r="Z144" s="1567"/>
      <c r="AA144" s="1606"/>
      <c r="AB144" s="1607"/>
      <c r="AC144" s="1607"/>
      <c r="AD144" s="1607"/>
      <c r="AE144" s="1607"/>
      <c r="AF144" s="1607"/>
      <c r="AG144" s="1607"/>
      <c r="AH144" s="1607"/>
      <c r="AI144" s="1607"/>
      <c r="AJ144" s="1608"/>
    </row>
    <row r="145" spans="1:36" ht="9.9499999999999993" hidden="1" customHeight="1">
      <c r="A145" s="1602"/>
      <c r="B145" s="1561"/>
      <c r="C145" s="1562"/>
      <c r="D145" s="1562"/>
      <c r="E145" s="1562"/>
      <c r="F145" s="1562"/>
      <c r="G145" s="1562"/>
      <c r="H145" s="1562"/>
      <c r="I145" s="1563"/>
      <c r="J145" s="1568"/>
      <c r="K145" s="1569"/>
      <c r="L145" s="1570"/>
      <c r="M145" s="1568"/>
      <c r="N145" s="1569"/>
      <c r="O145" s="1570"/>
      <c r="P145" s="1571" t="s">
        <v>726</v>
      </c>
      <c r="Q145" s="1572"/>
      <c r="R145" s="1573"/>
      <c r="S145" s="1573"/>
      <c r="T145" s="1557" t="s">
        <v>15</v>
      </c>
      <c r="U145" s="1573"/>
      <c r="V145" s="1573"/>
      <c r="W145" s="1557" t="s">
        <v>16</v>
      </c>
      <c r="X145" s="1573"/>
      <c r="Y145" s="1573"/>
      <c r="Z145" s="1557" t="s">
        <v>17</v>
      </c>
      <c r="AA145" s="1606"/>
      <c r="AB145" s="1607"/>
      <c r="AC145" s="1607"/>
      <c r="AD145" s="1607"/>
      <c r="AE145" s="1607"/>
      <c r="AF145" s="1607"/>
      <c r="AG145" s="1607"/>
      <c r="AH145" s="1607"/>
      <c r="AI145" s="1607"/>
      <c r="AJ145" s="1608"/>
    </row>
    <row r="146" spans="1:36" ht="9.9499999999999993" hidden="1" customHeight="1">
      <c r="A146" s="1602"/>
      <c r="B146" s="1561"/>
      <c r="C146" s="1562"/>
      <c r="D146" s="1562"/>
      <c r="E146" s="1562"/>
      <c r="F146" s="1562"/>
      <c r="G146" s="1562"/>
      <c r="H146" s="1562"/>
      <c r="I146" s="1563"/>
      <c r="J146" s="1568"/>
      <c r="K146" s="1569"/>
      <c r="L146" s="1570"/>
      <c r="M146" s="1568"/>
      <c r="N146" s="1569"/>
      <c r="O146" s="1570"/>
      <c r="P146" s="1572"/>
      <c r="Q146" s="1572"/>
      <c r="R146" s="1573"/>
      <c r="S146" s="1573"/>
      <c r="T146" s="1557"/>
      <c r="U146" s="1573"/>
      <c r="V146" s="1573"/>
      <c r="W146" s="1557"/>
      <c r="X146" s="1573"/>
      <c r="Y146" s="1573"/>
      <c r="Z146" s="1557"/>
      <c r="AA146" s="1606"/>
      <c r="AB146" s="1607"/>
      <c r="AC146" s="1607"/>
      <c r="AD146" s="1607"/>
      <c r="AE146" s="1607"/>
      <c r="AF146" s="1607"/>
      <c r="AG146" s="1607"/>
      <c r="AH146" s="1607"/>
      <c r="AI146" s="1607"/>
      <c r="AJ146" s="1608"/>
    </row>
    <row r="147" spans="1:36" ht="3" hidden="1" customHeight="1">
      <c r="A147" s="1602"/>
      <c r="B147" s="1574"/>
      <c r="C147" s="1575"/>
      <c r="D147" s="1575"/>
      <c r="E147" s="1575"/>
      <c r="F147" s="1575"/>
      <c r="G147" s="1575"/>
      <c r="H147" s="1575"/>
      <c r="I147" s="1576"/>
      <c r="J147" s="938"/>
      <c r="K147" s="939"/>
      <c r="L147" s="940"/>
      <c r="M147" s="938"/>
      <c r="N147" s="939"/>
      <c r="O147" s="940"/>
      <c r="P147" s="1577"/>
      <c r="Q147" s="1577"/>
      <c r="R147" s="1577"/>
      <c r="S147" s="1577"/>
      <c r="T147" s="1577"/>
      <c r="U147" s="1577"/>
      <c r="V147" s="1577"/>
      <c r="W147" s="1577"/>
      <c r="X147" s="1577"/>
      <c r="Y147" s="1577"/>
      <c r="Z147" s="1577"/>
      <c r="AA147" s="1606"/>
      <c r="AB147" s="1607"/>
      <c r="AC147" s="1607"/>
      <c r="AD147" s="1607"/>
      <c r="AE147" s="1607"/>
      <c r="AF147" s="1607"/>
      <c r="AG147" s="1607"/>
      <c r="AH147" s="1607"/>
      <c r="AI147" s="1607"/>
      <c r="AJ147" s="1608"/>
    </row>
    <row r="148" spans="1:36" ht="3" hidden="1" customHeight="1">
      <c r="A148" s="1602"/>
      <c r="B148" s="1601" t="s">
        <v>522</v>
      </c>
      <c r="C148" s="1559"/>
      <c r="D148" s="1559"/>
      <c r="E148" s="1559"/>
      <c r="F148" s="1559"/>
      <c r="G148" s="1559"/>
      <c r="H148" s="1559"/>
      <c r="I148" s="1560"/>
      <c r="J148" s="941"/>
      <c r="K148" s="942"/>
      <c r="L148" s="943"/>
      <c r="M148" s="941"/>
      <c r="N148" s="942"/>
      <c r="O148" s="943"/>
      <c r="P148" s="1567"/>
      <c r="Q148" s="1567"/>
      <c r="R148" s="1567"/>
      <c r="S148" s="1567"/>
      <c r="T148" s="1567"/>
      <c r="U148" s="1567"/>
      <c r="V148" s="1567"/>
      <c r="W148" s="1567"/>
      <c r="X148" s="1567"/>
      <c r="Y148" s="1567"/>
      <c r="Z148" s="1567"/>
      <c r="AA148" s="1606"/>
      <c r="AB148" s="1607"/>
      <c r="AC148" s="1607"/>
      <c r="AD148" s="1607"/>
      <c r="AE148" s="1607"/>
      <c r="AF148" s="1607"/>
      <c r="AG148" s="1607"/>
      <c r="AH148" s="1607"/>
      <c r="AI148" s="1607"/>
      <c r="AJ148" s="1608"/>
    </row>
    <row r="149" spans="1:36" ht="9.9499999999999993" hidden="1" customHeight="1">
      <c r="A149" s="1602"/>
      <c r="B149" s="1561"/>
      <c r="C149" s="1562"/>
      <c r="D149" s="1562"/>
      <c r="E149" s="1562"/>
      <c r="F149" s="1562"/>
      <c r="G149" s="1562"/>
      <c r="H149" s="1562"/>
      <c r="I149" s="1563"/>
      <c r="J149" s="1568"/>
      <c r="K149" s="1569"/>
      <c r="L149" s="1570"/>
      <c r="M149" s="1568"/>
      <c r="N149" s="1569"/>
      <c r="O149" s="1570"/>
      <c r="P149" s="1571" t="s">
        <v>726</v>
      </c>
      <c r="Q149" s="1572"/>
      <c r="R149" s="1573"/>
      <c r="S149" s="1573"/>
      <c r="T149" s="1557" t="s">
        <v>15</v>
      </c>
      <c r="U149" s="1573"/>
      <c r="V149" s="1573"/>
      <c r="W149" s="1557" t="s">
        <v>16</v>
      </c>
      <c r="X149" s="1573"/>
      <c r="Y149" s="1573"/>
      <c r="Z149" s="1557" t="s">
        <v>17</v>
      </c>
      <c r="AA149" s="1606"/>
      <c r="AB149" s="1607"/>
      <c r="AC149" s="1607"/>
      <c r="AD149" s="1607"/>
      <c r="AE149" s="1607"/>
      <c r="AF149" s="1607"/>
      <c r="AG149" s="1607"/>
      <c r="AH149" s="1607"/>
      <c r="AI149" s="1607"/>
      <c r="AJ149" s="1608"/>
    </row>
    <row r="150" spans="1:36" ht="9.9499999999999993" hidden="1" customHeight="1">
      <c r="A150" s="1602"/>
      <c r="B150" s="1561"/>
      <c r="C150" s="1562"/>
      <c r="D150" s="1562"/>
      <c r="E150" s="1562"/>
      <c r="F150" s="1562"/>
      <c r="G150" s="1562"/>
      <c r="H150" s="1562"/>
      <c r="I150" s="1563"/>
      <c r="J150" s="1568"/>
      <c r="K150" s="1569"/>
      <c r="L150" s="1570"/>
      <c r="M150" s="1568"/>
      <c r="N150" s="1569"/>
      <c r="O150" s="1570"/>
      <c r="P150" s="1572"/>
      <c r="Q150" s="1572"/>
      <c r="R150" s="1573"/>
      <c r="S150" s="1573"/>
      <c r="T150" s="1557"/>
      <c r="U150" s="1573"/>
      <c r="V150" s="1573"/>
      <c r="W150" s="1557"/>
      <c r="X150" s="1573"/>
      <c r="Y150" s="1573"/>
      <c r="Z150" s="1557"/>
      <c r="AA150" s="1606"/>
      <c r="AB150" s="1607"/>
      <c r="AC150" s="1607"/>
      <c r="AD150" s="1607"/>
      <c r="AE150" s="1607"/>
      <c r="AF150" s="1607"/>
      <c r="AG150" s="1607"/>
      <c r="AH150" s="1607"/>
      <c r="AI150" s="1607"/>
      <c r="AJ150" s="1608"/>
    </row>
    <row r="151" spans="1:36" ht="3" hidden="1" customHeight="1">
      <c r="A151" s="1602"/>
      <c r="B151" s="1574"/>
      <c r="C151" s="1575"/>
      <c r="D151" s="1575"/>
      <c r="E151" s="1575"/>
      <c r="F151" s="1575"/>
      <c r="G151" s="1575"/>
      <c r="H151" s="1575"/>
      <c r="I151" s="1576"/>
      <c r="J151" s="938"/>
      <c r="K151" s="939"/>
      <c r="L151" s="940"/>
      <c r="M151" s="938"/>
      <c r="N151" s="939"/>
      <c r="O151" s="940"/>
      <c r="P151" s="1577"/>
      <c r="Q151" s="1577"/>
      <c r="R151" s="1577"/>
      <c r="S151" s="1577"/>
      <c r="T151" s="1577"/>
      <c r="U151" s="1577"/>
      <c r="V151" s="1577"/>
      <c r="W151" s="1577"/>
      <c r="X151" s="1577"/>
      <c r="Y151" s="1577"/>
      <c r="Z151" s="1577"/>
      <c r="AA151" s="1606"/>
      <c r="AB151" s="1607"/>
      <c r="AC151" s="1607"/>
      <c r="AD151" s="1607"/>
      <c r="AE151" s="1607"/>
      <c r="AF151" s="1607"/>
      <c r="AG151" s="1607"/>
      <c r="AH151" s="1607"/>
      <c r="AI151" s="1607"/>
      <c r="AJ151" s="1608"/>
    </row>
    <row r="152" spans="1:36" ht="3" hidden="1" customHeight="1">
      <c r="A152" s="1602"/>
      <c r="B152" s="1592" t="s">
        <v>150</v>
      </c>
      <c r="C152" s="1593"/>
      <c r="D152" s="1593"/>
      <c r="E152" s="1593"/>
      <c r="F152" s="1593"/>
      <c r="G152" s="1593"/>
      <c r="H152" s="1593"/>
      <c r="I152" s="1594"/>
      <c r="J152" s="941"/>
      <c r="K152" s="942"/>
      <c r="L152" s="943"/>
      <c r="M152" s="941"/>
      <c r="N152" s="942"/>
      <c r="O152" s="943"/>
      <c r="P152" s="1567"/>
      <c r="Q152" s="1567"/>
      <c r="R152" s="1567"/>
      <c r="S152" s="1567"/>
      <c r="T152" s="1567"/>
      <c r="U152" s="1567"/>
      <c r="V152" s="1567"/>
      <c r="W152" s="1567"/>
      <c r="X152" s="1567"/>
      <c r="Y152" s="1567"/>
      <c r="Z152" s="1580"/>
      <c r="AA152" s="1606"/>
      <c r="AB152" s="1607"/>
      <c r="AC152" s="1607"/>
      <c r="AD152" s="1607"/>
      <c r="AE152" s="1607"/>
      <c r="AF152" s="1607"/>
      <c r="AG152" s="1607"/>
      <c r="AH152" s="1607"/>
      <c r="AI152" s="1607"/>
      <c r="AJ152" s="1608"/>
    </row>
    <row r="153" spans="1:36" ht="9.9499999999999993" hidden="1" customHeight="1">
      <c r="A153" s="1602"/>
      <c r="B153" s="1595"/>
      <c r="C153" s="1596"/>
      <c r="D153" s="1596"/>
      <c r="E153" s="1596"/>
      <c r="F153" s="1596"/>
      <c r="G153" s="1596"/>
      <c r="H153" s="1596"/>
      <c r="I153" s="1597"/>
      <c r="J153" s="1568"/>
      <c r="K153" s="1569"/>
      <c r="L153" s="1570"/>
      <c r="M153" s="1568"/>
      <c r="N153" s="1569"/>
      <c r="O153" s="1570"/>
      <c r="P153" s="1571" t="s">
        <v>726</v>
      </c>
      <c r="Q153" s="1572"/>
      <c r="R153" s="1573"/>
      <c r="S153" s="1573"/>
      <c r="T153" s="1557" t="s">
        <v>15</v>
      </c>
      <c r="U153" s="1573"/>
      <c r="V153" s="1573"/>
      <c r="W153" s="1557" t="s">
        <v>16</v>
      </c>
      <c r="X153" s="1573"/>
      <c r="Y153" s="1573"/>
      <c r="Z153" s="1587" t="s">
        <v>17</v>
      </c>
      <c r="AA153" s="1606"/>
      <c r="AB153" s="1607"/>
      <c r="AC153" s="1607"/>
      <c r="AD153" s="1607"/>
      <c r="AE153" s="1607"/>
      <c r="AF153" s="1607"/>
      <c r="AG153" s="1607"/>
      <c r="AH153" s="1607"/>
      <c r="AI153" s="1607"/>
      <c r="AJ153" s="1608"/>
    </row>
    <row r="154" spans="1:36" ht="9.9499999999999993" hidden="1" customHeight="1">
      <c r="A154" s="1602"/>
      <c r="B154" s="1595"/>
      <c r="C154" s="1596"/>
      <c r="D154" s="1596"/>
      <c r="E154" s="1596"/>
      <c r="F154" s="1596"/>
      <c r="G154" s="1596"/>
      <c r="H154" s="1596"/>
      <c r="I154" s="1597"/>
      <c r="J154" s="1568"/>
      <c r="K154" s="1569"/>
      <c r="L154" s="1570"/>
      <c r="M154" s="1568"/>
      <c r="N154" s="1569"/>
      <c r="O154" s="1570"/>
      <c r="P154" s="1572"/>
      <c r="Q154" s="1572"/>
      <c r="R154" s="1573"/>
      <c r="S154" s="1573"/>
      <c r="T154" s="1557"/>
      <c r="U154" s="1573"/>
      <c r="V154" s="1573"/>
      <c r="W154" s="1557"/>
      <c r="X154" s="1573"/>
      <c r="Y154" s="1573"/>
      <c r="Z154" s="1587"/>
      <c r="AA154" s="1606"/>
      <c r="AB154" s="1607"/>
      <c r="AC154" s="1607"/>
      <c r="AD154" s="1607"/>
      <c r="AE154" s="1607"/>
      <c r="AF154" s="1607"/>
      <c r="AG154" s="1607"/>
      <c r="AH154" s="1607"/>
      <c r="AI154" s="1607"/>
      <c r="AJ154" s="1608"/>
    </row>
    <row r="155" spans="1:36" ht="3" hidden="1" customHeight="1">
      <c r="A155" s="1602"/>
      <c r="B155" s="1598"/>
      <c r="C155" s="1599"/>
      <c r="D155" s="1599"/>
      <c r="E155" s="1599"/>
      <c r="F155" s="1599"/>
      <c r="G155" s="1599"/>
      <c r="H155" s="1599"/>
      <c r="I155" s="1600"/>
      <c r="J155" s="944"/>
      <c r="K155" s="945"/>
      <c r="L155" s="946"/>
      <c r="M155" s="945"/>
      <c r="N155" s="945"/>
      <c r="O155" s="945"/>
      <c r="P155" s="1588"/>
      <c r="Q155" s="1588"/>
      <c r="R155" s="1588"/>
      <c r="S155" s="1588"/>
      <c r="T155" s="1588"/>
      <c r="U155" s="1588"/>
      <c r="V155" s="1588"/>
      <c r="W155" s="1588"/>
      <c r="X155" s="1588"/>
      <c r="Y155" s="1588"/>
      <c r="Z155" s="1589"/>
      <c r="AA155" s="1609"/>
      <c r="AB155" s="1610"/>
      <c r="AC155" s="1610"/>
      <c r="AD155" s="1610"/>
      <c r="AE155" s="1610"/>
      <c r="AF155" s="1610"/>
      <c r="AG155" s="1610"/>
      <c r="AH155" s="1610"/>
      <c r="AI155" s="1610"/>
      <c r="AJ155" s="1611"/>
    </row>
    <row r="156" spans="1:36" ht="3" hidden="1" customHeight="1">
      <c r="A156" s="950"/>
      <c r="B156" s="1354"/>
      <c r="C156" s="1354"/>
      <c r="D156" s="1354"/>
      <c r="E156" s="1354"/>
      <c r="F156" s="1354"/>
      <c r="G156" s="1354"/>
      <c r="H156" s="1354"/>
      <c r="I156" s="1354"/>
      <c r="J156" s="948"/>
      <c r="K156" s="948"/>
      <c r="L156" s="948"/>
      <c r="M156" s="948"/>
      <c r="N156" s="948"/>
      <c r="O156" s="948"/>
      <c r="P156" s="1352"/>
      <c r="Q156" s="1352"/>
      <c r="R156" s="1352"/>
      <c r="S156" s="1352"/>
      <c r="T156" s="1352"/>
      <c r="U156" s="1352"/>
      <c r="V156" s="1352"/>
      <c r="W156" s="1352"/>
      <c r="X156" s="1352"/>
      <c r="Y156" s="1352"/>
      <c r="Z156" s="1352"/>
      <c r="AA156" s="1352"/>
      <c r="AB156" s="1352"/>
      <c r="AC156" s="1352"/>
      <c r="AD156" s="1352"/>
      <c r="AE156" s="1352"/>
      <c r="AF156" s="1352"/>
      <c r="AG156" s="1352"/>
      <c r="AH156" s="1352"/>
      <c r="AI156" s="1352"/>
      <c r="AJ156" s="1352"/>
    </row>
    <row r="157" spans="1:36" ht="14.1" hidden="1" customHeight="1">
      <c r="A157" s="950"/>
      <c r="B157" s="1354"/>
      <c r="C157" s="1354"/>
      <c r="D157" s="1354"/>
      <c r="E157" s="1354"/>
      <c r="F157" s="1354"/>
      <c r="G157" s="1354"/>
      <c r="H157" s="1354"/>
      <c r="I157" s="1354"/>
      <c r="J157" s="948"/>
      <c r="K157" s="948"/>
      <c r="L157" s="948"/>
      <c r="M157" s="948"/>
      <c r="N157" s="948"/>
      <c r="O157" s="948"/>
      <c r="P157" s="1352"/>
      <c r="Q157" s="1352"/>
      <c r="R157" s="1352"/>
      <c r="S157" s="1352"/>
      <c r="T157" s="1352"/>
      <c r="U157" s="1352"/>
      <c r="V157" s="1352"/>
      <c r="W157" s="1352"/>
      <c r="X157" s="1352"/>
      <c r="Y157" s="1352"/>
      <c r="Z157" s="1352"/>
      <c r="AA157" s="1352"/>
      <c r="AB157" s="1352"/>
      <c r="AC157" s="1352"/>
      <c r="AD157" s="1352"/>
      <c r="AE157" s="1352"/>
      <c r="AF157" s="1352"/>
      <c r="AG157" s="1352"/>
      <c r="AH157" s="1352"/>
      <c r="AI157" s="1352"/>
      <c r="AJ157" s="953" t="s">
        <v>732</v>
      </c>
    </row>
    <row r="158" spans="1:36" ht="17.100000000000001" hidden="1" customHeight="1">
      <c r="A158" s="1590" t="s">
        <v>722</v>
      </c>
      <c r="B158" s="1590"/>
      <c r="C158" s="1590"/>
      <c r="D158" s="1590"/>
      <c r="E158" s="1590"/>
      <c r="F158" s="1590"/>
      <c r="G158" s="1590"/>
      <c r="H158" s="1590"/>
      <c r="I158" s="1590"/>
      <c r="J158" s="1591" t="s">
        <v>723</v>
      </c>
      <c r="K158" s="1591"/>
      <c r="L158" s="1591"/>
      <c r="M158" s="1591" t="s">
        <v>142</v>
      </c>
      <c r="N158" s="1591"/>
      <c r="O158" s="1591"/>
      <c r="P158" s="1591" t="s">
        <v>143</v>
      </c>
      <c r="Q158" s="1581"/>
      <c r="R158" s="1581"/>
      <c r="S158" s="1581"/>
      <c r="T158" s="1581"/>
      <c r="U158" s="1581"/>
      <c r="V158" s="1581"/>
      <c r="W158" s="1581"/>
      <c r="X158" s="1581"/>
      <c r="Y158" s="1581"/>
      <c r="Z158" s="1581"/>
      <c r="AA158" s="1581" t="s">
        <v>724</v>
      </c>
      <c r="AB158" s="1581"/>
      <c r="AC158" s="1581"/>
      <c r="AD158" s="1581"/>
      <c r="AE158" s="1581"/>
      <c r="AF158" s="1581"/>
      <c r="AG158" s="1581"/>
      <c r="AH158" s="1581"/>
      <c r="AI158" s="1581"/>
      <c r="AJ158" s="1581"/>
    </row>
    <row r="159" spans="1:36" ht="35.1" hidden="1" customHeight="1">
      <c r="A159" s="1590"/>
      <c r="B159" s="1590"/>
      <c r="C159" s="1590"/>
      <c r="D159" s="1590"/>
      <c r="E159" s="1590"/>
      <c r="F159" s="1590"/>
      <c r="G159" s="1590"/>
      <c r="H159" s="1590"/>
      <c r="I159" s="1590"/>
      <c r="J159" s="1591"/>
      <c r="K159" s="1591"/>
      <c r="L159" s="1591"/>
      <c r="M159" s="1591"/>
      <c r="N159" s="1591"/>
      <c r="O159" s="1591"/>
      <c r="P159" s="1581"/>
      <c r="Q159" s="1581"/>
      <c r="R159" s="1581"/>
      <c r="S159" s="1581"/>
      <c r="T159" s="1581"/>
      <c r="U159" s="1581"/>
      <c r="V159" s="1581"/>
      <c r="W159" s="1581"/>
      <c r="X159" s="1581"/>
      <c r="Y159" s="1581"/>
      <c r="Z159" s="1581"/>
      <c r="AA159" s="1581"/>
      <c r="AB159" s="1581"/>
      <c r="AC159" s="1581"/>
      <c r="AD159" s="1581"/>
      <c r="AE159" s="1581"/>
      <c r="AF159" s="1581"/>
      <c r="AG159" s="1581"/>
      <c r="AH159" s="1581"/>
      <c r="AI159" s="1581"/>
      <c r="AJ159" s="1581"/>
    </row>
    <row r="160" spans="1:36" ht="3.75" hidden="1" customHeight="1">
      <c r="A160" s="1582" t="s">
        <v>733</v>
      </c>
      <c r="B160" s="1583"/>
      <c r="C160" s="1583"/>
      <c r="D160" s="1583"/>
      <c r="E160" s="1583"/>
      <c r="F160" s="1583"/>
      <c r="G160" s="1583"/>
      <c r="H160" s="1583"/>
      <c r="I160" s="1584"/>
      <c r="J160" s="935"/>
      <c r="K160" s="936"/>
      <c r="L160" s="937"/>
      <c r="M160" s="935"/>
      <c r="N160" s="936"/>
      <c r="O160" s="937"/>
      <c r="P160" s="1585"/>
      <c r="Q160" s="1585"/>
      <c r="R160" s="1585"/>
      <c r="S160" s="1585"/>
      <c r="T160" s="1585"/>
      <c r="U160" s="1585"/>
      <c r="V160" s="1585"/>
      <c r="W160" s="1585"/>
      <c r="X160" s="1585"/>
      <c r="Y160" s="1585"/>
      <c r="Z160" s="1585"/>
      <c r="AA160" s="1586"/>
      <c r="AB160" s="1586"/>
      <c r="AC160" s="1586"/>
      <c r="AD160" s="1586"/>
      <c r="AE160" s="1586"/>
      <c r="AF160" s="1586"/>
      <c r="AG160" s="1586"/>
      <c r="AH160" s="1586"/>
      <c r="AI160" s="1586"/>
      <c r="AJ160" s="1586"/>
    </row>
    <row r="161" spans="1:36" ht="9.9499999999999993" hidden="1" customHeight="1">
      <c r="A161" s="1561"/>
      <c r="B161" s="1562"/>
      <c r="C161" s="1562"/>
      <c r="D161" s="1562"/>
      <c r="E161" s="1562"/>
      <c r="F161" s="1562"/>
      <c r="G161" s="1562"/>
      <c r="H161" s="1562"/>
      <c r="I161" s="1563"/>
      <c r="J161" s="1568"/>
      <c r="K161" s="1569"/>
      <c r="L161" s="1570"/>
      <c r="M161" s="1568"/>
      <c r="N161" s="1569"/>
      <c r="O161" s="1570"/>
      <c r="P161" s="1571" t="s">
        <v>726</v>
      </c>
      <c r="Q161" s="1572"/>
      <c r="R161" s="1573"/>
      <c r="S161" s="1573"/>
      <c r="T161" s="1557" t="s">
        <v>15</v>
      </c>
      <c r="U161" s="1573"/>
      <c r="V161" s="1573"/>
      <c r="W161" s="1557" t="s">
        <v>16</v>
      </c>
      <c r="X161" s="1573"/>
      <c r="Y161" s="1573"/>
      <c r="Z161" s="1557" t="s">
        <v>17</v>
      </c>
      <c r="AA161" s="1586"/>
      <c r="AB161" s="1586"/>
      <c r="AC161" s="1586"/>
      <c r="AD161" s="1586"/>
      <c r="AE161" s="1586"/>
      <c r="AF161" s="1586"/>
      <c r="AG161" s="1586"/>
      <c r="AH161" s="1586"/>
      <c r="AI161" s="1586"/>
      <c r="AJ161" s="1586"/>
    </row>
    <row r="162" spans="1:36" ht="9.9499999999999993" hidden="1" customHeight="1">
      <c r="A162" s="1561"/>
      <c r="B162" s="1562"/>
      <c r="C162" s="1562"/>
      <c r="D162" s="1562"/>
      <c r="E162" s="1562"/>
      <c r="F162" s="1562"/>
      <c r="G162" s="1562"/>
      <c r="H162" s="1562"/>
      <c r="I162" s="1563"/>
      <c r="J162" s="1568"/>
      <c r="K162" s="1569"/>
      <c r="L162" s="1570"/>
      <c r="M162" s="1568"/>
      <c r="N162" s="1569"/>
      <c r="O162" s="1570"/>
      <c r="P162" s="1572"/>
      <c r="Q162" s="1572"/>
      <c r="R162" s="1573"/>
      <c r="S162" s="1573"/>
      <c r="T162" s="1557"/>
      <c r="U162" s="1573"/>
      <c r="V162" s="1573"/>
      <c r="W162" s="1557"/>
      <c r="X162" s="1573"/>
      <c r="Y162" s="1573"/>
      <c r="Z162" s="1557"/>
      <c r="AA162" s="1586"/>
      <c r="AB162" s="1586"/>
      <c r="AC162" s="1586"/>
      <c r="AD162" s="1586"/>
      <c r="AE162" s="1586"/>
      <c r="AF162" s="1586"/>
      <c r="AG162" s="1586"/>
      <c r="AH162" s="1586"/>
      <c r="AI162" s="1586"/>
      <c r="AJ162" s="1586"/>
    </row>
    <row r="163" spans="1:36" ht="3" hidden="1" customHeight="1">
      <c r="A163" s="1574"/>
      <c r="B163" s="1575"/>
      <c r="C163" s="1575"/>
      <c r="D163" s="1575"/>
      <c r="E163" s="1575"/>
      <c r="F163" s="1575"/>
      <c r="G163" s="1575"/>
      <c r="H163" s="1575"/>
      <c r="I163" s="1576"/>
      <c r="J163" s="938"/>
      <c r="K163" s="939"/>
      <c r="L163" s="940"/>
      <c r="M163" s="938"/>
      <c r="N163" s="939"/>
      <c r="O163" s="940"/>
      <c r="P163" s="1577"/>
      <c r="Q163" s="1577"/>
      <c r="R163" s="1577"/>
      <c r="S163" s="1577"/>
      <c r="T163" s="1577"/>
      <c r="U163" s="1577"/>
      <c r="V163" s="1577"/>
      <c r="W163" s="1577"/>
      <c r="X163" s="1577"/>
      <c r="Y163" s="1577"/>
      <c r="Z163" s="1577"/>
      <c r="AA163" s="1586"/>
      <c r="AB163" s="1586"/>
      <c r="AC163" s="1586"/>
      <c r="AD163" s="1586"/>
      <c r="AE163" s="1586"/>
      <c r="AF163" s="1586"/>
      <c r="AG163" s="1586"/>
      <c r="AH163" s="1586"/>
      <c r="AI163" s="1586"/>
      <c r="AJ163" s="1586"/>
    </row>
    <row r="164" spans="1:36" ht="3" hidden="1" customHeight="1">
      <c r="A164" s="1558" t="s">
        <v>734</v>
      </c>
      <c r="B164" s="1559"/>
      <c r="C164" s="1559"/>
      <c r="D164" s="1559"/>
      <c r="E164" s="1559"/>
      <c r="F164" s="1559"/>
      <c r="G164" s="1559"/>
      <c r="H164" s="1559"/>
      <c r="I164" s="1560"/>
      <c r="J164" s="941"/>
      <c r="K164" s="942"/>
      <c r="L164" s="943"/>
      <c r="M164" s="941"/>
      <c r="N164" s="942"/>
      <c r="O164" s="943"/>
      <c r="P164" s="1567"/>
      <c r="Q164" s="1567"/>
      <c r="R164" s="1567"/>
      <c r="S164" s="1567"/>
      <c r="T164" s="1567"/>
      <c r="U164" s="1567"/>
      <c r="V164" s="1567"/>
      <c r="W164" s="1567"/>
      <c r="X164" s="1567"/>
      <c r="Y164" s="1567"/>
      <c r="Z164" s="1580"/>
      <c r="AA164" s="1586"/>
      <c r="AB164" s="1586"/>
      <c r="AC164" s="1586"/>
      <c r="AD164" s="1586"/>
      <c r="AE164" s="1586"/>
      <c r="AF164" s="1586"/>
      <c r="AG164" s="1586"/>
      <c r="AH164" s="1586"/>
      <c r="AI164" s="1586"/>
      <c r="AJ164" s="1586"/>
    </row>
    <row r="165" spans="1:36" ht="9.9499999999999993" hidden="1" customHeight="1">
      <c r="A165" s="1561"/>
      <c r="B165" s="1562"/>
      <c r="C165" s="1562"/>
      <c r="D165" s="1562"/>
      <c r="E165" s="1562"/>
      <c r="F165" s="1562"/>
      <c r="G165" s="1562"/>
      <c r="H165" s="1562"/>
      <c r="I165" s="1563"/>
      <c r="J165" s="1568"/>
      <c r="K165" s="1569"/>
      <c r="L165" s="1570"/>
      <c r="M165" s="1568"/>
      <c r="N165" s="1569"/>
      <c r="O165" s="1570"/>
      <c r="P165" s="1571" t="s">
        <v>726</v>
      </c>
      <c r="Q165" s="1572"/>
      <c r="R165" s="1573"/>
      <c r="S165" s="1573"/>
      <c r="T165" s="1557" t="s">
        <v>15</v>
      </c>
      <c r="U165" s="1573"/>
      <c r="V165" s="1573"/>
      <c r="W165" s="1557" t="s">
        <v>16</v>
      </c>
      <c r="X165" s="1573"/>
      <c r="Y165" s="1573"/>
      <c r="Z165" s="1587" t="s">
        <v>17</v>
      </c>
      <c r="AA165" s="1586"/>
      <c r="AB165" s="1586"/>
      <c r="AC165" s="1586"/>
      <c r="AD165" s="1586"/>
      <c r="AE165" s="1586"/>
      <c r="AF165" s="1586"/>
      <c r="AG165" s="1586"/>
      <c r="AH165" s="1586"/>
      <c r="AI165" s="1586"/>
      <c r="AJ165" s="1586"/>
    </row>
    <row r="166" spans="1:36" ht="9.9499999999999993" hidden="1" customHeight="1">
      <c r="A166" s="1561"/>
      <c r="B166" s="1562"/>
      <c r="C166" s="1562"/>
      <c r="D166" s="1562"/>
      <c r="E166" s="1562"/>
      <c r="F166" s="1562"/>
      <c r="G166" s="1562"/>
      <c r="H166" s="1562"/>
      <c r="I166" s="1563"/>
      <c r="J166" s="1568"/>
      <c r="K166" s="1569"/>
      <c r="L166" s="1570"/>
      <c r="M166" s="1568"/>
      <c r="N166" s="1569"/>
      <c r="O166" s="1570"/>
      <c r="P166" s="1572"/>
      <c r="Q166" s="1572"/>
      <c r="R166" s="1573"/>
      <c r="S166" s="1573"/>
      <c r="T166" s="1557"/>
      <c r="U166" s="1573"/>
      <c r="V166" s="1573"/>
      <c r="W166" s="1557"/>
      <c r="X166" s="1573"/>
      <c r="Y166" s="1573"/>
      <c r="Z166" s="1587"/>
      <c r="AA166" s="1586"/>
      <c r="AB166" s="1586"/>
      <c r="AC166" s="1586"/>
      <c r="AD166" s="1586"/>
      <c r="AE166" s="1586"/>
      <c r="AF166" s="1586"/>
      <c r="AG166" s="1586"/>
      <c r="AH166" s="1586"/>
      <c r="AI166" s="1586"/>
      <c r="AJ166" s="1586"/>
    </row>
    <row r="167" spans="1:36" ht="4.5" hidden="1" customHeight="1">
      <c r="A167" s="1564"/>
      <c r="B167" s="1565"/>
      <c r="C167" s="1565"/>
      <c r="D167" s="1565"/>
      <c r="E167" s="1565"/>
      <c r="F167" s="1565"/>
      <c r="G167" s="1565"/>
      <c r="H167" s="1565"/>
      <c r="I167" s="1566"/>
      <c r="J167" s="944"/>
      <c r="K167" s="945"/>
      <c r="L167" s="946"/>
      <c r="M167" s="944"/>
      <c r="N167" s="945"/>
      <c r="O167" s="946"/>
      <c r="P167" s="1588"/>
      <c r="Q167" s="1588"/>
      <c r="R167" s="1588"/>
      <c r="S167" s="1588"/>
      <c r="T167" s="1588"/>
      <c r="U167" s="1588"/>
      <c r="V167" s="1588"/>
      <c r="W167" s="1588"/>
      <c r="X167" s="1588"/>
      <c r="Y167" s="1588"/>
      <c r="Z167" s="1589"/>
      <c r="AA167" s="1586"/>
      <c r="AB167" s="1586"/>
      <c r="AC167" s="1586"/>
      <c r="AD167" s="1586"/>
      <c r="AE167" s="1586"/>
      <c r="AF167" s="1586"/>
      <c r="AG167" s="1586"/>
      <c r="AH167" s="1586"/>
      <c r="AI167" s="1586"/>
      <c r="AJ167" s="1586"/>
    </row>
    <row r="168" spans="1:36" ht="3" hidden="1" customHeight="1">
      <c r="A168" s="1578" t="s">
        <v>735</v>
      </c>
      <c r="B168" s="1562"/>
      <c r="C168" s="1562"/>
      <c r="D168" s="1562"/>
      <c r="E168" s="1562"/>
      <c r="F168" s="1562"/>
      <c r="G168" s="1562"/>
      <c r="H168" s="1562"/>
      <c r="I168" s="1563"/>
      <c r="J168" s="947"/>
      <c r="K168" s="948"/>
      <c r="L168" s="949"/>
      <c r="M168" s="947"/>
      <c r="N168" s="948"/>
      <c r="O168" s="949"/>
      <c r="P168" s="1579"/>
      <c r="Q168" s="1579"/>
      <c r="R168" s="1579"/>
      <c r="S168" s="1579"/>
      <c r="T168" s="1579"/>
      <c r="U168" s="1579"/>
      <c r="V168" s="1579"/>
      <c r="W168" s="1579"/>
      <c r="X168" s="1579"/>
      <c r="Y168" s="1579"/>
      <c r="Z168" s="1579"/>
      <c r="AA168" s="1586"/>
      <c r="AB168" s="1586"/>
      <c r="AC168" s="1586"/>
      <c r="AD168" s="1586"/>
      <c r="AE168" s="1586"/>
      <c r="AF168" s="1586"/>
      <c r="AG168" s="1586"/>
      <c r="AH168" s="1586"/>
      <c r="AI168" s="1586"/>
      <c r="AJ168" s="1586"/>
    </row>
    <row r="169" spans="1:36" ht="9.75" hidden="1" customHeight="1">
      <c r="A169" s="1561"/>
      <c r="B169" s="1562"/>
      <c r="C169" s="1562"/>
      <c r="D169" s="1562"/>
      <c r="E169" s="1562"/>
      <c r="F169" s="1562"/>
      <c r="G169" s="1562"/>
      <c r="H169" s="1562"/>
      <c r="I169" s="1563"/>
      <c r="J169" s="1568"/>
      <c r="K169" s="1569"/>
      <c r="L169" s="1570"/>
      <c r="M169" s="1568"/>
      <c r="N169" s="1569"/>
      <c r="O169" s="1570"/>
      <c r="P169" s="1571" t="s">
        <v>726</v>
      </c>
      <c r="Q169" s="1572"/>
      <c r="R169" s="1573"/>
      <c r="S169" s="1573"/>
      <c r="T169" s="1557" t="s">
        <v>15</v>
      </c>
      <c r="U169" s="1573"/>
      <c r="V169" s="1573"/>
      <c r="W169" s="1557" t="s">
        <v>16</v>
      </c>
      <c r="X169" s="1573"/>
      <c r="Y169" s="1573"/>
      <c r="Z169" s="1557" t="s">
        <v>17</v>
      </c>
      <c r="AA169" s="1586"/>
      <c r="AB169" s="1586"/>
      <c r="AC169" s="1586"/>
      <c r="AD169" s="1586"/>
      <c r="AE169" s="1586"/>
      <c r="AF169" s="1586"/>
      <c r="AG169" s="1586"/>
      <c r="AH169" s="1586"/>
      <c r="AI169" s="1586"/>
      <c r="AJ169" s="1586"/>
    </row>
    <row r="170" spans="1:36" ht="9.75" hidden="1" customHeight="1">
      <c r="A170" s="1561"/>
      <c r="B170" s="1562"/>
      <c r="C170" s="1562"/>
      <c r="D170" s="1562"/>
      <c r="E170" s="1562"/>
      <c r="F170" s="1562"/>
      <c r="G170" s="1562"/>
      <c r="H170" s="1562"/>
      <c r="I170" s="1563"/>
      <c r="J170" s="1568"/>
      <c r="K170" s="1569"/>
      <c r="L170" s="1570"/>
      <c r="M170" s="1568"/>
      <c r="N170" s="1569"/>
      <c r="O170" s="1570"/>
      <c r="P170" s="1572"/>
      <c r="Q170" s="1572"/>
      <c r="R170" s="1573"/>
      <c r="S170" s="1573"/>
      <c r="T170" s="1557"/>
      <c r="U170" s="1573"/>
      <c r="V170" s="1573"/>
      <c r="W170" s="1557"/>
      <c r="X170" s="1573"/>
      <c r="Y170" s="1573"/>
      <c r="Z170" s="1557"/>
      <c r="AA170" s="1586"/>
      <c r="AB170" s="1586"/>
      <c r="AC170" s="1586"/>
      <c r="AD170" s="1586"/>
      <c r="AE170" s="1586"/>
      <c r="AF170" s="1586"/>
      <c r="AG170" s="1586"/>
      <c r="AH170" s="1586"/>
      <c r="AI170" s="1586"/>
      <c r="AJ170" s="1586"/>
    </row>
    <row r="171" spans="1:36" ht="3" hidden="1" customHeight="1">
      <c r="A171" s="1574"/>
      <c r="B171" s="1575"/>
      <c r="C171" s="1575"/>
      <c r="D171" s="1575"/>
      <c r="E171" s="1575"/>
      <c r="F171" s="1575"/>
      <c r="G171" s="1575"/>
      <c r="H171" s="1575"/>
      <c r="I171" s="1576"/>
      <c r="J171" s="938"/>
      <c r="K171" s="939"/>
      <c r="L171" s="940"/>
      <c r="M171" s="938"/>
      <c r="N171" s="939"/>
      <c r="O171" s="940"/>
      <c r="P171" s="954"/>
      <c r="Q171" s="954"/>
      <c r="R171" s="954"/>
      <c r="S171" s="954"/>
      <c r="T171" s="954"/>
      <c r="U171" s="954"/>
      <c r="V171" s="954"/>
      <c r="W171" s="954"/>
      <c r="X171" s="954"/>
      <c r="Y171" s="954"/>
      <c r="Z171" s="954"/>
      <c r="AA171" s="1586"/>
      <c r="AB171" s="1586"/>
      <c r="AC171" s="1586"/>
      <c r="AD171" s="1586"/>
      <c r="AE171" s="1586"/>
      <c r="AF171" s="1586"/>
      <c r="AG171" s="1586"/>
      <c r="AH171" s="1586"/>
      <c r="AI171" s="1586"/>
      <c r="AJ171" s="1586"/>
    </row>
    <row r="172" spans="1:36" ht="3" hidden="1" customHeight="1">
      <c r="A172" s="1558" t="s">
        <v>1432</v>
      </c>
      <c r="B172" s="1559"/>
      <c r="C172" s="1559"/>
      <c r="D172" s="1559"/>
      <c r="E172" s="1559"/>
      <c r="F172" s="1559"/>
      <c r="G172" s="1559"/>
      <c r="H172" s="1559"/>
      <c r="I172" s="1560"/>
      <c r="J172" s="941"/>
      <c r="K172" s="942"/>
      <c r="L172" s="943"/>
      <c r="M172" s="941"/>
      <c r="N172" s="942"/>
      <c r="O172" s="943"/>
      <c r="P172" s="1567"/>
      <c r="Q172" s="1567"/>
      <c r="R172" s="1567"/>
      <c r="S172" s="1567"/>
      <c r="T172" s="1567"/>
      <c r="U172" s="1567"/>
      <c r="V172" s="1567"/>
      <c r="W172" s="1567"/>
      <c r="X172" s="1567"/>
      <c r="Y172" s="1567"/>
      <c r="Z172" s="1567"/>
      <c r="AA172" s="1586"/>
      <c r="AB172" s="1586"/>
      <c r="AC172" s="1586"/>
      <c r="AD172" s="1586"/>
      <c r="AE172" s="1586"/>
      <c r="AF172" s="1586"/>
      <c r="AG172" s="1586"/>
      <c r="AH172" s="1586"/>
      <c r="AI172" s="1586"/>
      <c r="AJ172" s="1586"/>
    </row>
    <row r="173" spans="1:36" ht="9.75" hidden="1" customHeight="1">
      <c r="A173" s="1561"/>
      <c r="B173" s="1562"/>
      <c r="C173" s="1562"/>
      <c r="D173" s="1562"/>
      <c r="E173" s="1562"/>
      <c r="F173" s="1562"/>
      <c r="G173" s="1562"/>
      <c r="H173" s="1562"/>
      <c r="I173" s="1563"/>
      <c r="J173" s="1568"/>
      <c r="K173" s="1569"/>
      <c r="L173" s="1570"/>
      <c r="M173" s="1568"/>
      <c r="N173" s="1569"/>
      <c r="O173" s="1570"/>
      <c r="P173" s="1571" t="s">
        <v>726</v>
      </c>
      <c r="Q173" s="1572"/>
      <c r="R173" s="1573"/>
      <c r="S173" s="1573"/>
      <c r="T173" s="1557" t="s">
        <v>15</v>
      </c>
      <c r="U173" s="1573"/>
      <c r="V173" s="1573"/>
      <c r="W173" s="1557" t="s">
        <v>16</v>
      </c>
      <c r="X173" s="1573"/>
      <c r="Y173" s="1573"/>
      <c r="Z173" s="1557" t="s">
        <v>17</v>
      </c>
      <c r="AA173" s="1586"/>
      <c r="AB173" s="1586"/>
      <c r="AC173" s="1586"/>
      <c r="AD173" s="1586"/>
      <c r="AE173" s="1586"/>
      <c r="AF173" s="1586"/>
      <c r="AG173" s="1586"/>
      <c r="AH173" s="1586"/>
      <c r="AI173" s="1586"/>
      <c r="AJ173" s="1586"/>
    </row>
    <row r="174" spans="1:36" ht="9.75" hidden="1" customHeight="1">
      <c r="A174" s="1561"/>
      <c r="B174" s="1562"/>
      <c r="C174" s="1562"/>
      <c r="D174" s="1562"/>
      <c r="E174" s="1562"/>
      <c r="F174" s="1562"/>
      <c r="G174" s="1562"/>
      <c r="H174" s="1562"/>
      <c r="I174" s="1563"/>
      <c r="J174" s="1568"/>
      <c r="K174" s="1569"/>
      <c r="L174" s="1570"/>
      <c r="M174" s="1568"/>
      <c r="N174" s="1569"/>
      <c r="O174" s="1570"/>
      <c r="P174" s="1572"/>
      <c r="Q174" s="1572"/>
      <c r="R174" s="1573"/>
      <c r="S174" s="1573"/>
      <c r="T174" s="1557"/>
      <c r="U174" s="1573"/>
      <c r="V174" s="1573"/>
      <c r="W174" s="1557"/>
      <c r="X174" s="1573"/>
      <c r="Y174" s="1573"/>
      <c r="Z174" s="1557"/>
      <c r="AA174" s="1586"/>
      <c r="AB174" s="1586"/>
      <c r="AC174" s="1586"/>
      <c r="AD174" s="1586"/>
      <c r="AE174" s="1586"/>
      <c r="AF174" s="1586"/>
      <c r="AG174" s="1586"/>
      <c r="AH174" s="1586"/>
      <c r="AI174" s="1586"/>
      <c r="AJ174" s="1586"/>
    </row>
    <row r="175" spans="1:36" ht="3" hidden="1" customHeight="1">
      <c r="A175" s="1574"/>
      <c r="B175" s="1575"/>
      <c r="C175" s="1575"/>
      <c r="D175" s="1575"/>
      <c r="E175" s="1575"/>
      <c r="F175" s="1575"/>
      <c r="G175" s="1575"/>
      <c r="H175" s="1575"/>
      <c r="I175" s="1576"/>
      <c r="J175" s="938"/>
      <c r="K175" s="939"/>
      <c r="L175" s="940"/>
      <c r="M175" s="938"/>
      <c r="N175" s="939"/>
      <c r="O175" s="940"/>
      <c r="P175" s="954"/>
      <c r="Q175" s="954"/>
      <c r="R175" s="954"/>
      <c r="S175" s="954"/>
      <c r="T175" s="954"/>
      <c r="U175" s="954"/>
      <c r="V175" s="954"/>
      <c r="W175" s="954"/>
      <c r="X175" s="954"/>
      <c r="Y175" s="954"/>
      <c r="Z175" s="954"/>
      <c r="AA175" s="1586"/>
      <c r="AB175" s="1586"/>
      <c r="AC175" s="1586"/>
      <c r="AD175" s="1586"/>
      <c r="AE175" s="1586"/>
      <c r="AF175" s="1586"/>
      <c r="AG175" s="1586"/>
      <c r="AH175" s="1586"/>
      <c r="AI175" s="1586"/>
      <c r="AJ175" s="1586"/>
    </row>
    <row r="176" spans="1:36" ht="3" hidden="1" customHeight="1">
      <c r="A176" s="1558" t="s">
        <v>736</v>
      </c>
      <c r="B176" s="1559"/>
      <c r="C176" s="1559"/>
      <c r="D176" s="1559"/>
      <c r="E176" s="1559"/>
      <c r="F176" s="1559"/>
      <c r="G176" s="1559"/>
      <c r="H176" s="1559"/>
      <c r="I176" s="1560"/>
      <c r="J176" s="941"/>
      <c r="K176" s="942"/>
      <c r="L176" s="943"/>
      <c r="M176" s="941"/>
      <c r="N176" s="942"/>
      <c r="O176" s="943"/>
      <c r="P176" s="1567"/>
      <c r="Q176" s="1567"/>
      <c r="R176" s="1567"/>
      <c r="S176" s="1567"/>
      <c r="T176" s="1567"/>
      <c r="U176" s="1567"/>
      <c r="V176" s="1567"/>
      <c r="W176" s="1567"/>
      <c r="X176" s="1567"/>
      <c r="Y176" s="1567"/>
      <c r="Z176" s="1567"/>
      <c r="AA176" s="1586"/>
      <c r="AB176" s="1586"/>
      <c r="AC176" s="1586"/>
      <c r="AD176" s="1586"/>
      <c r="AE176" s="1586"/>
      <c r="AF176" s="1586"/>
      <c r="AG176" s="1586"/>
      <c r="AH176" s="1586"/>
      <c r="AI176" s="1586"/>
      <c r="AJ176" s="1586"/>
    </row>
    <row r="177" spans="1:36" ht="9.75" hidden="1" customHeight="1">
      <c r="A177" s="1561"/>
      <c r="B177" s="1562"/>
      <c r="C177" s="1562"/>
      <c r="D177" s="1562"/>
      <c r="E177" s="1562"/>
      <c r="F177" s="1562"/>
      <c r="G177" s="1562"/>
      <c r="H177" s="1562"/>
      <c r="I177" s="1563"/>
      <c r="J177" s="1568"/>
      <c r="K177" s="1569"/>
      <c r="L177" s="1570"/>
      <c r="M177" s="1568"/>
      <c r="N177" s="1569"/>
      <c r="O177" s="1570"/>
      <c r="P177" s="1571" t="s">
        <v>726</v>
      </c>
      <c r="Q177" s="1572"/>
      <c r="R177" s="1573"/>
      <c r="S177" s="1573"/>
      <c r="T177" s="1557" t="s">
        <v>15</v>
      </c>
      <c r="U177" s="1573"/>
      <c r="V177" s="1573"/>
      <c r="W177" s="1557" t="s">
        <v>16</v>
      </c>
      <c r="X177" s="1573"/>
      <c r="Y177" s="1573"/>
      <c r="Z177" s="1557" t="s">
        <v>17</v>
      </c>
      <c r="AA177" s="1586"/>
      <c r="AB177" s="1586"/>
      <c r="AC177" s="1586"/>
      <c r="AD177" s="1586"/>
      <c r="AE177" s="1586"/>
      <c r="AF177" s="1586"/>
      <c r="AG177" s="1586"/>
      <c r="AH177" s="1586"/>
      <c r="AI177" s="1586"/>
      <c r="AJ177" s="1586"/>
    </row>
    <row r="178" spans="1:36" ht="9.75" hidden="1" customHeight="1">
      <c r="A178" s="1561"/>
      <c r="B178" s="1562"/>
      <c r="C178" s="1562"/>
      <c r="D178" s="1562"/>
      <c r="E178" s="1562"/>
      <c r="F178" s="1562"/>
      <c r="G178" s="1562"/>
      <c r="H178" s="1562"/>
      <c r="I178" s="1563"/>
      <c r="J178" s="1568"/>
      <c r="K178" s="1569"/>
      <c r="L178" s="1570"/>
      <c r="M178" s="1568"/>
      <c r="N178" s="1569"/>
      <c r="O178" s="1570"/>
      <c r="P178" s="1572"/>
      <c r="Q178" s="1572"/>
      <c r="R178" s="1573"/>
      <c r="S178" s="1573"/>
      <c r="T178" s="1557"/>
      <c r="U178" s="1573"/>
      <c r="V178" s="1573"/>
      <c r="W178" s="1557"/>
      <c r="X178" s="1573"/>
      <c r="Y178" s="1573"/>
      <c r="Z178" s="1557"/>
      <c r="AA178" s="1586"/>
      <c r="AB178" s="1586"/>
      <c r="AC178" s="1586"/>
      <c r="AD178" s="1586"/>
      <c r="AE178" s="1586"/>
      <c r="AF178" s="1586"/>
      <c r="AG178" s="1586"/>
      <c r="AH178" s="1586"/>
      <c r="AI178" s="1586"/>
      <c r="AJ178" s="1586"/>
    </row>
    <row r="179" spans="1:36" ht="3" hidden="1" customHeight="1">
      <c r="A179" s="1574"/>
      <c r="B179" s="1575"/>
      <c r="C179" s="1575"/>
      <c r="D179" s="1575"/>
      <c r="E179" s="1575"/>
      <c r="F179" s="1575"/>
      <c r="G179" s="1575"/>
      <c r="H179" s="1575"/>
      <c r="I179" s="1576"/>
      <c r="J179" s="938"/>
      <c r="K179" s="939"/>
      <c r="L179" s="940"/>
      <c r="M179" s="938"/>
      <c r="N179" s="939"/>
      <c r="O179" s="940"/>
      <c r="P179" s="954"/>
      <c r="Q179" s="954"/>
      <c r="R179" s="954"/>
      <c r="S179" s="954"/>
      <c r="T179" s="954"/>
      <c r="U179" s="954"/>
      <c r="V179" s="954"/>
      <c r="W179" s="954"/>
      <c r="X179" s="954"/>
      <c r="Y179" s="954"/>
      <c r="Z179" s="954"/>
      <c r="AA179" s="1586"/>
      <c r="AB179" s="1586"/>
      <c r="AC179" s="1586"/>
      <c r="AD179" s="1586"/>
      <c r="AE179" s="1586"/>
      <c r="AF179" s="1586"/>
      <c r="AG179" s="1586"/>
      <c r="AH179" s="1586"/>
      <c r="AI179" s="1586"/>
      <c r="AJ179" s="1586"/>
    </row>
    <row r="180" spans="1:36" ht="3" hidden="1" customHeight="1">
      <c r="A180" s="1558" t="s">
        <v>737</v>
      </c>
      <c r="B180" s="1559"/>
      <c r="C180" s="1559"/>
      <c r="D180" s="1559"/>
      <c r="E180" s="1559"/>
      <c r="F180" s="1559"/>
      <c r="G180" s="1559"/>
      <c r="H180" s="1559"/>
      <c r="I180" s="1560"/>
      <c r="J180" s="941"/>
      <c r="K180" s="942"/>
      <c r="L180" s="943"/>
      <c r="M180" s="941"/>
      <c r="N180" s="942"/>
      <c r="O180" s="943"/>
      <c r="P180" s="1567"/>
      <c r="Q180" s="1567"/>
      <c r="R180" s="1567"/>
      <c r="S180" s="1567"/>
      <c r="T180" s="1567"/>
      <c r="U180" s="1567"/>
      <c r="V180" s="1567"/>
      <c r="W180" s="1567"/>
      <c r="X180" s="1567"/>
      <c r="Y180" s="1567"/>
      <c r="Z180" s="1567"/>
      <c r="AA180" s="1586"/>
      <c r="AB180" s="1586"/>
      <c r="AC180" s="1586"/>
      <c r="AD180" s="1586"/>
      <c r="AE180" s="1586"/>
      <c r="AF180" s="1586"/>
      <c r="AG180" s="1586"/>
      <c r="AH180" s="1586"/>
      <c r="AI180" s="1586"/>
      <c r="AJ180" s="1586"/>
    </row>
    <row r="181" spans="1:36" ht="9.75" hidden="1" customHeight="1">
      <c r="A181" s="1561"/>
      <c r="B181" s="1562"/>
      <c r="C181" s="1562"/>
      <c r="D181" s="1562"/>
      <c r="E181" s="1562"/>
      <c r="F181" s="1562"/>
      <c r="G181" s="1562"/>
      <c r="H181" s="1562"/>
      <c r="I181" s="1563"/>
      <c r="J181" s="1568"/>
      <c r="K181" s="1569"/>
      <c r="L181" s="1570"/>
      <c r="M181" s="1568"/>
      <c r="N181" s="1569"/>
      <c r="O181" s="1570"/>
      <c r="P181" s="1571" t="s">
        <v>726</v>
      </c>
      <c r="Q181" s="1572"/>
      <c r="R181" s="1573"/>
      <c r="S181" s="1573"/>
      <c r="T181" s="1557" t="s">
        <v>15</v>
      </c>
      <c r="U181" s="1573"/>
      <c r="V181" s="1573"/>
      <c r="W181" s="1557" t="s">
        <v>16</v>
      </c>
      <c r="X181" s="1573"/>
      <c r="Y181" s="1573"/>
      <c r="Z181" s="1557" t="s">
        <v>17</v>
      </c>
      <c r="AA181" s="1586"/>
      <c r="AB181" s="1586"/>
      <c r="AC181" s="1586"/>
      <c r="AD181" s="1586"/>
      <c r="AE181" s="1586"/>
      <c r="AF181" s="1586"/>
      <c r="AG181" s="1586"/>
      <c r="AH181" s="1586"/>
      <c r="AI181" s="1586"/>
      <c r="AJ181" s="1586"/>
    </row>
    <row r="182" spans="1:36" ht="9.75" hidden="1" customHeight="1">
      <c r="A182" s="1561"/>
      <c r="B182" s="1562"/>
      <c r="C182" s="1562"/>
      <c r="D182" s="1562"/>
      <c r="E182" s="1562"/>
      <c r="F182" s="1562"/>
      <c r="G182" s="1562"/>
      <c r="H182" s="1562"/>
      <c r="I182" s="1563"/>
      <c r="J182" s="1568"/>
      <c r="K182" s="1569"/>
      <c r="L182" s="1570"/>
      <c r="M182" s="1568"/>
      <c r="N182" s="1569"/>
      <c r="O182" s="1570"/>
      <c r="P182" s="1572"/>
      <c r="Q182" s="1572"/>
      <c r="R182" s="1573"/>
      <c r="S182" s="1573"/>
      <c r="T182" s="1557"/>
      <c r="U182" s="1573"/>
      <c r="V182" s="1573"/>
      <c r="W182" s="1557"/>
      <c r="X182" s="1573"/>
      <c r="Y182" s="1573"/>
      <c r="Z182" s="1557"/>
      <c r="AA182" s="1586"/>
      <c r="AB182" s="1586"/>
      <c r="AC182" s="1586"/>
      <c r="AD182" s="1586"/>
      <c r="AE182" s="1586"/>
      <c r="AF182" s="1586"/>
      <c r="AG182" s="1586"/>
      <c r="AH182" s="1586"/>
      <c r="AI182" s="1586"/>
      <c r="AJ182" s="1586"/>
    </row>
    <row r="183" spans="1:36" ht="3" hidden="1" customHeight="1">
      <c r="A183" s="1574"/>
      <c r="B183" s="1575"/>
      <c r="C183" s="1575"/>
      <c r="D183" s="1575"/>
      <c r="E183" s="1575"/>
      <c r="F183" s="1575"/>
      <c r="G183" s="1575"/>
      <c r="H183" s="1575"/>
      <c r="I183" s="1576"/>
      <c r="J183" s="938"/>
      <c r="K183" s="939"/>
      <c r="L183" s="940"/>
      <c r="M183" s="938"/>
      <c r="N183" s="939"/>
      <c r="O183" s="940"/>
      <c r="P183" s="954"/>
      <c r="Q183" s="954"/>
      <c r="R183" s="954"/>
      <c r="S183" s="954"/>
      <c r="T183" s="954"/>
      <c r="U183" s="954"/>
      <c r="V183" s="954"/>
      <c r="W183" s="954"/>
      <c r="X183" s="954"/>
      <c r="Y183" s="954"/>
      <c r="Z183" s="954"/>
      <c r="AA183" s="1586"/>
      <c r="AB183" s="1586"/>
      <c r="AC183" s="1586"/>
      <c r="AD183" s="1586"/>
      <c r="AE183" s="1586"/>
      <c r="AF183" s="1586"/>
      <c r="AG183" s="1586"/>
      <c r="AH183" s="1586"/>
      <c r="AI183" s="1586"/>
      <c r="AJ183" s="1586"/>
    </row>
    <row r="184" spans="1:36" ht="3" hidden="1" customHeight="1">
      <c r="A184" s="1558" t="s">
        <v>738</v>
      </c>
      <c r="B184" s="1559"/>
      <c r="C184" s="1559"/>
      <c r="D184" s="1559"/>
      <c r="E184" s="1559"/>
      <c r="F184" s="1559"/>
      <c r="G184" s="1559"/>
      <c r="H184" s="1559"/>
      <c r="I184" s="1560"/>
      <c r="J184" s="941"/>
      <c r="K184" s="942"/>
      <c r="L184" s="943"/>
      <c r="M184" s="941"/>
      <c r="N184" s="942"/>
      <c r="O184" s="943"/>
      <c r="P184" s="1567"/>
      <c r="Q184" s="1567"/>
      <c r="R184" s="1567"/>
      <c r="S184" s="1567"/>
      <c r="T184" s="1567"/>
      <c r="U184" s="1567"/>
      <c r="V184" s="1567"/>
      <c r="W184" s="1567"/>
      <c r="X184" s="1567"/>
      <c r="Y184" s="1567"/>
      <c r="Z184" s="1567"/>
      <c r="AA184" s="1586"/>
      <c r="AB184" s="1586"/>
      <c r="AC184" s="1586"/>
      <c r="AD184" s="1586"/>
      <c r="AE184" s="1586"/>
      <c r="AF184" s="1586"/>
      <c r="AG184" s="1586"/>
      <c r="AH184" s="1586"/>
      <c r="AI184" s="1586"/>
      <c r="AJ184" s="1586"/>
    </row>
    <row r="185" spans="1:36" ht="9.75" hidden="1" customHeight="1">
      <c r="A185" s="1561"/>
      <c r="B185" s="1562"/>
      <c r="C185" s="1562"/>
      <c r="D185" s="1562"/>
      <c r="E185" s="1562"/>
      <c r="F185" s="1562"/>
      <c r="G185" s="1562"/>
      <c r="H185" s="1562"/>
      <c r="I185" s="1563"/>
      <c r="J185" s="1568"/>
      <c r="K185" s="1569"/>
      <c r="L185" s="1570"/>
      <c r="M185" s="1568"/>
      <c r="N185" s="1569"/>
      <c r="O185" s="1570"/>
      <c r="P185" s="1571" t="s">
        <v>726</v>
      </c>
      <c r="Q185" s="1572"/>
      <c r="R185" s="1573"/>
      <c r="S185" s="1573"/>
      <c r="T185" s="1557" t="s">
        <v>15</v>
      </c>
      <c r="U185" s="1573"/>
      <c r="V185" s="1573"/>
      <c r="W185" s="1557" t="s">
        <v>16</v>
      </c>
      <c r="X185" s="1573"/>
      <c r="Y185" s="1573"/>
      <c r="Z185" s="1557" t="s">
        <v>17</v>
      </c>
      <c r="AA185" s="1586"/>
      <c r="AB185" s="1586"/>
      <c r="AC185" s="1586"/>
      <c r="AD185" s="1586"/>
      <c r="AE185" s="1586"/>
      <c r="AF185" s="1586"/>
      <c r="AG185" s="1586"/>
      <c r="AH185" s="1586"/>
      <c r="AI185" s="1586"/>
      <c r="AJ185" s="1586"/>
    </row>
    <row r="186" spans="1:36" ht="9.75" hidden="1" customHeight="1">
      <c r="A186" s="1561"/>
      <c r="B186" s="1562"/>
      <c r="C186" s="1562"/>
      <c r="D186" s="1562"/>
      <c r="E186" s="1562"/>
      <c r="F186" s="1562"/>
      <c r="G186" s="1562"/>
      <c r="H186" s="1562"/>
      <c r="I186" s="1563"/>
      <c r="J186" s="1568"/>
      <c r="K186" s="1569"/>
      <c r="L186" s="1570"/>
      <c r="M186" s="1568"/>
      <c r="N186" s="1569"/>
      <c r="O186" s="1570"/>
      <c r="P186" s="1572"/>
      <c r="Q186" s="1572"/>
      <c r="R186" s="1573"/>
      <c r="S186" s="1573"/>
      <c r="T186" s="1557"/>
      <c r="U186" s="1573"/>
      <c r="V186" s="1573"/>
      <c r="W186" s="1557"/>
      <c r="X186" s="1573"/>
      <c r="Y186" s="1573"/>
      <c r="Z186" s="1557"/>
      <c r="AA186" s="1586"/>
      <c r="AB186" s="1586"/>
      <c r="AC186" s="1586"/>
      <c r="AD186" s="1586"/>
      <c r="AE186" s="1586"/>
      <c r="AF186" s="1586"/>
      <c r="AG186" s="1586"/>
      <c r="AH186" s="1586"/>
      <c r="AI186" s="1586"/>
      <c r="AJ186" s="1586"/>
    </row>
    <row r="187" spans="1:36" ht="3" hidden="1" customHeight="1">
      <c r="A187" s="1574"/>
      <c r="B187" s="1575"/>
      <c r="C187" s="1575"/>
      <c r="D187" s="1575"/>
      <c r="E187" s="1575"/>
      <c r="F187" s="1575"/>
      <c r="G187" s="1575"/>
      <c r="H187" s="1575"/>
      <c r="I187" s="1576"/>
      <c r="J187" s="938"/>
      <c r="K187" s="939"/>
      <c r="L187" s="940"/>
      <c r="M187" s="938"/>
      <c r="N187" s="939"/>
      <c r="O187" s="940"/>
      <c r="P187" s="954"/>
      <c r="Q187" s="954"/>
      <c r="R187" s="954"/>
      <c r="S187" s="954"/>
      <c r="T187" s="954"/>
      <c r="U187" s="954"/>
      <c r="V187" s="954"/>
      <c r="W187" s="954"/>
      <c r="X187" s="954"/>
      <c r="Y187" s="954"/>
      <c r="Z187" s="954"/>
      <c r="AA187" s="1586"/>
      <c r="AB187" s="1586"/>
      <c r="AC187" s="1586"/>
      <c r="AD187" s="1586"/>
      <c r="AE187" s="1586"/>
      <c r="AF187" s="1586"/>
      <c r="AG187" s="1586"/>
      <c r="AH187" s="1586"/>
      <c r="AI187" s="1586"/>
      <c r="AJ187" s="1586"/>
    </row>
    <row r="188" spans="1:36" ht="3" hidden="1" customHeight="1">
      <c r="A188" s="1558" t="s">
        <v>739</v>
      </c>
      <c r="B188" s="1559"/>
      <c r="C188" s="1559"/>
      <c r="D188" s="1559"/>
      <c r="E188" s="1559"/>
      <c r="F188" s="1559"/>
      <c r="G188" s="1559"/>
      <c r="H188" s="1559"/>
      <c r="I188" s="1560"/>
      <c r="J188" s="941"/>
      <c r="K188" s="942"/>
      <c r="L188" s="943"/>
      <c r="M188" s="941"/>
      <c r="N188" s="942"/>
      <c r="O188" s="943"/>
      <c r="P188" s="1567"/>
      <c r="Q188" s="1567"/>
      <c r="R188" s="1567"/>
      <c r="S188" s="1567"/>
      <c r="T188" s="1567"/>
      <c r="U188" s="1567"/>
      <c r="V188" s="1567"/>
      <c r="W188" s="1567"/>
      <c r="X188" s="1567"/>
      <c r="Y188" s="1567"/>
      <c r="Z188" s="1567"/>
      <c r="AA188" s="1586"/>
      <c r="AB188" s="1586"/>
      <c r="AC188" s="1586"/>
      <c r="AD188" s="1586"/>
      <c r="AE188" s="1586"/>
      <c r="AF188" s="1586"/>
      <c r="AG188" s="1586"/>
      <c r="AH188" s="1586"/>
      <c r="AI188" s="1586"/>
      <c r="AJ188" s="1586"/>
    </row>
    <row r="189" spans="1:36" ht="9.75" hidden="1" customHeight="1">
      <c r="A189" s="1561"/>
      <c r="B189" s="1562"/>
      <c r="C189" s="1562"/>
      <c r="D189" s="1562"/>
      <c r="E189" s="1562"/>
      <c r="F189" s="1562"/>
      <c r="G189" s="1562"/>
      <c r="H189" s="1562"/>
      <c r="I189" s="1563"/>
      <c r="J189" s="1568"/>
      <c r="K189" s="1569"/>
      <c r="L189" s="1570"/>
      <c r="M189" s="1568"/>
      <c r="N189" s="1569"/>
      <c r="O189" s="1570"/>
      <c r="P189" s="1571" t="s">
        <v>726</v>
      </c>
      <c r="Q189" s="1572"/>
      <c r="R189" s="1573"/>
      <c r="S189" s="1573"/>
      <c r="T189" s="1557" t="s">
        <v>15</v>
      </c>
      <c r="U189" s="1573"/>
      <c r="V189" s="1573"/>
      <c r="W189" s="1557" t="s">
        <v>16</v>
      </c>
      <c r="X189" s="1573"/>
      <c r="Y189" s="1573"/>
      <c r="Z189" s="1557" t="s">
        <v>17</v>
      </c>
      <c r="AA189" s="1586"/>
      <c r="AB189" s="1586"/>
      <c r="AC189" s="1586"/>
      <c r="AD189" s="1586"/>
      <c r="AE189" s="1586"/>
      <c r="AF189" s="1586"/>
      <c r="AG189" s="1586"/>
      <c r="AH189" s="1586"/>
      <c r="AI189" s="1586"/>
      <c r="AJ189" s="1586"/>
    </row>
    <row r="190" spans="1:36" ht="9.75" hidden="1" customHeight="1">
      <c r="A190" s="1561"/>
      <c r="B190" s="1562"/>
      <c r="C190" s="1562"/>
      <c r="D190" s="1562"/>
      <c r="E190" s="1562"/>
      <c r="F190" s="1562"/>
      <c r="G190" s="1562"/>
      <c r="H190" s="1562"/>
      <c r="I190" s="1563"/>
      <c r="J190" s="1568"/>
      <c r="K190" s="1569"/>
      <c r="L190" s="1570"/>
      <c r="M190" s="1568"/>
      <c r="N190" s="1569"/>
      <c r="O190" s="1570"/>
      <c r="P190" s="1572"/>
      <c r="Q190" s="1572"/>
      <c r="R190" s="1573"/>
      <c r="S190" s="1573"/>
      <c r="T190" s="1557"/>
      <c r="U190" s="1573"/>
      <c r="V190" s="1573"/>
      <c r="W190" s="1557"/>
      <c r="X190" s="1573"/>
      <c r="Y190" s="1573"/>
      <c r="Z190" s="1557"/>
      <c r="AA190" s="1586"/>
      <c r="AB190" s="1586"/>
      <c r="AC190" s="1586"/>
      <c r="AD190" s="1586"/>
      <c r="AE190" s="1586"/>
      <c r="AF190" s="1586"/>
      <c r="AG190" s="1586"/>
      <c r="AH190" s="1586"/>
      <c r="AI190" s="1586"/>
      <c r="AJ190" s="1586"/>
    </row>
    <row r="191" spans="1:36" ht="3" hidden="1" customHeight="1">
      <c r="A191" s="1574"/>
      <c r="B191" s="1575"/>
      <c r="C191" s="1575"/>
      <c r="D191" s="1575"/>
      <c r="E191" s="1575"/>
      <c r="F191" s="1575"/>
      <c r="G191" s="1575"/>
      <c r="H191" s="1575"/>
      <c r="I191" s="1576"/>
      <c r="J191" s="938"/>
      <c r="K191" s="939"/>
      <c r="L191" s="940"/>
      <c r="M191" s="938"/>
      <c r="N191" s="939"/>
      <c r="O191" s="940"/>
      <c r="P191" s="954"/>
      <c r="Q191" s="954"/>
      <c r="R191" s="954"/>
      <c r="S191" s="954"/>
      <c r="T191" s="954"/>
      <c r="U191" s="954"/>
      <c r="V191" s="954"/>
      <c r="W191" s="954"/>
      <c r="X191" s="954"/>
      <c r="Y191" s="954"/>
      <c r="Z191" s="954"/>
      <c r="AA191" s="1586"/>
      <c r="AB191" s="1586"/>
      <c r="AC191" s="1586"/>
      <c r="AD191" s="1586"/>
      <c r="AE191" s="1586"/>
      <c r="AF191" s="1586"/>
      <c r="AG191" s="1586"/>
      <c r="AH191" s="1586"/>
      <c r="AI191" s="1586"/>
      <c r="AJ191" s="1586"/>
    </row>
    <row r="192" spans="1:36" ht="3" hidden="1" customHeight="1">
      <c r="A192" s="1558" t="s">
        <v>740</v>
      </c>
      <c r="B192" s="1559"/>
      <c r="C192" s="1559"/>
      <c r="D192" s="1559"/>
      <c r="E192" s="1559"/>
      <c r="F192" s="1559"/>
      <c r="G192" s="1559"/>
      <c r="H192" s="1559"/>
      <c r="I192" s="1560"/>
      <c r="J192" s="941"/>
      <c r="K192" s="942"/>
      <c r="L192" s="943"/>
      <c r="M192" s="941"/>
      <c r="N192" s="942"/>
      <c r="O192" s="943"/>
      <c r="P192" s="1567"/>
      <c r="Q192" s="1567"/>
      <c r="R192" s="1567"/>
      <c r="S192" s="1567"/>
      <c r="T192" s="1567"/>
      <c r="U192" s="1567"/>
      <c r="V192" s="1567"/>
      <c r="W192" s="1567"/>
      <c r="X192" s="1567"/>
      <c r="Y192" s="1567"/>
      <c r="Z192" s="1567"/>
      <c r="AA192" s="1586"/>
      <c r="AB192" s="1586"/>
      <c r="AC192" s="1586"/>
      <c r="AD192" s="1586"/>
      <c r="AE192" s="1586"/>
      <c r="AF192" s="1586"/>
      <c r="AG192" s="1586"/>
      <c r="AH192" s="1586"/>
      <c r="AI192" s="1586"/>
      <c r="AJ192" s="1586"/>
    </row>
    <row r="193" spans="1:36" ht="9.75" hidden="1" customHeight="1">
      <c r="A193" s="1561"/>
      <c r="B193" s="1562"/>
      <c r="C193" s="1562"/>
      <c r="D193" s="1562"/>
      <c r="E193" s="1562"/>
      <c r="F193" s="1562"/>
      <c r="G193" s="1562"/>
      <c r="H193" s="1562"/>
      <c r="I193" s="1563"/>
      <c r="J193" s="1568"/>
      <c r="K193" s="1569"/>
      <c r="L193" s="1570"/>
      <c r="M193" s="1568"/>
      <c r="N193" s="1569"/>
      <c r="O193" s="1570"/>
      <c r="P193" s="1571" t="s">
        <v>726</v>
      </c>
      <c r="Q193" s="1572"/>
      <c r="R193" s="1573"/>
      <c r="S193" s="1573"/>
      <c r="T193" s="1557" t="s">
        <v>15</v>
      </c>
      <c r="U193" s="1573"/>
      <c r="V193" s="1573"/>
      <c r="W193" s="1557" t="s">
        <v>16</v>
      </c>
      <c r="X193" s="1573"/>
      <c r="Y193" s="1573"/>
      <c r="Z193" s="1557" t="s">
        <v>17</v>
      </c>
      <c r="AA193" s="1586"/>
      <c r="AB193" s="1586"/>
      <c r="AC193" s="1586"/>
      <c r="AD193" s="1586"/>
      <c r="AE193" s="1586"/>
      <c r="AF193" s="1586"/>
      <c r="AG193" s="1586"/>
      <c r="AH193" s="1586"/>
      <c r="AI193" s="1586"/>
      <c r="AJ193" s="1586"/>
    </row>
    <row r="194" spans="1:36" ht="9.75" hidden="1" customHeight="1">
      <c r="A194" s="1561"/>
      <c r="B194" s="1562"/>
      <c r="C194" s="1562"/>
      <c r="D194" s="1562"/>
      <c r="E194" s="1562"/>
      <c r="F194" s="1562"/>
      <c r="G194" s="1562"/>
      <c r="H194" s="1562"/>
      <c r="I194" s="1563"/>
      <c r="J194" s="1568"/>
      <c r="K194" s="1569"/>
      <c r="L194" s="1570"/>
      <c r="M194" s="1568"/>
      <c r="N194" s="1569"/>
      <c r="O194" s="1570"/>
      <c r="P194" s="1572"/>
      <c r="Q194" s="1572"/>
      <c r="R194" s="1573"/>
      <c r="S194" s="1573"/>
      <c r="T194" s="1557"/>
      <c r="U194" s="1573"/>
      <c r="V194" s="1573"/>
      <c r="W194" s="1557"/>
      <c r="X194" s="1573"/>
      <c r="Y194" s="1573"/>
      <c r="Z194" s="1557"/>
      <c r="AA194" s="1586"/>
      <c r="AB194" s="1586"/>
      <c r="AC194" s="1586"/>
      <c r="AD194" s="1586"/>
      <c r="AE194" s="1586"/>
      <c r="AF194" s="1586"/>
      <c r="AG194" s="1586"/>
      <c r="AH194" s="1586"/>
      <c r="AI194" s="1586"/>
      <c r="AJ194" s="1586"/>
    </row>
    <row r="195" spans="1:36" ht="3" hidden="1" customHeight="1">
      <c r="A195" s="1564"/>
      <c r="B195" s="1565"/>
      <c r="C195" s="1565"/>
      <c r="D195" s="1565"/>
      <c r="E195" s="1565"/>
      <c r="F195" s="1565"/>
      <c r="G195" s="1565"/>
      <c r="H195" s="1565"/>
      <c r="I195" s="1566"/>
      <c r="J195" s="944"/>
      <c r="K195" s="945"/>
      <c r="L195" s="946"/>
      <c r="M195" s="944"/>
      <c r="N195" s="945"/>
      <c r="O195" s="946"/>
      <c r="P195" s="955"/>
      <c r="Q195" s="955"/>
      <c r="R195" s="955"/>
      <c r="S195" s="955"/>
      <c r="T195" s="955"/>
      <c r="U195" s="955"/>
      <c r="V195" s="955"/>
      <c r="W195" s="955"/>
      <c r="X195" s="955"/>
      <c r="Y195" s="955"/>
      <c r="Z195" s="955"/>
      <c r="AA195" s="1586"/>
      <c r="AB195" s="1586"/>
      <c r="AC195" s="1586"/>
      <c r="AD195" s="1586"/>
      <c r="AE195" s="1586"/>
      <c r="AF195" s="1586"/>
      <c r="AG195" s="1586"/>
      <c r="AH195" s="1586"/>
      <c r="AI195" s="1586"/>
      <c r="AJ195" s="1586"/>
    </row>
  </sheetData>
  <mergeCells count="544">
    <mergeCell ref="AB1:AJ1"/>
    <mergeCell ref="A2:AJ2"/>
    <mergeCell ref="A4:J8"/>
    <mergeCell ref="Y4:Z4"/>
    <mergeCell ref="AA4:AB4"/>
    <mergeCell ref="AD4:AE4"/>
    <mergeCell ref="AG4:AH4"/>
    <mergeCell ref="M7:O11"/>
    <mergeCell ref="P7:T8"/>
    <mergeCell ref="U7:U8"/>
    <mergeCell ref="V7:AJ8"/>
    <mergeCell ref="P9:T10"/>
    <mergeCell ref="U9:U10"/>
    <mergeCell ref="V9:AJ10"/>
    <mergeCell ref="A10:K12"/>
    <mergeCell ref="P11:T11"/>
    <mergeCell ref="V11:AJ11"/>
    <mergeCell ref="M12:O12"/>
    <mergeCell ref="P12:T12"/>
    <mergeCell ref="V12:AI12"/>
    <mergeCell ref="S16:T16"/>
    <mergeCell ref="U16:V16"/>
    <mergeCell ref="W16:X16"/>
    <mergeCell ref="Y16:Z16"/>
    <mergeCell ref="AB16:AC16"/>
    <mergeCell ref="A17:F18"/>
    <mergeCell ref="J17:AJ17"/>
    <mergeCell ref="G18:AJ18"/>
    <mergeCell ref="P13:T13"/>
    <mergeCell ref="V13:AI13"/>
    <mergeCell ref="A14:AJ15"/>
    <mergeCell ref="A16:F16"/>
    <mergeCell ref="G16:H16"/>
    <mergeCell ref="I16:J16"/>
    <mergeCell ref="K16:L16"/>
    <mergeCell ref="M16:N16"/>
    <mergeCell ref="O16:P16"/>
    <mergeCell ref="Q16:R16"/>
    <mergeCell ref="A19:F21"/>
    <mergeCell ref="G19:J19"/>
    <mergeCell ref="K19:O19"/>
    <mergeCell ref="G20:AJ21"/>
    <mergeCell ref="A23:I24"/>
    <mergeCell ref="J23:L24"/>
    <mergeCell ref="M23:O24"/>
    <mergeCell ref="P23:Z24"/>
    <mergeCell ref="AA23:AJ24"/>
    <mergeCell ref="A25:A51"/>
    <mergeCell ref="B25:I27"/>
    <mergeCell ref="P25:Z25"/>
    <mergeCell ref="AA25:AJ78"/>
    <mergeCell ref="J26:L26"/>
    <mergeCell ref="M26:O26"/>
    <mergeCell ref="P26:Q26"/>
    <mergeCell ref="R26:S26"/>
    <mergeCell ref="U26:V26"/>
    <mergeCell ref="X26:Y26"/>
    <mergeCell ref="P27:Z27"/>
    <mergeCell ref="B28:I30"/>
    <mergeCell ref="P28:Z28"/>
    <mergeCell ref="J29:L29"/>
    <mergeCell ref="M29:O29"/>
    <mergeCell ref="P29:Q29"/>
    <mergeCell ref="R29:S29"/>
    <mergeCell ref="U29:V29"/>
    <mergeCell ref="X29:Y29"/>
    <mergeCell ref="P30:Z30"/>
    <mergeCell ref="B31:I33"/>
    <mergeCell ref="P31:Z31"/>
    <mergeCell ref="J32:L32"/>
    <mergeCell ref="M32:O32"/>
    <mergeCell ref="P32:Q32"/>
    <mergeCell ref="R32:S32"/>
    <mergeCell ref="U32:V32"/>
    <mergeCell ref="X32:Y32"/>
    <mergeCell ref="P33:Z33"/>
    <mergeCell ref="B34:I36"/>
    <mergeCell ref="P34:Z34"/>
    <mergeCell ref="J35:L35"/>
    <mergeCell ref="M35:O35"/>
    <mergeCell ref="P35:Q35"/>
    <mergeCell ref="R35:S35"/>
    <mergeCell ref="U35:V35"/>
    <mergeCell ref="X35:Y35"/>
    <mergeCell ref="P36:Z36"/>
    <mergeCell ref="B37:I39"/>
    <mergeCell ref="P37:Z37"/>
    <mergeCell ref="J38:L38"/>
    <mergeCell ref="M38:O38"/>
    <mergeCell ref="P38:Q38"/>
    <mergeCell ref="R38:S38"/>
    <mergeCell ref="U38:V38"/>
    <mergeCell ref="X38:Y38"/>
    <mergeCell ref="P39:Z39"/>
    <mergeCell ref="B40:I42"/>
    <mergeCell ref="P40:Z40"/>
    <mergeCell ref="J41:L41"/>
    <mergeCell ref="M41:O41"/>
    <mergeCell ref="P41:Q41"/>
    <mergeCell ref="R41:S41"/>
    <mergeCell ref="U41:V41"/>
    <mergeCell ref="X41:Y41"/>
    <mergeCell ref="P42:Z42"/>
    <mergeCell ref="B43:I45"/>
    <mergeCell ref="P43:Z43"/>
    <mergeCell ref="J44:L44"/>
    <mergeCell ref="M44:O44"/>
    <mergeCell ref="P44:Q44"/>
    <mergeCell ref="R44:S44"/>
    <mergeCell ref="U44:V44"/>
    <mergeCell ref="X44:Y44"/>
    <mergeCell ref="P45:Z45"/>
    <mergeCell ref="B46:I48"/>
    <mergeCell ref="P46:Z46"/>
    <mergeCell ref="J47:L47"/>
    <mergeCell ref="M47:O47"/>
    <mergeCell ref="P47:Q47"/>
    <mergeCell ref="R47:S47"/>
    <mergeCell ref="U47:V47"/>
    <mergeCell ref="X47:Y47"/>
    <mergeCell ref="P48:Z48"/>
    <mergeCell ref="B49:I51"/>
    <mergeCell ref="P49:Z49"/>
    <mergeCell ref="J50:L50"/>
    <mergeCell ref="M50:O50"/>
    <mergeCell ref="P50:Q50"/>
    <mergeCell ref="R50:S50"/>
    <mergeCell ref="U50:V50"/>
    <mergeCell ref="X50:Y50"/>
    <mergeCell ref="P51:Z51"/>
    <mergeCell ref="A52:A78"/>
    <mergeCell ref="B52:I54"/>
    <mergeCell ref="P52:Z52"/>
    <mergeCell ref="J53:L53"/>
    <mergeCell ref="M53:O53"/>
    <mergeCell ref="P53:Q53"/>
    <mergeCell ref="R53:S53"/>
    <mergeCell ref="U53:V53"/>
    <mergeCell ref="X53:Y53"/>
    <mergeCell ref="P54:Z54"/>
    <mergeCell ref="B55:I57"/>
    <mergeCell ref="P55:Z55"/>
    <mergeCell ref="J56:L56"/>
    <mergeCell ref="M56:O56"/>
    <mergeCell ref="P56:Q56"/>
    <mergeCell ref="R56:S56"/>
    <mergeCell ref="U56:V56"/>
    <mergeCell ref="X56:Y56"/>
    <mergeCell ref="P57:Z57"/>
    <mergeCell ref="B58:I60"/>
    <mergeCell ref="P58:Z58"/>
    <mergeCell ref="J59:L59"/>
    <mergeCell ref="M59:O59"/>
    <mergeCell ref="P59:Q59"/>
    <mergeCell ref="R59:S59"/>
    <mergeCell ref="U59:V59"/>
    <mergeCell ref="X59:Y59"/>
    <mergeCell ref="P60:Z60"/>
    <mergeCell ref="B61:I63"/>
    <mergeCell ref="P61:Z61"/>
    <mergeCell ref="J62:L62"/>
    <mergeCell ref="M62:O62"/>
    <mergeCell ref="P62:Q62"/>
    <mergeCell ref="R62:S62"/>
    <mergeCell ref="U62:V62"/>
    <mergeCell ref="X62:Y62"/>
    <mergeCell ref="P63:Z63"/>
    <mergeCell ref="B64:I66"/>
    <mergeCell ref="P64:Z64"/>
    <mergeCell ref="J65:L65"/>
    <mergeCell ref="M65:O65"/>
    <mergeCell ref="P65:Q65"/>
    <mergeCell ref="R65:S65"/>
    <mergeCell ref="U65:V65"/>
    <mergeCell ref="X65:Y65"/>
    <mergeCell ref="P66:Z66"/>
    <mergeCell ref="B67:I69"/>
    <mergeCell ref="P67:Z67"/>
    <mergeCell ref="J68:L68"/>
    <mergeCell ref="M68:O68"/>
    <mergeCell ref="P68:Q68"/>
    <mergeCell ref="R68:S68"/>
    <mergeCell ref="U68:V68"/>
    <mergeCell ref="X68:Y68"/>
    <mergeCell ref="P69:Z69"/>
    <mergeCell ref="B70:I72"/>
    <mergeCell ref="P70:Z70"/>
    <mergeCell ref="J71:L71"/>
    <mergeCell ref="M71:O71"/>
    <mergeCell ref="P71:Q71"/>
    <mergeCell ref="R71:S71"/>
    <mergeCell ref="U71:V71"/>
    <mergeCell ref="X71:Y71"/>
    <mergeCell ref="P72:Z72"/>
    <mergeCell ref="B73:I75"/>
    <mergeCell ref="P73:Z73"/>
    <mergeCell ref="J74:L74"/>
    <mergeCell ref="M74:O74"/>
    <mergeCell ref="P74:Q74"/>
    <mergeCell ref="R74:S74"/>
    <mergeCell ref="U74:V74"/>
    <mergeCell ref="X74:Y74"/>
    <mergeCell ref="P75:Z75"/>
    <mergeCell ref="B76:I78"/>
    <mergeCell ref="P76:Z76"/>
    <mergeCell ref="J77:L77"/>
    <mergeCell ref="M77:O77"/>
    <mergeCell ref="P77:Q77"/>
    <mergeCell ref="R77:S77"/>
    <mergeCell ref="U77:V77"/>
    <mergeCell ref="X77:Y77"/>
    <mergeCell ref="P78:Z78"/>
    <mergeCell ref="AA84:AJ155"/>
    <mergeCell ref="J85:L86"/>
    <mergeCell ref="M85:O86"/>
    <mergeCell ref="P85:Q86"/>
    <mergeCell ref="R85:S86"/>
    <mergeCell ref="T85:T86"/>
    <mergeCell ref="U85:V86"/>
    <mergeCell ref="B80:AI80"/>
    <mergeCell ref="A82:I83"/>
    <mergeCell ref="J82:L83"/>
    <mergeCell ref="M82:O83"/>
    <mergeCell ref="P82:Z83"/>
    <mergeCell ref="AA82:AJ83"/>
    <mergeCell ref="B88:I91"/>
    <mergeCell ref="P88:Z88"/>
    <mergeCell ref="J89:L90"/>
    <mergeCell ref="M89:O90"/>
    <mergeCell ref="P89:Q90"/>
    <mergeCell ref="R89:S90"/>
    <mergeCell ref="A84:A119"/>
    <mergeCell ref="B84:I87"/>
    <mergeCell ref="P84:Z84"/>
    <mergeCell ref="W93:W94"/>
    <mergeCell ref="X93:Y94"/>
    <mergeCell ref="T89:T90"/>
    <mergeCell ref="U89:V90"/>
    <mergeCell ref="W89:W90"/>
    <mergeCell ref="X89:Y90"/>
    <mergeCell ref="Z89:Z90"/>
    <mergeCell ref="P91:Z91"/>
    <mergeCell ref="W85:W86"/>
    <mergeCell ref="X85:Y86"/>
    <mergeCell ref="Z85:Z86"/>
    <mergeCell ref="P87:Z87"/>
    <mergeCell ref="B100:I103"/>
    <mergeCell ref="P100:Z100"/>
    <mergeCell ref="J101:L102"/>
    <mergeCell ref="M101:O102"/>
    <mergeCell ref="P101:Q102"/>
    <mergeCell ref="R101:S102"/>
    <mergeCell ref="Z93:Z94"/>
    <mergeCell ref="P95:Z95"/>
    <mergeCell ref="B96:I99"/>
    <mergeCell ref="P96:Z96"/>
    <mergeCell ref="J97:L98"/>
    <mergeCell ref="M97:O98"/>
    <mergeCell ref="P97:Q98"/>
    <mergeCell ref="R97:S98"/>
    <mergeCell ref="T97:T98"/>
    <mergeCell ref="U97:V98"/>
    <mergeCell ref="B92:I95"/>
    <mergeCell ref="P92:Z92"/>
    <mergeCell ref="J93:L94"/>
    <mergeCell ref="M93:O94"/>
    <mergeCell ref="P93:Q94"/>
    <mergeCell ref="R93:S94"/>
    <mergeCell ref="T93:T94"/>
    <mergeCell ref="U93:V94"/>
    <mergeCell ref="W105:W106"/>
    <mergeCell ref="X105:Y106"/>
    <mergeCell ref="T101:T102"/>
    <mergeCell ref="U101:V102"/>
    <mergeCell ref="W101:W102"/>
    <mergeCell ref="X101:Y102"/>
    <mergeCell ref="Z101:Z102"/>
    <mergeCell ref="P103:Z103"/>
    <mergeCell ref="W97:W98"/>
    <mergeCell ref="X97:Y98"/>
    <mergeCell ref="Z97:Z98"/>
    <mergeCell ref="P99:Z99"/>
    <mergeCell ref="B112:I115"/>
    <mergeCell ref="P112:Z112"/>
    <mergeCell ref="J113:L114"/>
    <mergeCell ref="M113:O114"/>
    <mergeCell ref="P113:Q114"/>
    <mergeCell ref="R113:S114"/>
    <mergeCell ref="Z105:Z106"/>
    <mergeCell ref="P107:Z107"/>
    <mergeCell ref="B108:I111"/>
    <mergeCell ref="P108:Z108"/>
    <mergeCell ref="J109:L110"/>
    <mergeCell ref="M109:O110"/>
    <mergeCell ref="P109:Q110"/>
    <mergeCell ref="R109:S110"/>
    <mergeCell ref="T109:T110"/>
    <mergeCell ref="U109:V110"/>
    <mergeCell ref="B104:I107"/>
    <mergeCell ref="P104:Z104"/>
    <mergeCell ref="J105:L106"/>
    <mergeCell ref="M105:O106"/>
    <mergeCell ref="P105:Q106"/>
    <mergeCell ref="R105:S106"/>
    <mergeCell ref="T105:T106"/>
    <mergeCell ref="U105:V106"/>
    <mergeCell ref="T113:T114"/>
    <mergeCell ref="U113:V114"/>
    <mergeCell ref="W113:W114"/>
    <mergeCell ref="X113:Y114"/>
    <mergeCell ref="Z113:Z114"/>
    <mergeCell ref="P115:Z115"/>
    <mergeCell ref="W109:W110"/>
    <mergeCell ref="X109:Y110"/>
    <mergeCell ref="Z109:Z110"/>
    <mergeCell ref="P111:Z111"/>
    <mergeCell ref="B116:I119"/>
    <mergeCell ref="P116:Z116"/>
    <mergeCell ref="J117:L118"/>
    <mergeCell ref="M117:O118"/>
    <mergeCell ref="P117:Q118"/>
    <mergeCell ref="R117:S118"/>
    <mergeCell ref="T117:T118"/>
    <mergeCell ref="U117:V118"/>
    <mergeCell ref="W117:W118"/>
    <mergeCell ref="X117:Y118"/>
    <mergeCell ref="U121:V122"/>
    <mergeCell ref="W121:W122"/>
    <mergeCell ref="X121:Y122"/>
    <mergeCell ref="Z121:Z122"/>
    <mergeCell ref="P123:Z123"/>
    <mergeCell ref="P124:Z124"/>
    <mergeCell ref="P125:Q126"/>
    <mergeCell ref="Z117:Z118"/>
    <mergeCell ref="P119:Z119"/>
    <mergeCell ref="P120:Z120"/>
    <mergeCell ref="P121:Q122"/>
    <mergeCell ref="R121:S122"/>
    <mergeCell ref="T121:T122"/>
    <mergeCell ref="R125:S126"/>
    <mergeCell ref="T125:T126"/>
    <mergeCell ref="U125:V126"/>
    <mergeCell ref="W125:W126"/>
    <mergeCell ref="P127:Z127"/>
    <mergeCell ref="B128:I131"/>
    <mergeCell ref="P128:Z128"/>
    <mergeCell ref="J129:L130"/>
    <mergeCell ref="M129:O130"/>
    <mergeCell ref="P129:Q130"/>
    <mergeCell ref="R129:S130"/>
    <mergeCell ref="T129:T130"/>
    <mergeCell ref="U129:V130"/>
    <mergeCell ref="W129:W130"/>
    <mergeCell ref="B124:I127"/>
    <mergeCell ref="J125:L126"/>
    <mergeCell ref="M125:O126"/>
    <mergeCell ref="X129:Y130"/>
    <mergeCell ref="Z129:Z130"/>
    <mergeCell ref="P131:Z131"/>
    <mergeCell ref="X125:Y126"/>
    <mergeCell ref="Z125:Z126"/>
    <mergeCell ref="B132:I135"/>
    <mergeCell ref="P132:Z132"/>
    <mergeCell ref="J133:L134"/>
    <mergeCell ref="M133:O134"/>
    <mergeCell ref="P133:Q134"/>
    <mergeCell ref="R133:S134"/>
    <mergeCell ref="T133:T134"/>
    <mergeCell ref="R137:S138"/>
    <mergeCell ref="T137:T138"/>
    <mergeCell ref="U137:V138"/>
    <mergeCell ref="W137:W138"/>
    <mergeCell ref="X137:Y138"/>
    <mergeCell ref="Z137:Z138"/>
    <mergeCell ref="U133:V134"/>
    <mergeCell ref="W133:W134"/>
    <mergeCell ref="X133:Y134"/>
    <mergeCell ref="Z133:Z134"/>
    <mergeCell ref="P135:Z135"/>
    <mergeCell ref="P136:Z136"/>
    <mergeCell ref="P137:Q138"/>
    <mergeCell ref="P139:Z139"/>
    <mergeCell ref="B140:I143"/>
    <mergeCell ref="P140:Z140"/>
    <mergeCell ref="J141:L142"/>
    <mergeCell ref="M141:O142"/>
    <mergeCell ref="P141:Q142"/>
    <mergeCell ref="R141:S142"/>
    <mergeCell ref="T141:T142"/>
    <mergeCell ref="U141:V142"/>
    <mergeCell ref="W141:W142"/>
    <mergeCell ref="B136:I139"/>
    <mergeCell ref="J137:L138"/>
    <mergeCell ref="M137:O138"/>
    <mergeCell ref="X141:Y142"/>
    <mergeCell ref="Z141:Z142"/>
    <mergeCell ref="P143:Z143"/>
    <mergeCell ref="B144:I147"/>
    <mergeCell ref="P144:Z144"/>
    <mergeCell ref="J145:L146"/>
    <mergeCell ref="M145:O146"/>
    <mergeCell ref="P145:Q146"/>
    <mergeCell ref="R145:S146"/>
    <mergeCell ref="T145:T146"/>
    <mergeCell ref="R149:S150"/>
    <mergeCell ref="T149:T150"/>
    <mergeCell ref="U149:V150"/>
    <mergeCell ref="W149:W150"/>
    <mergeCell ref="X149:Y150"/>
    <mergeCell ref="Z149:Z150"/>
    <mergeCell ref="U145:V146"/>
    <mergeCell ref="W145:W146"/>
    <mergeCell ref="X145:Y146"/>
    <mergeCell ref="Z145:Z146"/>
    <mergeCell ref="P147:Z147"/>
    <mergeCell ref="P148:Z148"/>
    <mergeCell ref="P149:Q150"/>
    <mergeCell ref="X153:Y154"/>
    <mergeCell ref="Z153:Z154"/>
    <mergeCell ref="P155:Z155"/>
    <mergeCell ref="A158:I159"/>
    <mergeCell ref="J158:L159"/>
    <mergeCell ref="M158:O159"/>
    <mergeCell ref="P158:Z159"/>
    <mergeCell ref="P151:Z151"/>
    <mergeCell ref="B152:I155"/>
    <mergeCell ref="P152:Z152"/>
    <mergeCell ref="J153:L154"/>
    <mergeCell ref="M153:O154"/>
    <mergeCell ref="P153:Q154"/>
    <mergeCell ref="R153:S154"/>
    <mergeCell ref="T153:T154"/>
    <mergeCell ref="U153:V154"/>
    <mergeCell ref="W153:W154"/>
    <mergeCell ref="B148:I151"/>
    <mergeCell ref="J149:L150"/>
    <mergeCell ref="M149:O150"/>
    <mergeCell ref="A120:A155"/>
    <mergeCell ref="B120:I123"/>
    <mergeCell ref="J121:L122"/>
    <mergeCell ref="M121:O122"/>
    <mergeCell ref="A164:I167"/>
    <mergeCell ref="P164:Z164"/>
    <mergeCell ref="J165:L166"/>
    <mergeCell ref="M165:O166"/>
    <mergeCell ref="P165:Q166"/>
    <mergeCell ref="R165:S166"/>
    <mergeCell ref="AA158:AJ159"/>
    <mergeCell ref="A160:I163"/>
    <mergeCell ref="P160:Z160"/>
    <mergeCell ref="AA160:AJ195"/>
    <mergeCell ref="J161:L162"/>
    <mergeCell ref="M161:O162"/>
    <mergeCell ref="P161:Q162"/>
    <mergeCell ref="R161:S162"/>
    <mergeCell ref="T161:T162"/>
    <mergeCell ref="U161:V162"/>
    <mergeCell ref="T165:T166"/>
    <mergeCell ref="U165:V166"/>
    <mergeCell ref="W165:W166"/>
    <mergeCell ref="X165:Y166"/>
    <mergeCell ref="Z165:Z166"/>
    <mergeCell ref="P167:Z167"/>
    <mergeCell ref="W161:W162"/>
    <mergeCell ref="X161:Y162"/>
    <mergeCell ref="Z161:Z162"/>
    <mergeCell ref="P163:Z163"/>
    <mergeCell ref="Z169:Z170"/>
    <mergeCell ref="A172:I175"/>
    <mergeCell ref="P172:Z172"/>
    <mergeCell ref="J173:L174"/>
    <mergeCell ref="M173:O174"/>
    <mergeCell ref="P173:Q174"/>
    <mergeCell ref="R173:S174"/>
    <mergeCell ref="T173:T174"/>
    <mergeCell ref="U173:V174"/>
    <mergeCell ref="W173:W174"/>
    <mergeCell ref="A168:I171"/>
    <mergeCell ref="P168:Z168"/>
    <mergeCell ref="J169:L170"/>
    <mergeCell ref="M169:O170"/>
    <mergeCell ref="P169:Q170"/>
    <mergeCell ref="R169:S170"/>
    <mergeCell ref="T169:T170"/>
    <mergeCell ref="U169:V170"/>
    <mergeCell ref="W169:W170"/>
    <mergeCell ref="X169:Y170"/>
    <mergeCell ref="X173:Y174"/>
    <mergeCell ref="Z173:Z174"/>
    <mergeCell ref="A176:I179"/>
    <mergeCell ref="P176:Z176"/>
    <mergeCell ref="J177:L178"/>
    <mergeCell ref="M177:O178"/>
    <mergeCell ref="P177:Q178"/>
    <mergeCell ref="R177:S178"/>
    <mergeCell ref="T177:T178"/>
    <mergeCell ref="U177:V178"/>
    <mergeCell ref="W177:W178"/>
    <mergeCell ref="X177:Y178"/>
    <mergeCell ref="Z177:Z178"/>
    <mergeCell ref="A180:I183"/>
    <mergeCell ref="P180:Z180"/>
    <mergeCell ref="J181:L182"/>
    <mergeCell ref="M181:O182"/>
    <mergeCell ref="P181:Q182"/>
    <mergeCell ref="R181:S182"/>
    <mergeCell ref="T181:T182"/>
    <mergeCell ref="A188:I191"/>
    <mergeCell ref="P188:Z188"/>
    <mergeCell ref="J189:L190"/>
    <mergeCell ref="M189:O190"/>
    <mergeCell ref="P189:Q190"/>
    <mergeCell ref="U181:V182"/>
    <mergeCell ref="W181:W182"/>
    <mergeCell ref="X181:Y182"/>
    <mergeCell ref="Z181:Z182"/>
    <mergeCell ref="A184:I187"/>
    <mergeCell ref="P184:Z184"/>
    <mergeCell ref="J185:L186"/>
    <mergeCell ref="M185:O186"/>
    <mergeCell ref="P185:Q186"/>
    <mergeCell ref="R185:S186"/>
    <mergeCell ref="R189:S190"/>
    <mergeCell ref="T189:T190"/>
    <mergeCell ref="U189:V190"/>
    <mergeCell ref="W189:W190"/>
    <mergeCell ref="X189:Y190"/>
    <mergeCell ref="Z189:Z190"/>
    <mergeCell ref="T185:T186"/>
    <mergeCell ref="U185:V186"/>
    <mergeCell ref="W185:W186"/>
    <mergeCell ref="X185:Y186"/>
    <mergeCell ref="Z185:Z186"/>
    <mergeCell ref="Z193:Z194"/>
    <mergeCell ref="A192:I195"/>
    <mergeCell ref="P192:Z192"/>
    <mergeCell ref="J193:L194"/>
    <mergeCell ref="M193:O194"/>
    <mergeCell ref="P193:Q194"/>
    <mergeCell ref="R193:S194"/>
    <mergeCell ref="T193:T194"/>
    <mergeCell ref="U193:V194"/>
    <mergeCell ref="W193:W194"/>
    <mergeCell ref="X193:Y194"/>
  </mergeCells>
  <phoneticPr fontId="8"/>
  <conditionalFormatting sqref="G20:AJ21 K19:O19 G18:AJ18 J17:AJ17">
    <cfRule type="notContainsBlanks" dxfId="164" priority="3">
      <formula>LEN(TRIM(G17))&gt;0</formula>
    </cfRule>
  </conditionalFormatting>
  <conditionalFormatting sqref="V7:AJ13">
    <cfRule type="notContainsBlanks" dxfId="163" priority="2">
      <formula>LEN(TRIM(V7))&gt;0</formula>
    </cfRule>
  </conditionalFormatting>
  <conditionalFormatting sqref="G16:Z16">
    <cfRule type="notContainsBlanks" dxfId="162" priority="1">
      <formula>LEN(TRIM(G16))&gt;0</formula>
    </cfRule>
  </conditionalFormatting>
  <dataValidations count="7">
    <dataValidation allowBlank="1" showInputMessage="1" showErrorMessage="1" promptTitle="＝＝＝＝留意事項＝＝＝＝" prompt="事業所番号ごとに届出書を作成_x000a_新規申請の場合、事業所番号は記入不要" sqref="G16:Z16" xr:uid="{CEF30799-455C-44A3-AB83-BF71AD281351}"/>
    <dataValidation type="list" imeMode="off" allowBlank="1" showInputMessage="1" showErrorMessage="1" sqref="AL130" xr:uid="{986269BE-701A-4E5C-B05F-38DD3F451003}">
      <formula1>"30"</formula1>
    </dataValidation>
    <dataValidation type="list" errorStyle="warning" allowBlank="1" showInputMessage="1" showErrorMessage="1" sqref="J89:L90 J93:L94 J97:L98 J101:L102 J105:L106 J109:L110 J113:L114 J117:L118 J121:L122 J125:L126 J129:L130 J133:L134 J137:L138 J141:L142 J145:L146 J149:L150 J153:L154 J161:L162 J165:L166 J193:L194 J85:L86 J189:L190 J185:L186 J181:L182 J177:L178 J173:L174 J169:L170 J29:L29 J32:L32 J35:L35 J38:L38 J41:L41 J44:L44 J47:L47 J50:L50 J53:L53 J56:L56 J59:L59 J62:L62 J65:L65 J68:L68 J71:L71 J74:L74 J77:L77 J26:L26" xr:uid="{8CA56C87-A52B-4434-80B8-AA4BFDC08E2D}">
      <formula1>"○"</formula1>
    </dataValidation>
    <dataValidation imeMode="off" allowBlank="1" showInputMessage="1" showErrorMessage="1" sqref="AD4:AE4 AA4:AB4 AG4:AH4" xr:uid="{BA62C4C6-67B6-412E-9501-7E2E191282EB}"/>
    <dataValidation imeMode="halfKatakana" allowBlank="1" showInputMessage="1" showErrorMessage="1" sqref="J17" xr:uid="{16CAB1A6-1474-4D22-B542-97732CC2AF53}"/>
    <dataValidation imeMode="fullAlpha" allowBlank="1" showInputMessage="1" showErrorMessage="1" sqref="K19:O19" xr:uid="{1316A77D-3EDE-4591-A7B3-5DF8B5433A90}"/>
    <dataValidation type="list" errorStyle="warning" allowBlank="1" showInputMessage="1" showErrorMessage="1" sqref="M85:O86 M89:O90 M93:O94 M97:O98 M101:O102 M105:O106 M109:O110 M113:O114 M117:O118 M121:O122 M125:O126 M129:O130 M133:O134 M137:O138 M141:O142 M145:O146 M149:O150 M153:O154 M161:O162 M165:O166 M169:O170 M173:O174 M177:O178 M181:O182 M185:O186 M189:O190 M193:O194 M26:O26 M29:O29 M32:O32 M35:O35 M38:O38 M41:O41 M44:O44 M47:O47 M50:O50 M53:O53 M56:O56 M59:O59 M62:O62 M65:O65 M68:O68 M71:O71 M74:O74 M77:O77" xr:uid="{888E5AA9-AFF1-4431-9D93-3E07FDB0BE52}">
      <formula1>"新規,変更,終了,継続"</formula1>
    </dataValidation>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157" max="3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DD0A-7D37-4B62-9CDF-1AF20DD96845}">
  <sheetPr codeName="Sheet11">
    <tabColor theme="4"/>
  </sheetPr>
  <dimension ref="A1:W24"/>
  <sheetViews>
    <sheetView view="pageBreakPreview" zoomScale="85" zoomScaleNormal="100" zoomScaleSheetLayoutView="85" workbookViewId="0">
      <selection activeCell="G2" sqref="G2:H2"/>
    </sheetView>
  </sheetViews>
  <sheetFormatPr defaultRowHeight="13.5"/>
  <cols>
    <col min="1" max="1" width="2.25" style="507" customWidth="1"/>
    <col min="2" max="2" width="24.25" style="507" customWidth="1"/>
    <col min="3" max="3" width="4" style="507" customWidth="1"/>
    <col min="4" max="4" width="20.125" style="507" customWidth="1"/>
    <col min="5" max="5" width="17.125" style="507" customWidth="1"/>
    <col min="6" max="6" width="6.25" style="507" customWidth="1"/>
    <col min="7" max="7" width="20.125" style="507" customWidth="1"/>
    <col min="8" max="8" width="3.125" style="507" customWidth="1"/>
    <col min="9" max="9" width="1.875" style="507" customWidth="1"/>
    <col min="10" max="10" width="2.5" style="507" customWidth="1"/>
    <col min="11" max="12" width="9" style="507"/>
    <col min="13" max="13" width="12.125" style="507" bestFit="1" customWidth="1"/>
    <col min="14" max="257" width="9" style="507"/>
    <col min="258" max="258" width="2.25" style="507" customWidth="1"/>
    <col min="259" max="259" width="24.25" style="507" customWidth="1"/>
    <col min="260" max="260" width="4" style="507" customWidth="1"/>
    <col min="261" max="263" width="20.125" style="507" customWidth="1"/>
    <col min="264" max="264" width="3.125" style="507" customWidth="1"/>
    <col min="265" max="265" width="4.375" style="507" customWidth="1"/>
    <col min="266" max="266" width="2.5" style="507" customWidth="1"/>
    <col min="267" max="513" width="9" style="507"/>
    <col min="514" max="514" width="2.25" style="507" customWidth="1"/>
    <col min="515" max="515" width="24.25" style="507" customWidth="1"/>
    <col min="516" max="516" width="4" style="507" customWidth="1"/>
    <col min="517" max="519" width="20.125" style="507" customWidth="1"/>
    <col min="520" max="520" width="3.125" style="507" customWidth="1"/>
    <col min="521" max="521" width="4.375" style="507" customWidth="1"/>
    <col min="522" max="522" width="2.5" style="507" customWidth="1"/>
    <col min="523" max="769" width="9" style="507"/>
    <col min="770" max="770" width="2.25" style="507" customWidth="1"/>
    <col min="771" max="771" width="24.25" style="507" customWidth="1"/>
    <col min="772" max="772" width="4" style="507" customWidth="1"/>
    <col min="773" max="775" width="20.125" style="507" customWidth="1"/>
    <col min="776" max="776" width="3.125" style="507" customWidth="1"/>
    <col min="777" max="777" width="4.375" style="507" customWidth="1"/>
    <col min="778" max="778" width="2.5" style="507" customWidth="1"/>
    <col min="779" max="1025" width="9" style="507"/>
    <col min="1026" max="1026" width="2.25" style="507" customWidth="1"/>
    <col min="1027" max="1027" width="24.25" style="507" customWidth="1"/>
    <col min="1028" max="1028" width="4" style="507" customWidth="1"/>
    <col min="1029" max="1031" width="20.125" style="507" customWidth="1"/>
    <col min="1032" max="1032" width="3.125" style="507" customWidth="1"/>
    <col min="1033" max="1033" width="4.375" style="507" customWidth="1"/>
    <col min="1034" max="1034" width="2.5" style="507" customWidth="1"/>
    <col min="1035" max="1281" width="9" style="507"/>
    <col min="1282" max="1282" width="2.25" style="507" customWidth="1"/>
    <col min="1283" max="1283" width="24.25" style="507" customWidth="1"/>
    <col min="1284" max="1284" width="4" style="507" customWidth="1"/>
    <col min="1285" max="1287" width="20.125" style="507" customWidth="1"/>
    <col min="1288" max="1288" width="3.125" style="507" customWidth="1"/>
    <col min="1289" max="1289" width="4.375" style="507" customWidth="1"/>
    <col min="1290" max="1290" width="2.5" style="507" customWidth="1"/>
    <col min="1291" max="1537" width="9" style="507"/>
    <col min="1538" max="1538" width="2.25" style="507" customWidth="1"/>
    <col min="1539" max="1539" width="24.25" style="507" customWidth="1"/>
    <col min="1540" max="1540" width="4" style="507" customWidth="1"/>
    <col min="1541" max="1543" width="20.125" style="507" customWidth="1"/>
    <col min="1544" max="1544" width="3.125" style="507" customWidth="1"/>
    <col min="1545" max="1545" width="4.375" style="507" customWidth="1"/>
    <col min="1546" max="1546" width="2.5" style="507" customWidth="1"/>
    <col min="1547" max="1793" width="9" style="507"/>
    <col min="1794" max="1794" width="2.25" style="507" customWidth="1"/>
    <col min="1795" max="1795" width="24.25" style="507" customWidth="1"/>
    <col min="1796" max="1796" width="4" style="507" customWidth="1"/>
    <col min="1797" max="1799" width="20.125" style="507" customWidth="1"/>
    <col min="1800" max="1800" width="3.125" style="507" customWidth="1"/>
    <col min="1801" max="1801" width="4.375" style="507" customWidth="1"/>
    <col min="1802" max="1802" width="2.5" style="507" customWidth="1"/>
    <col min="1803" max="2049" width="9" style="507"/>
    <col min="2050" max="2050" width="2.25" style="507" customWidth="1"/>
    <col min="2051" max="2051" width="24.25" style="507" customWidth="1"/>
    <col min="2052" max="2052" width="4" style="507" customWidth="1"/>
    <col min="2053" max="2055" width="20.125" style="507" customWidth="1"/>
    <col min="2056" max="2056" width="3.125" style="507" customWidth="1"/>
    <col min="2057" max="2057" width="4.375" style="507" customWidth="1"/>
    <col min="2058" max="2058" width="2.5" style="507" customWidth="1"/>
    <col min="2059" max="2305" width="9" style="507"/>
    <col min="2306" max="2306" width="2.25" style="507" customWidth="1"/>
    <col min="2307" max="2307" width="24.25" style="507" customWidth="1"/>
    <col min="2308" max="2308" width="4" style="507" customWidth="1"/>
    <col min="2309" max="2311" width="20.125" style="507" customWidth="1"/>
    <col min="2312" max="2312" width="3.125" style="507" customWidth="1"/>
    <col min="2313" max="2313" width="4.375" style="507" customWidth="1"/>
    <col min="2314" max="2314" width="2.5" style="507" customWidth="1"/>
    <col min="2315" max="2561" width="9" style="507"/>
    <col min="2562" max="2562" width="2.25" style="507" customWidth="1"/>
    <col min="2563" max="2563" width="24.25" style="507" customWidth="1"/>
    <col min="2564" max="2564" width="4" style="507" customWidth="1"/>
    <col min="2565" max="2567" width="20.125" style="507" customWidth="1"/>
    <col min="2568" max="2568" width="3.125" style="507" customWidth="1"/>
    <col min="2569" max="2569" width="4.375" style="507" customWidth="1"/>
    <col min="2570" max="2570" width="2.5" style="507" customWidth="1"/>
    <col min="2571" max="2817" width="9" style="507"/>
    <col min="2818" max="2818" width="2.25" style="507" customWidth="1"/>
    <col min="2819" max="2819" width="24.25" style="507" customWidth="1"/>
    <col min="2820" max="2820" width="4" style="507" customWidth="1"/>
    <col min="2821" max="2823" width="20.125" style="507" customWidth="1"/>
    <col min="2824" max="2824" width="3.125" style="507" customWidth="1"/>
    <col min="2825" max="2825" width="4.375" style="507" customWidth="1"/>
    <col min="2826" max="2826" width="2.5" style="507" customWidth="1"/>
    <col min="2827" max="3073" width="9" style="507"/>
    <col min="3074" max="3074" width="2.25" style="507" customWidth="1"/>
    <col min="3075" max="3075" width="24.25" style="507" customWidth="1"/>
    <col min="3076" max="3076" width="4" style="507" customWidth="1"/>
    <col min="3077" max="3079" width="20.125" style="507" customWidth="1"/>
    <col min="3080" max="3080" width="3.125" style="507" customWidth="1"/>
    <col min="3081" max="3081" width="4.375" style="507" customWidth="1"/>
    <col min="3082" max="3082" width="2.5" style="507" customWidth="1"/>
    <col min="3083" max="3329" width="9" style="507"/>
    <col min="3330" max="3330" width="2.25" style="507" customWidth="1"/>
    <col min="3331" max="3331" width="24.25" style="507" customWidth="1"/>
    <col min="3332" max="3332" width="4" style="507" customWidth="1"/>
    <col min="3333" max="3335" width="20.125" style="507" customWidth="1"/>
    <col min="3336" max="3336" width="3.125" style="507" customWidth="1"/>
    <col min="3337" max="3337" width="4.375" style="507" customWidth="1"/>
    <col min="3338" max="3338" width="2.5" style="507" customWidth="1"/>
    <col min="3339" max="3585" width="9" style="507"/>
    <col min="3586" max="3586" width="2.25" style="507" customWidth="1"/>
    <col min="3587" max="3587" width="24.25" style="507" customWidth="1"/>
    <col min="3588" max="3588" width="4" style="507" customWidth="1"/>
    <col min="3589" max="3591" width="20.125" style="507" customWidth="1"/>
    <col min="3592" max="3592" width="3.125" style="507" customWidth="1"/>
    <col min="3593" max="3593" width="4.375" style="507" customWidth="1"/>
    <col min="3594" max="3594" width="2.5" style="507" customWidth="1"/>
    <col min="3595" max="3841" width="9" style="507"/>
    <col min="3842" max="3842" width="2.25" style="507" customWidth="1"/>
    <col min="3843" max="3843" width="24.25" style="507" customWidth="1"/>
    <col min="3844" max="3844" width="4" style="507" customWidth="1"/>
    <col min="3845" max="3847" width="20.125" style="507" customWidth="1"/>
    <col min="3848" max="3848" width="3.125" style="507" customWidth="1"/>
    <col min="3849" max="3849" width="4.375" style="507" customWidth="1"/>
    <col min="3850" max="3850" width="2.5" style="507" customWidth="1"/>
    <col min="3851" max="4097" width="9" style="507"/>
    <col min="4098" max="4098" width="2.25" style="507" customWidth="1"/>
    <col min="4099" max="4099" width="24.25" style="507" customWidth="1"/>
    <col min="4100" max="4100" width="4" style="507" customWidth="1"/>
    <col min="4101" max="4103" width="20.125" style="507" customWidth="1"/>
    <col min="4104" max="4104" width="3.125" style="507" customWidth="1"/>
    <col min="4105" max="4105" width="4.375" style="507" customWidth="1"/>
    <col min="4106" max="4106" width="2.5" style="507" customWidth="1"/>
    <col min="4107" max="4353" width="9" style="507"/>
    <col min="4354" max="4354" width="2.25" style="507" customWidth="1"/>
    <col min="4355" max="4355" width="24.25" style="507" customWidth="1"/>
    <col min="4356" max="4356" width="4" style="507" customWidth="1"/>
    <col min="4357" max="4359" width="20.125" style="507" customWidth="1"/>
    <col min="4360" max="4360" width="3.125" style="507" customWidth="1"/>
    <col min="4361" max="4361" width="4.375" style="507" customWidth="1"/>
    <col min="4362" max="4362" width="2.5" style="507" customWidth="1"/>
    <col min="4363" max="4609" width="9" style="507"/>
    <col min="4610" max="4610" width="2.25" style="507" customWidth="1"/>
    <col min="4611" max="4611" width="24.25" style="507" customWidth="1"/>
    <col min="4612" max="4612" width="4" style="507" customWidth="1"/>
    <col min="4613" max="4615" width="20.125" style="507" customWidth="1"/>
    <col min="4616" max="4616" width="3.125" style="507" customWidth="1"/>
    <col min="4617" max="4617" width="4.375" style="507" customWidth="1"/>
    <col min="4618" max="4618" width="2.5" style="507" customWidth="1"/>
    <col min="4619" max="4865" width="9" style="507"/>
    <col min="4866" max="4866" width="2.25" style="507" customWidth="1"/>
    <col min="4867" max="4867" width="24.25" style="507" customWidth="1"/>
    <col min="4868" max="4868" width="4" style="507" customWidth="1"/>
    <col min="4869" max="4871" width="20.125" style="507" customWidth="1"/>
    <col min="4872" max="4872" width="3.125" style="507" customWidth="1"/>
    <col min="4873" max="4873" width="4.375" style="507" customWidth="1"/>
    <col min="4874" max="4874" width="2.5" style="507" customWidth="1"/>
    <col min="4875" max="5121" width="9" style="507"/>
    <col min="5122" max="5122" width="2.25" style="507" customWidth="1"/>
    <col min="5123" max="5123" width="24.25" style="507" customWidth="1"/>
    <col min="5124" max="5124" width="4" style="507" customWidth="1"/>
    <col min="5125" max="5127" width="20.125" style="507" customWidth="1"/>
    <col min="5128" max="5128" width="3.125" style="507" customWidth="1"/>
    <col min="5129" max="5129" width="4.375" style="507" customWidth="1"/>
    <col min="5130" max="5130" width="2.5" style="507" customWidth="1"/>
    <col min="5131" max="5377" width="9" style="507"/>
    <col min="5378" max="5378" width="2.25" style="507" customWidth="1"/>
    <col min="5379" max="5379" width="24.25" style="507" customWidth="1"/>
    <col min="5380" max="5380" width="4" style="507" customWidth="1"/>
    <col min="5381" max="5383" width="20.125" style="507" customWidth="1"/>
    <col min="5384" max="5384" width="3.125" style="507" customWidth="1"/>
    <col min="5385" max="5385" width="4.375" style="507" customWidth="1"/>
    <col min="5386" max="5386" width="2.5" style="507" customWidth="1"/>
    <col min="5387" max="5633" width="9" style="507"/>
    <col min="5634" max="5634" width="2.25" style="507" customWidth="1"/>
    <col min="5635" max="5635" width="24.25" style="507" customWidth="1"/>
    <col min="5636" max="5636" width="4" style="507" customWidth="1"/>
    <col min="5637" max="5639" width="20.125" style="507" customWidth="1"/>
    <col min="5640" max="5640" width="3.125" style="507" customWidth="1"/>
    <col min="5641" max="5641" width="4.375" style="507" customWidth="1"/>
    <col min="5642" max="5642" width="2.5" style="507" customWidth="1"/>
    <col min="5643" max="5889" width="9" style="507"/>
    <col min="5890" max="5890" width="2.25" style="507" customWidth="1"/>
    <col min="5891" max="5891" width="24.25" style="507" customWidth="1"/>
    <col min="5892" max="5892" width="4" style="507" customWidth="1"/>
    <col min="5893" max="5895" width="20.125" style="507" customWidth="1"/>
    <col min="5896" max="5896" width="3.125" style="507" customWidth="1"/>
    <col min="5897" max="5897" width="4.375" style="507" customWidth="1"/>
    <col min="5898" max="5898" width="2.5" style="507" customWidth="1"/>
    <col min="5899" max="6145" width="9" style="507"/>
    <col min="6146" max="6146" width="2.25" style="507" customWidth="1"/>
    <col min="6147" max="6147" width="24.25" style="507" customWidth="1"/>
    <col min="6148" max="6148" width="4" style="507" customWidth="1"/>
    <col min="6149" max="6151" width="20.125" style="507" customWidth="1"/>
    <col min="6152" max="6152" width="3.125" style="507" customWidth="1"/>
    <col min="6153" max="6153" width="4.375" style="507" customWidth="1"/>
    <col min="6154" max="6154" width="2.5" style="507" customWidth="1"/>
    <col min="6155" max="6401" width="9" style="507"/>
    <col min="6402" max="6402" width="2.25" style="507" customWidth="1"/>
    <col min="6403" max="6403" width="24.25" style="507" customWidth="1"/>
    <col min="6404" max="6404" width="4" style="507" customWidth="1"/>
    <col min="6405" max="6407" width="20.125" style="507" customWidth="1"/>
    <col min="6408" max="6408" width="3.125" style="507" customWidth="1"/>
    <col min="6409" max="6409" width="4.375" style="507" customWidth="1"/>
    <col min="6410" max="6410" width="2.5" style="507" customWidth="1"/>
    <col min="6411" max="6657" width="9" style="507"/>
    <col min="6658" max="6658" width="2.25" style="507" customWidth="1"/>
    <col min="6659" max="6659" width="24.25" style="507" customWidth="1"/>
    <col min="6660" max="6660" width="4" style="507" customWidth="1"/>
    <col min="6661" max="6663" width="20.125" style="507" customWidth="1"/>
    <col min="6664" max="6664" width="3.125" style="507" customWidth="1"/>
    <col min="6665" max="6665" width="4.375" style="507" customWidth="1"/>
    <col min="6666" max="6666" width="2.5" style="507" customWidth="1"/>
    <col min="6667" max="6913" width="9" style="507"/>
    <col min="6914" max="6914" width="2.25" style="507" customWidth="1"/>
    <col min="6915" max="6915" width="24.25" style="507" customWidth="1"/>
    <col min="6916" max="6916" width="4" style="507" customWidth="1"/>
    <col min="6917" max="6919" width="20.125" style="507" customWidth="1"/>
    <col min="6920" max="6920" width="3.125" style="507" customWidth="1"/>
    <col min="6921" max="6921" width="4.375" style="507" customWidth="1"/>
    <col min="6922" max="6922" width="2.5" style="507" customWidth="1"/>
    <col min="6923" max="7169" width="9" style="507"/>
    <col min="7170" max="7170" width="2.25" style="507" customWidth="1"/>
    <col min="7171" max="7171" width="24.25" style="507" customWidth="1"/>
    <col min="7172" max="7172" width="4" style="507" customWidth="1"/>
    <col min="7173" max="7175" width="20.125" style="507" customWidth="1"/>
    <col min="7176" max="7176" width="3.125" style="507" customWidth="1"/>
    <col min="7177" max="7177" width="4.375" style="507" customWidth="1"/>
    <col min="7178" max="7178" width="2.5" style="507" customWidth="1"/>
    <col min="7179" max="7425" width="9" style="507"/>
    <col min="7426" max="7426" width="2.25" style="507" customWidth="1"/>
    <col min="7427" max="7427" width="24.25" style="507" customWidth="1"/>
    <col min="7428" max="7428" width="4" style="507" customWidth="1"/>
    <col min="7429" max="7431" width="20.125" style="507" customWidth="1"/>
    <col min="7432" max="7432" width="3.125" style="507" customWidth="1"/>
    <col min="7433" max="7433" width="4.375" style="507" customWidth="1"/>
    <col min="7434" max="7434" width="2.5" style="507" customWidth="1"/>
    <col min="7435" max="7681" width="9" style="507"/>
    <col min="7682" max="7682" width="2.25" style="507" customWidth="1"/>
    <col min="7683" max="7683" width="24.25" style="507" customWidth="1"/>
    <col min="7684" max="7684" width="4" style="507" customWidth="1"/>
    <col min="7685" max="7687" width="20.125" style="507" customWidth="1"/>
    <col min="7688" max="7688" width="3.125" style="507" customWidth="1"/>
    <col min="7689" max="7689" width="4.375" style="507" customWidth="1"/>
    <col min="7690" max="7690" width="2.5" style="507" customWidth="1"/>
    <col min="7691" max="7937" width="9" style="507"/>
    <col min="7938" max="7938" width="2.25" style="507" customWidth="1"/>
    <col min="7939" max="7939" width="24.25" style="507" customWidth="1"/>
    <col min="7940" max="7940" width="4" style="507" customWidth="1"/>
    <col min="7941" max="7943" width="20.125" style="507" customWidth="1"/>
    <col min="7944" max="7944" width="3.125" style="507" customWidth="1"/>
    <col min="7945" max="7945" width="4.375" style="507" customWidth="1"/>
    <col min="7946" max="7946" width="2.5" style="507" customWidth="1"/>
    <col min="7947" max="8193" width="9" style="507"/>
    <col min="8194" max="8194" width="2.25" style="507" customWidth="1"/>
    <col min="8195" max="8195" width="24.25" style="507" customWidth="1"/>
    <col min="8196" max="8196" width="4" style="507" customWidth="1"/>
    <col min="8197" max="8199" width="20.125" style="507" customWidth="1"/>
    <col min="8200" max="8200" width="3.125" style="507" customWidth="1"/>
    <col min="8201" max="8201" width="4.375" style="507" customWidth="1"/>
    <col min="8202" max="8202" width="2.5" style="507" customWidth="1"/>
    <col min="8203" max="8449" width="9" style="507"/>
    <col min="8450" max="8450" width="2.25" style="507" customWidth="1"/>
    <col min="8451" max="8451" width="24.25" style="507" customWidth="1"/>
    <col min="8452" max="8452" width="4" style="507" customWidth="1"/>
    <col min="8453" max="8455" width="20.125" style="507" customWidth="1"/>
    <col min="8456" max="8456" width="3.125" style="507" customWidth="1"/>
    <col min="8457" max="8457" width="4.375" style="507" customWidth="1"/>
    <col min="8458" max="8458" width="2.5" style="507" customWidth="1"/>
    <col min="8459" max="8705" width="9" style="507"/>
    <col min="8706" max="8706" width="2.25" style="507" customWidth="1"/>
    <col min="8707" max="8707" width="24.25" style="507" customWidth="1"/>
    <col min="8708" max="8708" width="4" style="507" customWidth="1"/>
    <col min="8709" max="8711" width="20.125" style="507" customWidth="1"/>
    <col min="8712" max="8712" width="3.125" style="507" customWidth="1"/>
    <col min="8713" max="8713" width="4.375" style="507" customWidth="1"/>
    <col min="8714" max="8714" width="2.5" style="507" customWidth="1"/>
    <col min="8715" max="8961" width="9" style="507"/>
    <col min="8962" max="8962" width="2.25" style="507" customWidth="1"/>
    <col min="8963" max="8963" width="24.25" style="507" customWidth="1"/>
    <col min="8964" max="8964" width="4" style="507" customWidth="1"/>
    <col min="8965" max="8967" width="20.125" style="507" customWidth="1"/>
    <col min="8968" max="8968" width="3.125" style="507" customWidth="1"/>
    <col min="8969" max="8969" width="4.375" style="507" customWidth="1"/>
    <col min="8970" max="8970" width="2.5" style="507" customWidth="1"/>
    <col min="8971" max="9217" width="9" style="507"/>
    <col min="9218" max="9218" width="2.25" style="507" customWidth="1"/>
    <col min="9219" max="9219" width="24.25" style="507" customWidth="1"/>
    <col min="9220" max="9220" width="4" style="507" customWidth="1"/>
    <col min="9221" max="9223" width="20.125" style="507" customWidth="1"/>
    <col min="9224" max="9224" width="3.125" style="507" customWidth="1"/>
    <col min="9225" max="9225" width="4.375" style="507" customWidth="1"/>
    <col min="9226" max="9226" width="2.5" style="507" customWidth="1"/>
    <col min="9227" max="9473" width="9" style="507"/>
    <col min="9474" max="9474" width="2.25" style="507" customWidth="1"/>
    <col min="9475" max="9475" width="24.25" style="507" customWidth="1"/>
    <col min="9476" max="9476" width="4" style="507" customWidth="1"/>
    <col min="9477" max="9479" width="20.125" style="507" customWidth="1"/>
    <col min="9480" max="9480" width="3.125" style="507" customWidth="1"/>
    <col min="9481" max="9481" width="4.375" style="507" customWidth="1"/>
    <col min="9482" max="9482" width="2.5" style="507" customWidth="1"/>
    <col min="9483" max="9729" width="9" style="507"/>
    <col min="9730" max="9730" width="2.25" style="507" customWidth="1"/>
    <col min="9731" max="9731" width="24.25" style="507" customWidth="1"/>
    <col min="9732" max="9732" width="4" style="507" customWidth="1"/>
    <col min="9733" max="9735" width="20.125" style="507" customWidth="1"/>
    <col min="9736" max="9736" width="3.125" style="507" customWidth="1"/>
    <col min="9737" max="9737" width="4.375" style="507" customWidth="1"/>
    <col min="9738" max="9738" width="2.5" style="507" customWidth="1"/>
    <col min="9739" max="9985" width="9" style="507"/>
    <col min="9986" max="9986" width="2.25" style="507" customWidth="1"/>
    <col min="9987" max="9987" width="24.25" style="507" customWidth="1"/>
    <col min="9988" max="9988" width="4" style="507" customWidth="1"/>
    <col min="9989" max="9991" width="20.125" style="507" customWidth="1"/>
    <col min="9992" max="9992" width="3.125" style="507" customWidth="1"/>
    <col min="9993" max="9993" width="4.375" style="507" customWidth="1"/>
    <col min="9994" max="9994" width="2.5" style="507" customWidth="1"/>
    <col min="9995" max="10241" width="9" style="507"/>
    <col min="10242" max="10242" width="2.25" style="507" customWidth="1"/>
    <col min="10243" max="10243" width="24.25" style="507" customWidth="1"/>
    <col min="10244" max="10244" width="4" style="507" customWidth="1"/>
    <col min="10245" max="10247" width="20.125" style="507" customWidth="1"/>
    <col min="10248" max="10248" width="3.125" style="507" customWidth="1"/>
    <col min="10249" max="10249" width="4.375" style="507" customWidth="1"/>
    <col min="10250" max="10250" width="2.5" style="507" customWidth="1"/>
    <col min="10251" max="10497" width="9" style="507"/>
    <col min="10498" max="10498" width="2.25" style="507" customWidth="1"/>
    <col min="10499" max="10499" width="24.25" style="507" customWidth="1"/>
    <col min="10500" max="10500" width="4" style="507" customWidth="1"/>
    <col min="10501" max="10503" width="20.125" style="507" customWidth="1"/>
    <col min="10504" max="10504" width="3.125" style="507" customWidth="1"/>
    <col min="10505" max="10505" width="4.375" style="507" customWidth="1"/>
    <col min="10506" max="10506" width="2.5" style="507" customWidth="1"/>
    <col min="10507" max="10753" width="9" style="507"/>
    <col min="10754" max="10754" width="2.25" style="507" customWidth="1"/>
    <col min="10755" max="10755" width="24.25" style="507" customWidth="1"/>
    <col min="10756" max="10756" width="4" style="507" customWidth="1"/>
    <col min="10757" max="10759" width="20.125" style="507" customWidth="1"/>
    <col min="10760" max="10760" width="3.125" style="507" customWidth="1"/>
    <col min="10761" max="10761" width="4.375" style="507" customWidth="1"/>
    <col min="10762" max="10762" width="2.5" style="507" customWidth="1"/>
    <col min="10763" max="11009" width="9" style="507"/>
    <col min="11010" max="11010" width="2.25" style="507" customWidth="1"/>
    <col min="11011" max="11011" width="24.25" style="507" customWidth="1"/>
    <col min="11012" max="11012" width="4" style="507" customWidth="1"/>
    <col min="11013" max="11015" width="20.125" style="507" customWidth="1"/>
    <col min="11016" max="11016" width="3.125" style="507" customWidth="1"/>
    <col min="11017" max="11017" width="4.375" style="507" customWidth="1"/>
    <col min="11018" max="11018" width="2.5" style="507" customWidth="1"/>
    <col min="11019" max="11265" width="9" style="507"/>
    <col min="11266" max="11266" width="2.25" style="507" customWidth="1"/>
    <col min="11267" max="11267" width="24.25" style="507" customWidth="1"/>
    <col min="11268" max="11268" width="4" style="507" customWidth="1"/>
    <col min="11269" max="11271" width="20.125" style="507" customWidth="1"/>
    <col min="11272" max="11272" width="3.125" style="507" customWidth="1"/>
    <col min="11273" max="11273" width="4.375" style="507" customWidth="1"/>
    <col min="11274" max="11274" width="2.5" style="507" customWidth="1"/>
    <col min="11275" max="11521" width="9" style="507"/>
    <col min="11522" max="11522" width="2.25" style="507" customWidth="1"/>
    <col min="11523" max="11523" width="24.25" style="507" customWidth="1"/>
    <col min="11524" max="11524" width="4" style="507" customWidth="1"/>
    <col min="11525" max="11527" width="20.125" style="507" customWidth="1"/>
    <col min="11528" max="11528" width="3.125" style="507" customWidth="1"/>
    <col min="11529" max="11529" width="4.375" style="507" customWidth="1"/>
    <col min="11530" max="11530" width="2.5" style="507" customWidth="1"/>
    <col min="11531" max="11777" width="9" style="507"/>
    <col min="11778" max="11778" width="2.25" style="507" customWidth="1"/>
    <col min="11779" max="11779" width="24.25" style="507" customWidth="1"/>
    <col min="11780" max="11780" width="4" style="507" customWidth="1"/>
    <col min="11781" max="11783" width="20.125" style="507" customWidth="1"/>
    <col min="11784" max="11784" width="3.125" style="507" customWidth="1"/>
    <col min="11785" max="11785" width="4.375" style="507" customWidth="1"/>
    <col min="11786" max="11786" width="2.5" style="507" customWidth="1"/>
    <col min="11787" max="12033" width="9" style="507"/>
    <col min="12034" max="12034" width="2.25" style="507" customWidth="1"/>
    <col min="12035" max="12035" width="24.25" style="507" customWidth="1"/>
    <col min="12036" max="12036" width="4" style="507" customWidth="1"/>
    <col min="12037" max="12039" width="20.125" style="507" customWidth="1"/>
    <col min="12040" max="12040" width="3.125" style="507" customWidth="1"/>
    <col min="12041" max="12041" width="4.375" style="507" customWidth="1"/>
    <col min="12042" max="12042" width="2.5" style="507" customWidth="1"/>
    <col min="12043" max="12289" width="9" style="507"/>
    <col min="12290" max="12290" width="2.25" style="507" customWidth="1"/>
    <col min="12291" max="12291" width="24.25" style="507" customWidth="1"/>
    <col min="12292" max="12292" width="4" style="507" customWidth="1"/>
    <col min="12293" max="12295" width="20.125" style="507" customWidth="1"/>
    <col min="12296" max="12296" width="3.125" style="507" customWidth="1"/>
    <col min="12297" max="12297" width="4.375" style="507" customWidth="1"/>
    <col min="12298" max="12298" width="2.5" style="507" customWidth="1"/>
    <col min="12299" max="12545" width="9" style="507"/>
    <col min="12546" max="12546" width="2.25" style="507" customWidth="1"/>
    <col min="12547" max="12547" width="24.25" style="507" customWidth="1"/>
    <col min="12548" max="12548" width="4" style="507" customWidth="1"/>
    <col min="12549" max="12551" width="20.125" style="507" customWidth="1"/>
    <col min="12552" max="12552" width="3.125" style="507" customWidth="1"/>
    <col min="12553" max="12553" width="4.375" style="507" customWidth="1"/>
    <col min="12554" max="12554" width="2.5" style="507" customWidth="1"/>
    <col min="12555" max="12801" width="9" style="507"/>
    <col min="12802" max="12802" width="2.25" style="507" customWidth="1"/>
    <col min="12803" max="12803" width="24.25" style="507" customWidth="1"/>
    <col min="12804" max="12804" width="4" style="507" customWidth="1"/>
    <col min="12805" max="12807" width="20.125" style="507" customWidth="1"/>
    <col min="12808" max="12808" width="3.125" style="507" customWidth="1"/>
    <col min="12809" max="12809" width="4.375" style="507" customWidth="1"/>
    <col min="12810" max="12810" width="2.5" style="507" customWidth="1"/>
    <col min="12811" max="13057" width="9" style="507"/>
    <col min="13058" max="13058" width="2.25" style="507" customWidth="1"/>
    <col min="13059" max="13059" width="24.25" style="507" customWidth="1"/>
    <col min="13060" max="13060" width="4" style="507" customWidth="1"/>
    <col min="13061" max="13063" width="20.125" style="507" customWidth="1"/>
    <col min="13064" max="13064" width="3.125" style="507" customWidth="1"/>
    <col min="13065" max="13065" width="4.375" style="507" customWidth="1"/>
    <col min="13066" max="13066" width="2.5" style="507" customWidth="1"/>
    <col min="13067" max="13313" width="9" style="507"/>
    <col min="13314" max="13314" width="2.25" style="507" customWidth="1"/>
    <col min="13315" max="13315" width="24.25" style="507" customWidth="1"/>
    <col min="13316" max="13316" width="4" style="507" customWidth="1"/>
    <col min="13317" max="13319" width="20.125" style="507" customWidth="1"/>
    <col min="13320" max="13320" width="3.125" style="507" customWidth="1"/>
    <col min="13321" max="13321" width="4.375" style="507" customWidth="1"/>
    <col min="13322" max="13322" width="2.5" style="507" customWidth="1"/>
    <col min="13323" max="13569" width="9" style="507"/>
    <col min="13570" max="13570" width="2.25" style="507" customWidth="1"/>
    <col min="13571" max="13571" width="24.25" style="507" customWidth="1"/>
    <col min="13572" max="13572" width="4" style="507" customWidth="1"/>
    <col min="13573" max="13575" width="20.125" style="507" customWidth="1"/>
    <col min="13576" max="13576" width="3.125" style="507" customWidth="1"/>
    <col min="13577" max="13577" width="4.375" style="507" customWidth="1"/>
    <col min="13578" max="13578" width="2.5" style="507" customWidth="1"/>
    <col min="13579" max="13825" width="9" style="507"/>
    <col min="13826" max="13826" width="2.25" style="507" customWidth="1"/>
    <col min="13827" max="13827" width="24.25" style="507" customWidth="1"/>
    <col min="13828" max="13828" width="4" style="507" customWidth="1"/>
    <col min="13829" max="13831" width="20.125" style="507" customWidth="1"/>
    <col min="13832" max="13832" width="3.125" style="507" customWidth="1"/>
    <col min="13833" max="13833" width="4.375" style="507" customWidth="1"/>
    <col min="13834" max="13834" width="2.5" style="507" customWidth="1"/>
    <col min="13835" max="14081" width="9" style="507"/>
    <col min="14082" max="14082" width="2.25" style="507" customWidth="1"/>
    <col min="14083" max="14083" width="24.25" style="507" customWidth="1"/>
    <col min="14084" max="14084" width="4" style="507" customWidth="1"/>
    <col min="14085" max="14087" width="20.125" style="507" customWidth="1"/>
    <col min="14088" max="14088" width="3.125" style="507" customWidth="1"/>
    <col min="14089" max="14089" width="4.375" style="507" customWidth="1"/>
    <col min="14090" max="14090" width="2.5" style="507" customWidth="1"/>
    <col min="14091" max="14337" width="9" style="507"/>
    <col min="14338" max="14338" width="2.25" style="507" customWidth="1"/>
    <col min="14339" max="14339" width="24.25" style="507" customWidth="1"/>
    <col min="14340" max="14340" width="4" style="507" customWidth="1"/>
    <col min="14341" max="14343" width="20.125" style="507" customWidth="1"/>
    <col min="14344" max="14344" width="3.125" style="507" customWidth="1"/>
    <col min="14345" max="14345" width="4.375" style="507" customWidth="1"/>
    <col min="14346" max="14346" width="2.5" style="507" customWidth="1"/>
    <col min="14347" max="14593" width="9" style="507"/>
    <col min="14594" max="14594" width="2.25" style="507" customWidth="1"/>
    <col min="14595" max="14595" width="24.25" style="507" customWidth="1"/>
    <col min="14596" max="14596" width="4" style="507" customWidth="1"/>
    <col min="14597" max="14599" width="20.125" style="507" customWidth="1"/>
    <col min="14600" max="14600" width="3.125" style="507" customWidth="1"/>
    <col min="14601" max="14601" width="4.375" style="507" customWidth="1"/>
    <col min="14602" max="14602" width="2.5" style="507" customWidth="1"/>
    <col min="14603" max="14849" width="9" style="507"/>
    <col min="14850" max="14850" width="2.25" style="507" customWidth="1"/>
    <col min="14851" max="14851" width="24.25" style="507" customWidth="1"/>
    <col min="14852" max="14852" width="4" style="507" customWidth="1"/>
    <col min="14853" max="14855" width="20.125" style="507" customWidth="1"/>
    <col min="14856" max="14856" width="3.125" style="507" customWidth="1"/>
    <col min="14857" max="14857" width="4.375" style="507" customWidth="1"/>
    <col min="14858" max="14858" width="2.5" style="507" customWidth="1"/>
    <col min="14859" max="15105" width="9" style="507"/>
    <col min="15106" max="15106" width="2.25" style="507" customWidth="1"/>
    <col min="15107" max="15107" width="24.25" style="507" customWidth="1"/>
    <col min="15108" max="15108" width="4" style="507" customWidth="1"/>
    <col min="15109" max="15111" width="20.125" style="507" customWidth="1"/>
    <col min="15112" max="15112" width="3.125" style="507" customWidth="1"/>
    <col min="15113" max="15113" width="4.375" style="507" customWidth="1"/>
    <col min="15114" max="15114" width="2.5" style="507" customWidth="1"/>
    <col min="15115" max="15361" width="9" style="507"/>
    <col min="15362" max="15362" width="2.25" style="507" customWidth="1"/>
    <col min="15363" max="15363" width="24.25" style="507" customWidth="1"/>
    <col min="15364" max="15364" width="4" style="507" customWidth="1"/>
    <col min="15365" max="15367" width="20.125" style="507" customWidth="1"/>
    <col min="15368" max="15368" width="3.125" style="507" customWidth="1"/>
    <col min="15369" max="15369" width="4.375" style="507" customWidth="1"/>
    <col min="15370" max="15370" width="2.5" style="507" customWidth="1"/>
    <col min="15371" max="15617" width="9" style="507"/>
    <col min="15618" max="15618" width="2.25" style="507" customWidth="1"/>
    <col min="15619" max="15619" width="24.25" style="507" customWidth="1"/>
    <col min="15620" max="15620" width="4" style="507" customWidth="1"/>
    <col min="15621" max="15623" width="20.125" style="507" customWidth="1"/>
    <col min="15624" max="15624" width="3.125" style="507" customWidth="1"/>
    <col min="15625" max="15625" width="4.375" style="507" customWidth="1"/>
    <col min="15626" max="15626" width="2.5" style="507" customWidth="1"/>
    <col min="15627" max="15873" width="9" style="507"/>
    <col min="15874" max="15874" width="2.25" style="507" customWidth="1"/>
    <col min="15875" max="15875" width="24.25" style="507" customWidth="1"/>
    <col min="15876" max="15876" width="4" style="507" customWidth="1"/>
    <col min="15877" max="15879" width="20.125" style="507" customWidth="1"/>
    <col min="15880" max="15880" width="3.125" style="507" customWidth="1"/>
    <col min="15881" max="15881" width="4.375" style="507" customWidth="1"/>
    <col min="15882" max="15882" width="2.5" style="507" customWidth="1"/>
    <col min="15883" max="16129" width="9" style="507"/>
    <col min="16130" max="16130" width="2.25" style="507" customWidth="1"/>
    <col min="16131" max="16131" width="24.25" style="507" customWidth="1"/>
    <col min="16132" max="16132" width="4" style="507" customWidth="1"/>
    <col min="16133" max="16135" width="20.125" style="507" customWidth="1"/>
    <col min="16136" max="16136" width="3.125" style="507" customWidth="1"/>
    <col min="16137" max="16137" width="4.375" style="507" customWidth="1"/>
    <col min="16138" max="16138" width="2.5" style="507" customWidth="1"/>
    <col min="16139" max="16384" width="9" style="507"/>
  </cols>
  <sheetData>
    <row r="1" spans="1:23" ht="20.100000000000001" customHeight="1">
      <c r="A1" s="505" t="s">
        <v>769</v>
      </c>
      <c r="B1" s="506"/>
      <c r="C1" s="506"/>
      <c r="D1" s="506"/>
      <c r="E1" s="506"/>
      <c r="F1" s="506"/>
      <c r="G1" s="506"/>
      <c r="H1" s="506"/>
      <c r="I1" s="506"/>
      <c r="L1" s="1085" t="s">
        <v>1639</v>
      </c>
    </row>
    <row r="2" spans="1:23" ht="20.100000000000001" customHeight="1">
      <c r="A2" s="505"/>
      <c r="B2" s="506"/>
      <c r="C2" s="506"/>
      <c r="D2" s="506"/>
      <c r="E2" s="506"/>
      <c r="F2" s="506"/>
      <c r="G2" s="2214" t="str">
        <f>IF(AND(ISBLANK('届出書 '!AA4),ISBLANK('届出書 '!AD4),ISBLANK('届出書 '!AG4)),"届出書の日付から自動引用","令和"&amp;'届出書 '!AA4&amp;"年"&amp;'届出書 '!AD4&amp;"月"&amp;'届出書 '!AG4&amp;"日")</f>
        <v>届出書の日付から自動引用</v>
      </c>
      <c r="H2" s="2214"/>
      <c r="I2" s="506"/>
      <c r="L2" s="507" t="str">
        <f>C7&amp;E8</f>
        <v/>
      </c>
    </row>
    <row r="3" spans="1:23" ht="20.100000000000001" customHeight="1">
      <c r="A3" s="2215" t="s">
        <v>850</v>
      </c>
      <c r="B3" s="2215"/>
      <c r="C3" s="2215"/>
      <c r="D3" s="2215"/>
      <c r="E3" s="2215"/>
      <c r="F3" s="2215"/>
      <c r="G3" s="2215"/>
      <c r="H3" s="2215"/>
      <c r="I3" s="2215"/>
    </row>
    <row r="4" spans="1:23" ht="20.100000000000001" customHeight="1">
      <c r="A4" s="508"/>
      <c r="B4" s="508"/>
      <c r="C4" s="508"/>
      <c r="D4" s="508"/>
      <c r="E4" s="508"/>
      <c r="F4" s="508"/>
      <c r="G4" s="508"/>
      <c r="H4" s="508"/>
      <c r="I4" s="506"/>
    </row>
    <row r="5" spans="1:23" ht="39.950000000000003" customHeight="1">
      <c r="A5" s="508"/>
      <c r="B5" s="509" t="s">
        <v>851</v>
      </c>
      <c r="C5" s="2216" t="str">
        <f>IF(ISBLANK('届出書 '!G18),"届出書の記載欄から自動引用",'届出書 '!G18)</f>
        <v>届出書の記載欄から自動引用</v>
      </c>
      <c r="D5" s="2217"/>
      <c r="E5" s="2217"/>
      <c r="F5" s="2218"/>
      <c r="G5" s="2217"/>
      <c r="H5" s="2219"/>
      <c r="I5" s="506"/>
      <c r="M5" s="1092"/>
    </row>
    <row r="6" spans="1:23" ht="39.950000000000003" customHeight="1">
      <c r="A6" s="506"/>
      <c r="B6" s="510" t="s">
        <v>224</v>
      </c>
      <c r="C6" s="2220"/>
      <c r="D6" s="2220"/>
      <c r="E6" s="2220"/>
      <c r="F6" s="2221"/>
      <c r="G6" s="2220"/>
      <c r="H6" s="2222"/>
      <c r="I6" s="506"/>
      <c r="S6" s="1085"/>
      <c r="U6" s="1085"/>
    </row>
    <row r="7" spans="1:23" ht="39.950000000000003" customHeight="1">
      <c r="A7" s="506"/>
      <c r="B7" s="511" t="s">
        <v>852</v>
      </c>
      <c r="C7" s="2223"/>
      <c r="D7" s="2224"/>
      <c r="E7" s="2224"/>
      <c r="F7" s="2225"/>
      <c r="G7" s="2224"/>
      <c r="H7" s="2226"/>
      <c r="I7" s="506"/>
      <c r="S7" s="1085"/>
      <c r="U7" s="1085"/>
    </row>
    <row r="8" spans="1:23" ht="39.950000000000003" customHeight="1">
      <c r="A8" s="506"/>
      <c r="B8" s="509" t="s">
        <v>853</v>
      </c>
      <c r="C8" s="2232" t="s">
        <v>1593</v>
      </c>
      <c r="D8" s="2233"/>
      <c r="E8" s="2225"/>
      <c r="F8" s="2225"/>
      <c r="G8" s="1088"/>
      <c r="H8" s="1089"/>
      <c r="I8" s="506"/>
      <c r="S8" s="1085"/>
    </row>
    <row r="9" spans="1:23" ht="18.75" customHeight="1">
      <c r="A9" s="506"/>
      <c r="B9" s="2227" t="s">
        <v>854</v>
      </c>
      <c r="C9" s="512"/>
      <c r="D9" s="506"/>
      <c r="E9" s="506"/>
      <c r="F9" s="506"/>
      <c r="G9" s="506"/>
      <c r="H9" s="513"/>
      <c r="I9" s="506"/>
    </row>
    <row r="10" spans="1:23" ht="40.5" customHeight="1">
      <c r="A10" s="506"/>
      <c r="B10" s="2227"/>
      <c r="C10" s="512"/>
      <c r="D10" s="514" t="s">
        <v>185</v>
      </c>
      <c r="E10" s="2240"/>
      <c r="F10" s="2241"/>
      <c r="G10" s="1091" t="s">
        <v>227</v>
      </c>
      <c r="H10" s="513"/>
      <c r="I10" s="506"/>
      <c r="S10" s="1085"/>
      <c r="T10" s="1085"/>
      <c r="V10" s="1085"/>
      <c r="W10" s="1085"/>
    </row>
    <row r="11" spans="1:23" ht="25.5" customHeight="1">
      <c r="A11" s="506"/>
      <c r="B11" s="2228"/>
      <c r="C11" s="515"/>
      <c r="D11" s="516"/>
      <c r="E11" s="516"/>
      <c r="F11" s="516"/>
      <c r="G11" s="516"/>
      <c r="H11" s="517"/>
      <c r="I11" s="506"/>
      <c r="T11" s="1085"/>
      <c r="U11" s="1085"/>
      <c r="V11" s="1085"/>
      <c r="W11" s="1085"/>
    </row>
    <row r="12" spans="1:23">
      <c r="A12" s="506"/>
      <c r="B12" s="2229" t="s">
        <v>855</v>
      </c>
      <c r="C12" s="518"/>
      <c r="D12" s="518"/>
      <c r="E12" s="518"/>
      <c r="F12" s="1093"/>
      <c r="G12" s="518"/>
      <c r="H12" s="519"/>
      <c r="I12" s="506"/>
    </row>
    <row r="13" spans="1:23" ht="29.25" customHeight="1">
      <c r="A13" s="506"/>
      <c r="B13" s="2230"/>
      <c r="C13" s="506"/>
      <c r="D13" s="520" t="s">
        <v>295</v>
      </c>
      <c r="E13" s="2238" t="s">
        <v>859</v>
      </c>
      <c r="F13" s="2239"/>
      <c r="G13" s="520" t="s">
        <v>19</v>
      </c>
      <c r="H13" s="513"/>
      <c r="I13" s="506"/>
    </row>
    <row r="14" spans="1:23" ht="29.25" customHeight="1">
      <c r="A14" s="506"/>
      <c r="B14" s="2230"/>
      <c r="C14" s="506"/>
      <c r="D14" s="1094"/>
      <c r="E14" s="2236"/>
      <c r="F14" s="2237"/>
      <c r="G14" s="1218">
        <f>D14+E14</f>
        <v>0</v>
      </c>
      <c r="H14" s="513" t="s">
        <v>227</v>
      </c>
      <c r="I14" s="506"/>
    </row>
    <row r="15" spans="1:23">
      <c r="A15" s="506"/>
      <c r="B15" s="2231"/>
      <c r="C15" s="516"/>
      <c r="D15" s="516"/>
      <c r="E15" s="516"/>
      <c r="F15" s="516"/>
      <c r="G15" s="516"/>
      <c r="H15" s="517"/>
      <c r="I15" s="506"/>
    </row>
    <row r="16" spans="1:23" ht="38.25" customHeight="1">
      <c r="A16" s="506"/>
      <c r="B16" s="511" t="s">
        <v>856</v>
      </c>
      <c r="C16" s="521"/>
      <c r="D16" s="1090" t="s">
        <v>1594</v>
      </c>
      <c r="E16" s="1095" t="str" cm="1">
        <f t="array" ref="E16">IFERROR(_xlfn.IFS(L2="生活介護(Ⅰ)",1.5,L2="生活介護(Ⅱ)",1.7,L2="生活介護(Ⅲ)",2,L2="生活介護(Ⅳ)",2.5,L2="療養介護(Ⅰ)",1.7,L2="療養介護(Ⅱ)",2.5),"（自動入力）")</f>
        <v>（自動入力）</v>
      </c>
      <c r="F16" s="1096" t="s">
        <v>1595</v>
      </c>
      <c r="G16" s="2234" t="str">
        <f>IFERROR(IF(E10/G14&lt;=E16,"算定できます","算定できません"),"判定欄(自動計算)")</f>
        <v>判定欄(自動計算)</v>
      </c>
      <c r="H16" s="2235"/>
      <c r="I16" s="506"/>
      <c r="U16" s="1085"/>
    </row>
    <row r="17" spans="1:9">
      <c r="A17" s="506"/>
      <c r="B17" s="506"/>
      <c r="C17" s="506"/>
      <c r="D17" s="506"/>
      <c r="E17" s="506"/>
      <c r="F17" s="506"/>
      <c r="G17" s="506"/>
      <c r="H17" s="506"/>
      <c r="I17" s="506"/>
    </row>
    <row r="18" spans="1:9">
      <c r="A18" s="506"/>
      <c r="B18" s="506"/>
      <c r="C18" s="506"/>
      <c r="D18" s="506"/>
      <c r="E18" s="506"/>
      <c r="F18" s="506"/>
      <c r="G18" s="506"/>
      <c r="H18" s="506"/>
      <c r="I18" s="506"/>
    </row>
    <row r="19" spans="1:9" ht="17.25" customHeight="1">
      <c r="A19" s="506"/>
      <c r="B19" s="506" t="s">
        <v>1596</v>
      </c>
      <c r="C19" s="506"/>
      <c r="D19" s="506"/>
      <c r="E19" s="506"/>
      <c r="F19" s="506"/>
      <c r="G19" s="506"/>
      <c r="H19" s="506"/>
      <c r="I19" s="506"/>
    </row>
    <row r="20" spans="1:9" ht="32.25" customHeight="1">
      <c r="A20" s="506"/>
      <c r="B20" s="2213" t="s">
        <v>1597</v>
      </c>
      <c r="C20" s="2213"/>
      <c r="D20" s="2213"/>
      <c r="E20" s="2213"/>
      <c r="F20" s="2213"/>
      <c r="G20" s="2213"/>
      <c r="H20" s="2213"/>
      <c r="I20" s="506"/>
    </row>
    <row r="21" spans="1:9" ht="43.5" customHeight="1">
      <c r="A21" s="506"/>
      <c r="B21" s="2213" t="s">
        <v>1724</v>
      </c>
      <c r="C21" s="2213"/>
      <c r="D21" s="2213"/>
      <c r="E21" s="2213"/>
      <c r="F21" s="2213"/>
      <c r="G21" s="2213"/>
      <c r="H21" s="2213"/>
      <c r="I21" s="506"/>
    </row>
    <row r="22" spans="1:9" ht="17.25" customHeight="1">
      <c r="A22" s="506"/>
      <c r="B22" s="522" t="s">
        <v>857</v>
      </c>
      <c r="C22" s="506"/>
      <c r="D22" s="506"/>
      <c r="E22" s="506"/>
      <c r="F22" s="506"/>
      <c r="G22" s="506"/>
      <c r="H22" s="506"/>
      <c r="I22" s="506"/>
    </row>
    <row r="23" spans="1:9" ht="17.25" customHeight="1">
      <c r="A23" s="506"/>
      <c r="B23" s="506" t="s">
        <v>1672</v>
      </c>
      <c r="C23" s="506"/>
      <c r="D23" s="506"/>
      <c r="E23" s="506"/>
      <c r="F23" s="506"/>
      <c r="G23" s="506"/>
      <c r="H23" s="506"/>
      <c r="I23" s="506"/>
    </row>
    <row r="24" spans="1:9" ht="78.75" customHeight="1">
      <c r="A24" s="506"/>
      <c r="B24" s="2213" t="s">
        <v>1725</v>
      </c>
      <c r="C24" s="2213"/>
      <c r="D24" s="2213"/>
      <c r="E24" s="2213"/>
      <c r="F24" s="2213"/>
      <c r="G24" s="2213"/>
      <c r="H24" s="2213"/>
      <c r="I24" s="506"/>
    </row>
  </sheetData>
  <mergeCells count="16">
    <mergeCell ref="B24:H24"/>
    <mergeCell ref="G2:H2"/>
    <mergeCell ref="A3:I3"/>
    <mergeCell ref="C5:H5"/>
    <mergeCell ref="C6:H6"/>
    <mergeCell ref="C7:H7"/>
    <mergeCell ref="B9:B11"/>
    <mergeCell ref="B12:B15"/>
    <mergeCell ref="B20:H20"/>
    <mergeCell ref="B21:H21"/>
    <mergeCell ref="C8:D8"/>
    <mergeCell ref="G16:H16"/>
    <mergeCell ref="E14:F14"/>
    <mergeCell ref="E13:F13"/>
    <mergeCell ref="E10:F10"/>
    <mergeCell ref="E8:F8"/>
  </mergeCells>
  <phoneticPr fontId="8"/>
  <conditionalFormatting sqref="G16:H16">
    <cfRule type="containsText" dxfId="146" priority="2" operator="containsText" text="算定できません">
      <formula>NOT(ISERROR(SEARCH("算定できません",G16)))</formula>
    </cfRule>
  </conditionalFormatting>
  <conditionalFormatting sqref="D14:F14 E10:F10 E8:F8 C6:H7">
    <cfRule type="notContainsBlanks" dxfId="145" priority="1">
      <formula>LEN(TRIM(C6))&gt;0</formula>
    </cfRule>
  </conditionalFormatting>
  <dataValidations count="3">
    <dataValidation type="list" allowBlank="1" showInputMessage="1" showErrorMessage="1" sqref="C6:H6" xr:uid="{71B5C746-0972-4EB8-B4A1-C4BD6CB3BFC5}">
      <formula1>"１　新規,２　変更,３　終了"</formula1>
    </dataValidation>
    <dataValidation type="list" allowBlank="1" showInputMessage="1" showErrorMessage="1" sqref="C7:H7" xr:uid="{C7D46A14-4729-44AD-BAD8-A9F608B2649C}">
      <formula1>"生活介護,療養介護"</formula1>
    </dataValidation>
    <dataValidation type="list" allowBlank="1" showInputMessage="1" showErrorMessage="1" sqref="E8" xr:uid="{B06453F1-BC7F-4C9C-A4B2-5533266F18D2}">
      <formula1>"(Ⅰ),(Ⅱ),(Ⅲ),(Ⅳ)"</formula1>
    </dataValidation>
  </dataValidations>
  <pageMargins left="0.7" right="0.7" top="0.75" bottom="0.75" header="0.3" footer="0.3"/>
  <pageSetup paperSize="9" scale="7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008E-97FE-4AA7-A211-7610FF8204EF}">
  <dimension ref="A1:BA57"/>
  <sheetViews>
    <sheetView showGridLines="0" view="pageBreakPreview" zoomScaleNormal="100" zoomScaleSheetLayoutView="100" workbookViewId="0">
      <selection activeCell="N41" sqref="N41:V42"/>
    </sheetView>
  </sheetViews>
  <sheetFormatPr defaultColWidth="2.25" defaultRowHeight="13.5"/>
  <cols>
    <col min="1" max="1" width="2.25" style="1477" customWidth="1"/>
    <col min="2" max="2" width="2.25" style="1519" customWidth="1"/>
    <col min="3" max="5" width="2.25" style="1477"/>
    <col min="6" max="6" width="2.5" style="1477" bestFit="1" customWidth="1"/>
    <col min="7" max="9" width="2.25" style="1477"/>
    <col min="10" max="13" width="2.375" style="1477" customWidth="1"/>
    <col min="14" max="39" width="2.5" style="1477" customWidth="1"/>
    <col min="40" max="40" width="2.25" style="1477"/>
    <col min="41" max="41" width="2.25" style="1477" customWidth="1"/>
    <col min="42" max="44" width="2.25" style="1477"/>
    <col min="45" max="45" width="13" style="1477" bestFit="1" customWidth="1"/>
    <col min="46" max="46" width="6.75" style="1477" bestFit="1" customWidth="1"/>
    <col min="47" max="47" width="8.25" style="1477" customWidth="1"/>
    <col min="48" max="257" width="2.25" style="1477"/>
    <col min="258" max="259" width="2.25" style="1477" customWidth="1"/>
    <col min="260" max="262" width="2.25" style="1477"/>
    <col min="263" max="263" width="2.5" style="1477" bestFit="1" customWidth="1"/>
    <col min="264" max="265" width="2.25" style="1477"/>
    <col min="266" max="293" width="2.375" style="1477" customWidth="1"/>
    <col min="294" max="294" width="2.25" style="1477"/>
    <col min="295" max="295" width="2.25" style="1477" customWidth="1"/>
    <col min="296" max="513" width="2.25" style="1477"/>
    <col min="514" max="515" width="2.25" style="1477" customWidth="1"/>
    <col min="516" max="518" width="2.25" style="1477"/>
    <col min="519" max="519" width="2.5" style="1477" bestFit="1" customWidth="1"/>
    <col min="520" max="521" width="2.25" style="1477"/>
    <col min="522" max="549" width="2.375" style="1477" customWidth="1"/>
    <col min="550" max="550" width="2.25" style="1477"/>
    <col min="551" max="551" width="2.25" style="1477" customWidth="1"/>
    <col min="552" max="769" width="2.25" style="1477"/>
    <col min="770" max="771" width="2.25" style="1477" customWidth="1"/>
    <col min="772" max="774" width="2.25" style="1477"/>
    <col min="775" max="775" width="2.5" style="1477" bestFit="1" customWidth="1"/>
    <col min="776" max="777" width="2.25" style="1477"/>
    <col min="778" max="805" width="2.375" style="1477" customWidth="1"/>
    <col min="806" max="806" width="2.25" style="1477"/>
    <col min="807" max="807" width="2.25" style="1477" customWidth="1"/>
    <col min="808" max="1025" width="2.25" style="1477"/>
    <col min="1026" max="1027" width="2.25" style="1477" customWidth="1"/>
    <col min="1028" max="1030" width="2.25" style="1477"/>
    <col min="1031" max="1031" width="2.5" style="1477" bestFit="1" customWidth="1"/>
    <col min="1032" max="1033" width="2.25" style="1477"/>
    <col min="1034" max="1061" width="2.375" style="1477" customWidth="1"/>
    <col min="1062" max="1062" width="2.25" style="1477"/>
    <col min="1063" max="1063" width="2.25" style="1477" customWidth="1"/>
    <col min="1064" max="1281" width="2.25" style="1477"/>
    <col min="1282" max="1283" width="2.25" style="1477" customWidth="1"/>
    <col min="1284" max="1286" width="2.25" style="1477"/>
    <col min="1287" max="1287" width="2.5" style="1477" bestFit="1" customWidth="1"/>
    <col min="1288" max="1289" width="2.25" style="1477"/>
    <col min="1290" max="1317" width="2.375" style="1477" customWidth="1"/>
    <col min="1318" max="1318" width="2.25" style="1477"/>
    <col min="1319" max="1319" width="2.25" style="1477" customWidth="1"/>
    <col min="1320" max="1537" width="2.25" style="1477"/>
    <col min="1538" max="1539" width="2.25" style="1477" customWidth="1"/>
    <col min="1540" max="1542" width="2.25" style="1477"/>
    <col min="1543" max="1543" width="2.5" style="1477" bestFit="1" customWidth="1"/>
    <col min="1544" max="1545" width="2.25" style="1477"/>
    <col min="1546" max="1573" width="2.375" style="1477" customWidth="1"/>
    <col min="1574" max="1574" width="2.25" style="1477"/>
    <col min="1575" max="1575" width="2.25" style="1477" customWidth="1"/>
    <col min="1576" max="1793" width="2.25" style="1477"/>
    <col min="1794" max="1795" width="2.25" style="1477" customWidth="1"/>
    <col min="1796" max="1798" width="2.25" style="1477"/>
    <col min="1799" max="1799" width="2.5" style="1477" bestFit="1" customWidth="1"/>
    <col min="1800" max="1801" width="2.25" style="1477"/>
    <col min="1802" max="1829" width="2.375" style="1477" customWidth="1"/>
    <col min="1830" max="1830" width="2.25" style="1477"/>
    <col min="1831" max="1831" width="2.25" style="1477" customWidth="1"/>
    <col min="1832" max="2049" width="2.25" style="1477"/>
    <col min="2050" max="2051" width="2.25" style="1477" customWidth="1"/>
    <col min="2052" max="2054" width="2.25" style="1477"/>
    <col min="2055" max="2055" width="2.5" style="1477" bestFit="1" customWidth="1"/>
    <col min="2056" max="2057" width="2.25" style="1477"/>
    <col min="2058" max="2085" width="2.375" style="1477" customWidth="1"/>
    <col min="2086" max="2086" width="2.25" style="1477"/>
    <col min="2087" max="2087" width="2.25" style="1477" customWidth="1"/>
    <col min="2088" max="2305" width="2.25" style="1477"/>
    <col min="2306" max="2307" width="2.25" style="1477" customWidth="1"/>
    <col min="2308" max="2310" width="2.25" style="1477"/>
    <col min="2311" max="2311" width="2.5" style="1477" bestFit="1" customWidth="1"/>
    <col min="2312" max="2313" width="2.25" style="1477"/>
    <col min="2314" max="2341" width="2.375" style="1477" customWidth="1"/>
    <col min="2342" max="2342" width="2.25" style="1477"/>
    <col min="2343" max="2343" width="2.25" style="1477" customWidth="1"/>
    <col min="2344" max="2561" width="2.25" style="1477"/>
    <col min="2562" max="2563" width="2.25" style="1477" customWidth="1"/>
    <col min="2564" max="2566" width="2.25" style="1477"/>
    <col min="2567" max="2567" width="2.5" style="1477" bestFit="1" customWidth="1"/>
    <col min="2568" max="2569" width="2.25" style="1477"/>
    <col min="2570" max="2597" width="2.375" style="1477" customWidth="1"/>
    <col min="2598" max="2598" width="2.25" style="1477"/>
    <col min="2599" max="2599" width="2.25" style="1477" customWidth="1"/>
    <col min="2600" max="2817" width="2.25" style="1477"/>
    <col min="2818" max="2819" width="2.25" style="1477" customWidth="1"/>
    <col min="2820" max="2822" width="2.25" style="1477"/>
    <col min="2823" max="2823" width="2.5" style="1477" bestFit="1" customWidth="1"/>
    <col min="2824" max="2825" width="2.25" style="1477"/>
    <col min="2826" max="2853" width="2.375" style="1477" customWidth="1"/>
    <col min="2854" max="2854" width="2.25" style="1477"/>
    <col min="2855" max="2855" width="2.25" style="1477" customWidth="1"/>
    <col min="2856" max="3073" width="2.25" style="1477"/>
    <col min="3074" max="3075" width="2.25" style="1477" customWidth="1"/>
    <col min="3076" max="3078" width="2.25" style="1477"/>
    <col min="3079" max="3079" width="2.5" style="1477" bestFit="1" customWidth="1"/>
    <col min="3080" max="3081" width="2.25" style="1477"/>
    <col min="3082" max="3109" width="2.375" style="1477" customWidth="1"/>
    <col min="3110" max="3110" width="2.25" style="1477"/>
    <col min="3111" max="3111" width="2.25" style="1477" customWidth="1"/>
    <col min="3112" max="3329" width="2.25" style="1477"/>
    <col min="3330" max="3331" width="2.25" style="1477" customWidth="1"/>
    <col min="3332" max="3334" width="2.25" style="1477"/>
    <col min="3335" max="3335" width="2.5" style="1477" bestFit="1" customWidth="1"/>
    <col min="3336" max="3337" width="2.25" style="1477"/>
    <col min="3338" max="3365" width="2.375" style="1477" customWidth="1"/>
    <col min="3366" max="3366" width="2.25" style="1477"/>
    <col min="3367" max="3367" width="2.25" style="1477" customWidth="1"/>
    <col min="3368" max="3585" width="2.25" style="1477"/>
    <col min="3586" max="3587" width="2.25" style="1477" customWidth="1"/>
    <col min="3588" max="3590" width="2.25" style="1477"/>
    <col min="3591" max="3591" width="2.5" style="1477" bestFit="1" customWidth="1"/>
    <col min="3592" max="3593" width="2.25" style="1477"/>
    <col min="3594" max="3621" width="2.375" style="1477" customWidth="1"/>
    <col min="3622" max="3622" width="2.25" style="1477"/>
    <col min="3623" max="3623" width="2.25" style="1477" customWidth="1"/>
    <col min="3624" max="3841" width="2.25" style="1477"/>
    <col min="3842" max="3843" width="2.25" style="1477" customWidth="1"/>
    <col min="3844" max="3846" width="2.25" style="1477"/>
    <col min="3847" max="3847" width="2.5" style="1477" bestFit="1" customWidth="1"/>
    <col min="3848" max="3849" width="2.25" style="1477"/>
    <col min="3850" max="3877" width="2.375" style="1477" customWidth="1"/>
    <col min="3878" max="3878" width="2.25" style="1477"/>
    <col min="3879" max="3879" width="2.25" style="1477" customWidth="1"/>
    <col min="3880" max="4097" width="2.25" style="1477"/>
    <col min="4098" max="4099" width="2.25" style="1477" customWidth="1"/>
    <col min="4100" max="4102" width="2.25" style="1477"/>
    <col min="4103" max="4103" width="2.5" style="1477" bestFit="1" customWidth="1"/>
    <col min="4104" max="4105" width="2.25" style="1477"/>
    <col min="4106" max="4133" width="2.375" style="1477" customWidth="1"/>
    <col min="4134" max="4134" width="2.25" style="1477"/>
    <col min="4135" max="4135" width="2.25" style="1477" customWidth="1"/>
    <col min="4136" max="4353" width="2.25" style="1477"/>
    <col min="4354" max="4355" width="2.25" style="1477" customWidth="1"/>
    <col min="4356" max="4358" width="2.25" style="1477"/>
    <col min="4359" max="4359" width="2.5" style="1477" bestFit="1" customWidth="1"/>
    <col min="4360" max="4361" width="2.25" style="1477"/>
    <col min="4362" max="4389" width="2.375" style="1477" customWidth="1"/>
    <col min="4390" max="4390" width="2.25" style="1477"/>
    <col min="4391" max="4391" width="2.25" style="1477" customWidth="1"/>
    <col min="4392" max="4609" width="2.25" style="1477"/>
    <col min="4610" max="4611" width="2.25" style="1477" customWidth="1"/>
    <col min="4612" max="4614" width="2.25" style="1477"/>
    <col min="4615" max="4615" width="2.5" style="1477" bestFit="1" customWidth="1"/>
    <col min="4616" max="4617" width="2.25" style="1477"/>
    <col min="4618" max="4645" width="2.375" style="1477" customWidth="1"/>
    <col min="4646" max="4646" width="2.25" style="1477"/>
    <col min="4647" max="4647" width="2.25" style="1477" customWidth="1"/>
    <col min="4648" max="4865" width="2.25" style="1477"/>
    <col min="4866" max="4867" width="2.25" style="1477" customWidth="1"/>
    <col min="4868" max="4870" width="2.25" style="1477"/>
    <col min="4871" max="4871" width="2.5" style="1477" bestFit="1" customWidth="1"/>
    <col min="4872" max="4873" width="2.25" style="1477"/>
    <col min="4874" max="4901" width="2.375" style="1477" customWidth="1"/>
    <col min="4902" max="4902" width="2.25" style="1477"/>
    <col min="4903" max="4903" width="2.25" style="1477" customWidth="1"/>
    <col min="4904" max="5121" width="2.25" style="1477"/>
    <col min="5122" max="5123" width="2.25" style="1477" customWidth="1"/>
    <col min="5124" max="5126" width="2.25" style="1477"/>
    <col min="5127" max="5127" width="2.5" style="1477" bestFit="1" customWidth="1"/>
    <col min="5128" max="5129" width="2.25" style="1477"/>
    <col min="5130" max="5157" width="2.375" style="1477" customWidth="1"/>
    <col min="5158" max="5158" width="2.25" style="1477"/>
    <col min="5159" max="5159" width="2.25" style="1477" customWidth="1"/>
    <col min="5160" max="5377" width="2.25" style="1477"/>
    <col min="5378" max="5379" width="2.25" style="1477" customWidth="1"/>
    <col min="5380" max="5382" width="2.25" style="1477"/>
    <col min="5383" max="5383" width="2.5" style="1477" bestFit="1" customWidth="1"/>
    <col min="5384" max="5385" width="2.25" style="1477"/>
    <col min="5386" max="5413" width="2.375" style="1477" customWidth="1"/>
    <col min="5414" max="5414" width="2.25" style="1477"/>
    <col min="5415" max="5415" width="2.25" style="1477" customWidth="1"/>
    <col min="5416" max="5633" width="2.25" style="1477"/>
    <col min="5634" max="5635" width="2.25" style="1477" customWidth="1"/>
    <col min="5636" max="5638" width="2.25" style="1477"/>
    <col min="5639" max="5639" width="2.5" style="1477" bestFit="1" customWidth="1"/>
    <col min="5640" max="5641" width="2.25" style="1477"/>
    <col min="5642" max="5669" width="2.375" style="1477" customWidth="1"/>
    <col min="5670" max="5670" width="2.25" style="1477"/>
    <col min="5671" max="5671" width="2.25" style="1477" customWidth="1"/>
    <col min="5672" max="5889" width="2.25" style="1477"/>
    <col min="5890" max="5891" width="2.25" style="1477" customWidth="1"/>
    <col min="5892" max="5894" width="2.25" style="1477"/>
    <col min="5895" max="5895" width="2.5" style="1477" bestFit="1" customWidth="1"/>
    <col min="5896" max="5897" width="2.25" style="1477"/>
    <col min="5898" max="5925" width="2.375" style="1477" customWidth="1"/>
    <col min="5926" max="5926" width="2.25" style="1477"/>
    <col min="5927" max="5927" width="2.25" style="1477" customWidth="1"/>
    <col min="5928" max="6145" width="2.25" style="1477"/>
    <col min="6146" max="6147" width="2.25" style="1477" customWidth="1"/>
    <col min="6148" max="6150" width="2.25" style="1477"/>
    <col min="6151" max="6151" width="2.5" style="1477" bestFit="1" customWidth="1"/>
    <col min="6152" max="6153" width="2.25" style="1477"/>
    <col min="6154" max="6181" width="2.375" style="1477" customWidth="1"/>
    <col min="6182" max="6182" width="2.25" style="1477"/>
    <col min="6183" max="6183" width="2.25" style="1477" customWidth="1"/>
    <col min="6184" max="6401" width="2.25" style="1477"/>
    <col min="6402" max="6403" width="2.25" style="1477" customWidth="1"/>
    <col min="6404" max="6406" width="2.25" style="1477"/>
    <col min="6407" max="6407" width="2.5" style="1477" bestFit="1" customWidth="1"/>
    <col min="6408" max="6409" width="2.25" style="1477"/>
    <col min="6410" max="6437" width="2.375" style="1477" customWidth="1"/>
    <col min="6438" max="6438" width="2.25" style="1477"/>
    <col min="6439" max="6439" width="2.25" style="1477" customWidth="1"/>
    <col min="6440" max="6657" width="2.25" style="1477"/>
    <col min="6658" max="6659" width="2.25" style="1477" customWidth="1"/>
    <col min="6660" max="6662" width="2.25" style="1477"/>
    <col min="6663" max="6663" width="2.5" style="1477" bestFit="1" customWidth="1"/>
    <col min="6664" max="6665" width="2.25" style="1477"/>
    <col min="6666" max="6693" width="2.375" style="1477" customWidth="1"/>
    <col min="6694" max="6694" width="2.25" style="1477"/>
    <col min="6695" max="6695" width="2.25" style="1477" customWidth="1"/>
    <col min="6696" max="6913" width="2.25" style="1477"/>
    <col min="6914" max="6915" width="2.25" style="1477" customWidth="1"/>
    <col min="6916" max="6918" width="2.25" style="1477"/>
    <col min="6919" max="6919" width="2.5" style="1477" bestFit="1" customWidth="1"/>
    <col min="6920" max="6921" width="2.25" style="1477"/>
    <col min="6922" max="6949" width="2.375" style="1477" customWidth="1"/>
    <col min="6950" max="6950" width="2.25" style="1477"/>
    <col min="6951" max="6951" width="2.25" style="1477" customWidth="1"/>
    <col min="6952" max="7169" width="2.25" style="1477"/>
    <col min="7170" max="7171" width="2.25" style="1477" customWidth="1"/>
    <col min="7172" max="7174" width="2.25" style="1477"/>
    <col min="7175" max="7175" width="2.5" style="1477" bestFit="1" customWidth="1"/>
    <col min="7176" max="7177" width="2.25" style="1477"/>
    <col min="7178" max="7205" width="2.375" style="1477" customWidth="1"/>
    <col min="7206" max="7206" width="2.25" style="1477"/>
    <col min="7207" max="7207" width="2.25" style="1477" customWidth="1"/>
    <col min="7208" max="7425" width="2.25" style="1477"/>
    <col min="7426" max="7427" width="2.25" style="1477" customWidth="1"/>
    <col min="7428" max="7430" width="2.25" style="1477"/>
    <col min="7431" max="7431" width="2.5" style="1477" bestFit="1" customWidth="1"/>
    <col min="7432" max="7433" width="2.25" style="1477"/>
    <col min="7434" max="7461" width="2.375" style="1477" customWidth="1"/>
    <col min="7462" max="7462" width="2.25" style="1477"/>
    <col min="7463" max="7463" width="2.25" style="1477" customWidth="1"/>
    <col min="7464" max="7681" width="2.25" style="1477"/>
    <col min="7682" max="7683" width="2.25" style="1477" customWidth="1"/>
    <col min="7684" max="7686" width="2.25" style="1477"/>
    <col min="7687" max="7687" width="2.5" style="1477" bestFit="1" customWidth="1"/>
    <col min="7688" max="7689" width="2.25" style="1477"/>
    <col min="7690" max="7717" width="2.375" style="1477" customWidth="1"/>
    <col min="7718" max="7718" width="2.25" style="1477"/>
    <col min="7719" max="7719" width="2.25" style="1477" customWidth="1"/>
    <col min="7720" max="7937" width="2.25" style="1477"/>
    <col min="7938" max="7939" width="2.25" style="1477" customWidth="1"/>
    <col min="7940" max="7942" width="2.25" style="1477"/>
    <col min="7943" max="7943" width="2.5" style="1477" bestFit="1" customWidth="1"/>
    <col min="7944" max="7945" width="2.25" style="1477"/>
    <col min="7946" max="7973" width="2.375" style="1477" customWidth="1"/>
    <col min="7974" max="7974" width="2.25" style="1477"/>
    <col min="7975" max="7975" width="2.25" style="1477" customWidth="1"/>
    <col min="7976" max="8193" width="2.25" style="1477"/>
    <col min="8194" max="8195" width="2.25" style="1477" customWidth="1"/>
    <col min="8196" max="8198" width="2.25" style="1477"/>
    <col min="8199" max="8199" width="2.5" style="1477" bestFit="1" customWidth="1"/>
    <col min="8200" max="8201" width="2.25" style="1477"/>
    <col min="8202" max="8229" width="2.375" style="1477" customWidth="1"/>
    <col min="8230" max="8230" width="2.25" style="1477"/>
    <col min="8231" max="8231" width="2.25" style="1477" customWidth="1"/>
    <col min="8232" max="8449" width="2.25" style="1477"/>
    <col min="8450" max="8451" width="2.25" style="1477" customWidth="1"/>
    <col min="8452" max="8454" width="2.25" style="1477"/>
    <col min="8455" max="8455" width="2.5" style="1477" bestFit="1" customWidth="1"/>
    <col min="8456" max="8457" width="2.25" style="1477"/>
    <col min="8458" max="8485" width="2.375" style="1477" customWidth="1"/>
    <col min="8486" max="8486" width="2.25" style="1477"/>
    <col min="8487" max="8487" width="2.25" style="1477" customWidth="1"/>
    <col min="8488" max="8705" width="2.25" style="1477"/>
    <col min="8706" max="8707" width="2.25" style="1477" customWidth="1"/>
    <col min="8708" max="8710" width="2.25" style="1477"/>
    <col min="8711" max="8711" width="2.5" style="1477" bestFit="1" customWidth="1"/>
    <col min="8712" max="8713" width="2.25" style="1477"/>
    <col min="8714" max="8741" width="2.375" style="1477" customWidth="1"/>
    <col min="8742" max="8742" width="2.25" style="1477"/>
    <col min="8743" max="8743" width="2.25" style="1477" customWidth="1"/>
    <col min="8744" max="8961" width="2.25" style="1477"/>
    <col min="8962" max="8963" width="2.25" style="1477" customWidth="1"/>
    <col min="8964" max="8966" width="2.25" style="1477"/>
    <col min="8967" max="8967" width="2.5" style="1477" bestFit="1" customWidth="1"/>
    <col min="8968" max="8969" width="2.25" style="1477"/>
    <col min="8970" max="8997" width="2.375" style="1477" customWidth="1"/>
    <col min="8998" max="8998" width="2.25" style="1477"/>
    <col min="8999" max="8999" width="2.25" style="1477" customWidth="1"/>
    <col min="9000" max="9217" width="2.25" style="1477"/>
    <col min="9218" max="9219" width="2.25" style="1477" customWidth="1"/>
    <col min="9220" max="9222" width="2.25" style="1477"/>
    <col min="9223" max="9223" width="2.5" style="1477" bestFit="1" customWidth="1"/>
    <col min="9224" max="9225" width="2.25" style="1477"/>
    <col min="9226" max="9253" width="2.375" style="1477" customWidth="1"/>
    <col min="9254" max="9254" width="2.25" style="1477"/>
    <col min="9255" max="9255" width="2.25" style="1477" customWidth="1"/>
    <col min="9256" max="9473" width="2.25" style="1477"/>
    <col min="9474" max="9475" width="2.25" style="1477" customWidth="1"/>
    <col min="9476" max="9478" width="2.25" style="1477"/>
    <col min="9479" max="9479" width="2.5" style="1477" bestFit="1" customWidth="1"/>
    <col min="9480" max="9481" width="2.25" style="1477"/>
    <col min="9482" max="9509" width="2.375" style="1477" customWidth="1"/>
    <col min="9510" max="9510" width="2.25" style="1477"/>
    <col min="9511" max="9511" width="2.25" style="1477" customWidth="1"/>
    <col min="9512" max="9729" width="2.25" style="1477"/>
    <col min="9730" max="9731" width="2.25" style="1477" customWidth="1"/>
    <col min="9732" max="9734" width="2.25" style="1477"/>
    <col min="9735" max="9735" width="2.5" style="1477" bestFit="1" customWidth="1"/>
    <col min="9736" max="9737" width="2.25" style="1477"/>
    <col min="9738" max="9765" width="2.375" style="1477" customWidth="1"/>
    <col min="9766" max="9766" width="2.25" style="1477"/>
    <col min="9767" max="9767" width="2.25" style="1477" customWidth="1"/>
    <col min="9768" max="9985" width="2.25" style="1477"/>
    <col min="9986" max="9987" width="2.25" style="1477" customWidth="1"/>
    <col min="9988" max="9990" width="2.25" style="1477"/>
    <col min="9991" max="9991" width="2.5" style="1477" bestFit="1" customWidth="1"/>
    <col min="9992" max="9993" width="2.25" style="1477"/>
    <col min="9994" max="10021" width="2.375" style="1477" customWidth="1"/>
    <col min="10022" max="10022" width="2.25" style="1477"/>
    <col min="10023" max="10023" width="2.25" style="1477" customWidth="1"/>
    <col min="10024" max="10241" width="2.25" style="1477"/>
    <col min="10242" max="10243" width="2.25" style="1477" customWidth="1"/>
    <col min="10244" max="10246" width="2.25" style="1477"/>
    <col min="10247" max="10247" width="2.5" style="1477" bestFit="1" customWidth="1"/>
    <col min="10248" max="10249" width="2.25" style="1477"/>
    <col min="10250" max="10277" width="2.375" style="1477" customWidth="1"/>
    <col min="10278" max="10278" width="2.25" style="1477"/>
    <col min="10279" max="10279" width="2.25" style="1477" customWidth="1"/>
    <col min="10280" max="10497" width="2.25" style="1477"/>
    <col min="10498" max="10499" width="2.25" style="1477" customWidth="1"/>
    <col min="10500" max="10502" width="2.25" style="1477"/>
    <col min="10503" max="10503" width="2.5" style="1477" bestFit="1" customWidth="1"/>
    <col min="10504" max="10505" width="2.25" style="1477"/>
    <col min="10506" max="10533" width="2.375" style="1477" customWidth="1"/>
    <col min="10534" max="10534" width="2.25" style="1477"/>
    <col min="10535" max="10535" width="2.25" style="1477" customWidth="1"/>
    <col min="10536" max="10753" width="2.25" style="1477"/>
    <col min="10754" max="10755" width="2.25" style="1477" customWidth="1"/>
    <col min="10756" max="10758" width="2.25" style="1477"/>
    <col min="10759" max="10759" width="2.5" style="1477" bestFit="1" customWidth="1"/>
    <col min="10760" max="10761" width="2.25" style="1477"/>
    <col min="10762" max="10789" width="2.375" style="1477" customWidth="1"/>
    <col min="10790" max="10790" width="2.25" style="1477"/>
    <col min="10791" max="10791" width="2.25" style="1477" customWidth="1"/>
    <col min="10792" max="11009" width="2.25" style="1477"/>
    <col min="11010" max="11011" width="2.25" style="1477" customWidth="1"/>
    <col min="11012" max="11014" width="2.25" style="1477"/>
    <col min="11015" max="11015" width="2.5" style="1477" bestFit="1" customWidth="1"/>
    <col min="11016" max="11017" width="2.25" style="1477"/>
    <col min="11018" max="11045" width="2.375" style="1477" customWidth="1"/>
    <col min="11046" max="11046" width="2.25" style="1477"/>
    <col min="11047" max="11047" width="2.25" style="1477" customWidth="1"/>
    <col min="11048" max="11265" width="2.25" style="1477"/>
    <col min="11266" max="11267" width="2.25" style="1477" customWidth="1"/>
    <col min="11268" max="11270" width="2.25" style="1477"/>
    <col min="11271" max="11271" width="2.5" style="1477" bestFit="1" customWidth="1"/>
    <col min="11272" max="11273" width="2.25" style="1477"/>
    <col min="11274" max="11301" width="2.375" style="1477" customWidth="1"/>
    <col min="11302" max="11302" width="2.25" style="1477"/>
    <col min="11303" max="11303" width="2.25" style="1477" customWidth="1"/>
    <col min="11304" max="11521" width="2.25" style="1477"/>
    <col min="11522" max="11523" width="2.25" style="1477" customWidth="1"/>
    <col min="11524" max="11526" width="2.25" style="1477"/>
    <col min="11527" max="11527" width="2.5" style="1477" bestFit="1" customWidth="1"/>
    <col min="11528" max="11529" width="2.25" style="1477"/>
    <col min="11530" max="11557" width="2.375" style="1477" customWidth="1"/>
    <col min="11558" max="11558" width="2.25" style="1477"/>
    <col min="11559" max="11559" width="2.25" style="1477" customWidth="1"/>
    <col min="11560" max="11777" width="2.25" style="1477"/>
    <col min="11778" max="11779" width="2.25" style="1477" customWidth="1"/>
    <col min="11780" max="11782" width="2.25" style="1477"/>
    <col min="11783" max="11783" width="2.5" style="1477" bestFit="1" customWidth="1"/>
    <col min="11784" max="11785" width="2.25" style="1477"/>
    <col min="11786" max="11813" width="2.375" style="1477" customWidth="1"/>
    <col min="11814" max="11814" width="2.25" style="1477"/>
    <col min="11815" max="11815" width="2.25" style="1477" customWidth="1"/>
    <col min="11816" max="12033" width="2.25" style="1477"/>
    <col min="12034" max="12035" width="2.25" style="1477" customWidth="1"/>
    <col min="12036" max="12038" width="2.25" style="1477"/>
    <col min="12039" max="12039" width="2.5" style="1477" bestFit="1" customWidth="1"/>
    <col min="12040" max="12041" width="2.25" style="1477"/>
    <col min="12042" max="12069" width="2.375" style="1477" customWidth="1"/>
    <col min="12070" max="12070" width="2.25" style="1477"/>
    <col min="12071" max="12071" width="2.25" style="1477" customWidth="1"/>
    <col min="12072" max="12289" width="2.25" style="1477"/>
    <col min="12290" max="12291" width="2.25" style="1477" customWidth="1"/>
    <col min="12292" max="12294" width="2.25" style="1477"/>
    <col min="12295" max="12295" width="2.5" style="1477" bestFit="1" customWidth="1"/>
    <col min="12296" max="12297" width="2.25" style="1477"/>
    <col min="12298" max="12325" width="2.375" style="1477" customWidth="1"/>
    <col min="12326" max="12326" width="2.25" style="1477"/>
    <col min="12327" max="12327" width="2.25" style="1477" customWidth="1"/>
    <col min="12328" max="12545" width="2.25" style="1477"/>
    <col min="12546" max="12547" width="2.25" style="1477" customWidth="1"/>
    <col min="12548" max="12550" width="2.25" style="1477"/>
    <col min="12551" max="12551" width="2.5" style="1477" bestFit="1" customWidth="1"/>
    <col min="12552" max="12553" width="2.25" style="1477"/>
    <col min="12554" max="12581" width="2.375" style="1477" customWidth="1"/>
    <col min="12582" max="12582" width="2.25" style="1477"/>
    <col min="12583" max="12583" width="2.25" style="1477" customWidth="1"/>
    <col min="12584" max="12801" width="2.25" style="1477"/>
    <col min="12802" max="12803" width="2.25" style="1477" customWidth="1"/>
    <col min="12804" max="12806" width="2.25" style="1477"/>
    <col min="12807" max="12807" width="2.5" style="1477" bestFit="1" customWidth="1"/>
    <col min="12808" max="12809" width="2.25" style="1477"/>
    <col min="12810" max="12837" width="2.375" style="1477" customWidth="1"/>
    <col min="12838" max="12838" width="2.25" style="1477"/>
    <col min="12839" max="12839" width="2.25" style="1477" customWidth="1"/>
    <col min="12840" max="13057" width="2.25" style="1477"/>
    <col min="13058" max="13059" width="2.25" style="1477" customWidth="1"/>
    <col min="13060" max="13062" width="2.25" style="1477"/>
    <col min="13063" max="13063" width="2.5" style="1477" bestFit="1" customWidth="1"/>
    <col min="13064" max="13065" width="2.25" style="1477"/>
    <col min="13066" max="13093" width="2.375" style="1477" customWidth="1"/>
    <col min="13094" max="13094" width="2.25" style="1477"/>
    <col min="13095" max="13095" width="2.25" style="1477" customWidth="1"/>
    <col min="13096" max="13313" width="2.25" style="1477"/>
    <col min="13314" max="13315" width="2.25" style="1477" customWidth="1"/>
    <col min="13316" max="13318" width="2.25" style="1477"/>
    <col min="13319" max="13319" width="2.5" style="1477" bestFit="1" customWidth="1"/>
    <col min="13320" max="13321" width="2.25" style="1477"/>
    <col min="13322" max="13349" width="2.375" style="1477" customWidth="1"/>
    <col min="13350" max="13350" width="2.25" style="1477"/>
    <col min="13351" max="13351" width="2.25" style="1477" customWidth="1"/>
    <col min="13352" max="13569" width="2.25" style="1477"/>
    <col min="13570" max="13571" width="2.25" style="1477" customWidth="1"/>
    <col min="13572" max="13574" width="2.25" style="1477"/>
    <col min="13575" max="13575" width="2.5" style="1477" bestFit="1" customWidth="1"/>
    <col min="13576" max="13577" width="2.25" style="1477"/>
    <col min="13578" max="13605" width="2.375" style="1477" customWidth="1"/>
    <col min="13606" max="13606" width="2.25" style="1477"/>
    <col min="13607" max="13607" width="2.25" style="1477" customWidth="1"/>
    <col min="13608" max="13825" width="2.25" style="1477"/>
    <col min="13826" max="13827" width="2.25" style="1477" customWidth="1"/>
    <col min="13828" max="13830" width="2.25" style="1477"/>
    <col min="13831" max="13831" width="2.5" style="1477" bestFit="1" customWidth="1"/>
    <col min="13832" max="13833" width="2.25" style="1477"/>
    <col min="13834" max="13861" width="2.375" style="1477" customWidth="1"/>
    <col min="13862" max="13862" width="2.25" style="1477"/>
    <col min="13863" max="13863" width="2.25" style="1477" customWidth="1"/>
    <col min="13864" max="14081" width="2.25" style="1477"/>
    <col min="14082" max="14083" width="2.25" style="1477" customWidth="1"/>
    <col min="14084" max="14086" width="2.25" style="1477"/>
    <col min="14087" max="14087" width="2.5" style="1477" bestFit="1" customWidth="1"/>
    <col min="14088" max="14089" width="2.25" style="1477"/>
    <col min="14090" max="14117" width="2.375" style="1477" customWidth="1"/>
    <col min="14118" max="14118" width="2.25" style="1477"/>
    <col min="14119" max="14119" width="2.25" style="1477" customWidth="1"/>
    <col min="14120" max="14337" width="2.25" style="1477"/>
    <col min="14338" max="14339" width="2.25" style="1477" customWidth="1"/>
    <col min="14340" max="14342" width="2.25" style="1477"/>
    <col min="14343" max="14343" width="2.5" style="1477" bestFit="1" customWidth="1"/>
    <col min="14344" max="14345" width="2.25" style="1477"/>
    <col min="14346" max="14373" width="2.375" style="1477" customWidth="1"/>
    <col min="14374" max="14374" width="2.25" style="1477"/>
    <col min="14375" max="14375" width="2.25" style="1477" customWidth="1"/>
    <col min="14376" max="14593" width="2.25" style="1477"/>
    <col min="14594" max="14595" width="2.25" style="1477" customWidth="1"/>
    <col min="14596" max="14598" width="2.25" style="1477"/>
    <col min="14599" max="14599" width="2.5" style="1477" bestFit="1" customWidth="1"/>
    <col min="14600" max="14601" width="2.25" style="1477"/>
    <col min="14602" max="14629" width="2.375" style="1477" customWidth="1"/>
    <col min="14630" max="14630" width="2.25" style="1477"/>
    <col min="14631" max="14631" width="2.25" style="1477" customWidth="1"/>
    <col min="14632" max="14849" width="2.25" style="1477"/>
    <col min="14850" max="14851" width="2.25" style="1477" customWidth="1"/>
    <col min="14852" max="14854" width="2.25" style="1477"/>
    <col min="14855" max="14855" width="2.5" style="1477" bestFit="1" customWidth="1"/>
    <col min="14856" max="14857" width="2.25" style="1477"/>
    <col min="14858" max="14885" width="2.375" style="1477" customWidth="1"/>
    <col min="14886" max="14886" width="2.25" style="1477"/>
    <col min="14887" max="14887" width="2.25" style="1477" customWidth="1"/>
    <col min="14888" max="15105" width="2.25" style="1477"/>
    <col min="15106" max="15107" width="2.25" style="1477" customWidth="1"/>
    <col min="15108" max="15110" width="2.25" style="1477"/>
    <col min="15111" max="15111" width="2.5" style="1477" bestFit="1" customWidth="1"/>
    <col min="15112" max="15113" width="2.25" style="1477"/>
    <col min="15114" max="15141" width="2.375" style="1477" customWidth="1"/>
    <col min="15142" max="15142" width="2.25" style="1477"/>
    <col min="15143" max="15143" width="2.25" style="1477" customWidth="1"/>
    <col min="15144" max="15361" width="2.25" style="1477"/>
    <col min="15362" max="15363" width="2.25" style="1477" customWidth="1"/>
    <col min="15364" max="15366" width="2.25" style="1477"/>
    <col min="15367" max="15367" width="2.5" style="1477" bestFit="1" customWidth="1"/>
    <col min="15368" max="15369" width="2.25" style="1477"/>
    <col min="15370" max="15397" width="2.375" style="1477" customWidth="1"/>
    <col min="15398" max="15398" width="2.25" style="1477"/>
    <col min="15399" max="15399" width="2.25" style="1477" customWidth="1"/>
    <col min="15400" max="15617" width="2.25" style="1477"/>
    <col min="15618" max="15619" width="2.25" style="1477" customWidth="1"/>
    <col min="15620" max="15622" width="2.25" style="1477"/>
    <col min="15623" max="15623" width="2.5" style="1477" bestFit="1" customWidth="1"/>
    <col min="15624" max="15625" width="2.25" style="1477"/>
    <col min="15626" max="15653" width="2.375" style="1477" customWidth="1"/>
    <col min="15654" max="15654" width="2.25" style="1477"/>
    <col min="15655" max="15655" width="2.25" style="1477" customWidth="1"/>
    <col min="15656" max="15873" width="2.25" style="1477"/>
    <col min="15874" max="15875" width="2.25" style="1477" customWidth="1"/>
    <col min="15876" max="15878" width="2.25" style="1477"/>
    <col min="15879" max="15879" width="2.5" style="1477" bestFit="1" customWidth="1"/>
    <col min="15880" max="15881" width="2.25" style="1477"/>
    <col min="15882" max="15909" width="2.375" style="1477" customWidth="1"/>
    <col min="15910" max="15910" width="2.25" style="1477"/>
    <col min="15911" max="15911" width="2.25" style="1477" customWidth="1"/>
    <col min="15912" max="16129" width="2.25" style="1477"/>
    <col min="16130" max="16131" width="2.25" style="1477" customWidth="1"/>
    <col min="16132" max="16134" width="2.25" style="1477"/>
    <col min="16135" max="16135" width="2.5" style="1477" bestFit="1" customWidth="1"/>
    <col min="16136" max="16137" width="2.25" style="1477"/>
    <col min="16138" max="16165" width="2.375" style="1477" customWidth="1"/>
    <col min="16166" max="16166" width="2.25" style="1477"/>
    <col min="16167" max="16167" width="2.25" style="1477" customWidth="1"/>
    <col min="16168" max="16384" width="2.25" style="1477"/>
  </cols>
  <sheetData>
    <row r="1" spans="1:51" ht="18.75" customHeight="1">
      <c r="A1" s="1474" t="s">
        <v>1949</v>
      </c>
      <c r="B1" s="1475"/>
      <c r="C1" s="1476"/>
      <c r="D1" s="1476"/>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2252" t="str">
        <f>IF(AND(ISBLANK('届出書 '!AA4),ISBLANK('届出書 '!AD4),ISBLANK('届出書 '!AG4)),"届出書の日付から自動引用","令和"&amp;'届出書 '!AA4&amp;"年"&amp;'届出書 '!AD4&amp;"月"&amp;'届出書 '!AG4&amp;"日")</f>
        <v>届出書の日付から自動引用</v>
      </c>
      <c r="AF1" s="2252"/>
      <c r="AG1" s="2252"/>
      <c r="AH1" s="2252"/>
      <c r="AI1" s="2252"/>
      <c r="AJ1" s="2252"/>
      <c r="AK1" s="2252"/>
      <c r="AL1" s="2252"/>
      <c r="AM1" s="2252"/>
      <c r="AN1" s="1476"/>
    </row>
    <row r="2" spans="1:51" ht="12.75" customHeight="1">
      <c r="A2" s="1476"/>
      <c r="B2" s="1475"/>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row>
    <row r="3" spans="1:51" ht="12.75" customHeight="1">
      <c r="A3" s="2254" t="s">
        <v>475</v>
      </c>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254"/>
      <c r="AJ3" s="2254"/>
      <c r="AK3" s="2254"/>
      <c r="AL3" s="2254"/>
      <c r="AM3" s="2254"/>
      <c r="AN3" s="1478"/>
    </row>
    <row r="4" spans="1:51" ht="12.75" customHeight="1">
      <c r="A4" s="2254"/>
      <c r="B4" s="2254"/>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1478"/>
    </row>
    <row r="5" spans="1:51" ht="12.75" customHeight="1">
      <c r="A5" s="1476"/>
      <c r="B5" s="1475"/>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row>
    <row r="6" spans="1:51">
      <c r="A6" s="1476"/>
      <c r="B6" s="2248" t="s">
        <v>389</v>
      </c>
      <c r="C6" s="2249"/>
      <c r="D6" s="2249"/>
      <c r="E6" s="2249"/>
      <c r="F6" s="2249"/>
      <c r="G6" s="2249"/>
      <c r="H6" s="2248" t="str">
        <f>IF(ISBLANK('届出書 '!G18),"",'届出書 '!G18)</f>
        <v/>
      </c>
      <c r="I6" s="2249"/>
      <c r="J6" s="2249"/>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2249"/>
      <c r="AM6" s="2250"/>
      <c r="AN6" s="1476"/>
      <c r="AS6" s="1479" t="s">
        <v>1950</v>
      </c>
      <c r="AX6" s="1479" t="s">
        <v>1951</v>
      </c>
    </row>
    <row r="7" spans="1:51">
      <c r="A7" s="1476"/>
      <c r="B7" s="2255"/>
      <c r="C7" s="2256"/>
      <c r="D7" s="2256"/>
      <c r="E7" s="2256"/>
      <c r="F7" s="2256"/>
      <c r="G7" s="2256"/>
      <c r="H7" s="2255"/>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7"/>
      <c r="AN7" s="1476"/>
      <c r="AS7" s="1479" t="s">
        <v>1952</v>
      </c>
      <c r="AX7" s="1479" t="s">
        <v>1953</v>
      </c>
    </row>
    <row r="8" spans="1:51">
      <c r="A8" s="1476"/>
      <c r="B8" s="2248" t="s">
        <v>594</v>
      </c>
      <c r="C8" s="2249"/>
      <c r="D8" s="2249"/>
      <c r="E8" s="2249"/>
      <c r="F8" s="2249"/>
      <c r="G8" s="2249"/>
      <c r="H8" s="2258"/>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2260"/>
      <c r="AN8" s="1476"/>
      <c r="AS8" s="1479" t="s">
        <v>1954</v>
      </c>
      <c r="AX8" s="1479" t="s">
        <v>1955</v>
      </c>
    </row>
    <row r="9" spans="1:51">
      <c r="A9" s="1476"/>
      <c r="B9" s="2251"/>
      <c r="C9" s="2252"/>
      <c r="D9" s="2252"/>
      <c r="E9" s="2252"/>
      <c r="F9" s="2252"/>
      <c r="G9" s="2252"/>
      <c r="H9" s="2261"/>
      <c r="I9" s="2262"/>
      <c r="J9" s="2262"/>
      <c r="K9" s="2262"/>
      <c r="L9" s="2262"/>
      <c r="M9" s="2262"/>
      <c r="N9" s="2262"/>
      <c r="O9" s="2262"/>
      <c r="P9" s="2262"/>
      <c r="Q9" s="2262"/>
      <c r="R9" s="2262"/>
      <c r="S9" s="2262"/>
      <c r="T9" s="2262"/>
      <c r="U9" s="2262"/>
      <c r="V9" s="2262"/>
      <c r="W9" s="2262"/>
      <c r="X9" s="2262"/>
      <c r="Y9" s="2262"/>
      <c r="Z9" s="2262"/>
      <c r="AA9" s="2262"/>
      <c r="AB9" s="2262"/>
      <c r="AC9" s="2262"/>
      <c r="AD9" s="2262"/>
      <c r="AE9" s="2262"/>
      <c r="AF9" s="2262"/>
      <c r="AG9" s="2262"/>
      <c r="AH9" s="2262"/>
      <c r="AI9" s="2262"/>
      <c r="AJ9" s="2262"/>
      <c r="AK9" s="2262"/>
      <c r="AL9" s="2262"/>
      <c r="AM9" s="2263"/>
      <c r="AN9" s="1476"/>
      <c r="AS9" s="1479" t="s">
        <v>1956</v>
      </c>
      <c r="AX9" s="1479" t="s">
        <v>1957</v>
      </c>
    </row>
    <row r="10" spans="1:51" ht="13.5" customHeight="1">
      <c r="A10" s="1476"/>
      <c r="B10" s="2242" t="s">
        <v>452</v>
      </c>
      <c r="C10" s="2243"/>
      <c r="D10" s="2243"/>
      <c r="E10" s="2243"/>
      <c r="F10" s="2243"/>
      <c r="G10" s="2244"/>
      <c r="H10" s="2248" t="str">
        <f>IF(ISBLANK('別紙１（通所・入所系サービス一覧表）'!O247),"",'別紙１（通所・入所系サービス一覧表）'!O247)</f>
        <v/>
      </c>
      <c r="I10" s="2249"/>
      <c r="J10" s="2249"/>
      <c r="K10" s="2249"/>
      <c r="L10" s="2249"/>
      <c r="M10" s="2249"/>
      <c r="N10" s="2249"/>
      <c r="O10" s="2249"/>
      <c r="P10" s="2249"/>
      <c r="Q10" s="2249"/>
      <c r="R10" s="2249"/>
      <c r="S10" s="2249"/>
      <c r="T10" s="2249"/>
      <c r="U10" s="2249"/>
      <c r="V10" s="2249"/>
      <c r="W10" s="2249"/>
      <c r="X10" s="2249"/>
      <c r="Y10" s="2249"/>
      <c r="Z10" s="2249"/>
      <c r="AA10" s="2249"/>
      <c r="AB10" s="2249"/>
      <c r="AC10" s="2249"/>
      <c r="AD10" s="2249"/>
      <c r="AE10" s="2249"/>
      <c r="AF10" s="2249"/>
      <c r="AG10" s="2249"/>
      <c r="AH10" s="2249"/>
      <c r="AI10" s="2249"/>
      <c r="AJ10" s="2249"/>
      <c r="AK10" s="2249"/>
      <c r="AL10" s="2249"/>
      <c r="AM10" s="2250"/>
      <c r="AN10" s="1476"/>
      <c r="AS10" s="1479" t="s">
        <v>1958</v>
      </c>
      <c r="AX10" s="1479" t="s">
        <v>1959</v>
      </c>
    </row>
    <row r="11" spans="1:51" ht="13.5" customHeight="1" thickBot="1">
      <c r="A11" s="1476"/>
      <c r="B11" s="2245"/>
      <c r="C11" s="2246"/>
      <c r="D11" s="2246"/>
      <c r="E11" s="2246"/>
      <c r="F11" s="2246"/>
      <c r="G11" s="2247"/>
      <c r="H11" s="2251"/>
      <c r="I11" s="2252"/>
      <c r="J11" s="2252"/>
      <c r="K11" s="2252"/>
      <c r="L11" s="2252"/>
      <c r="M11" s="2252"/>
      <c r="N11" s="2252"/>
      <c r="O11" s="2252"/>
      <c r="P11" s="2252"/>
      <c r="Q11" s="2252"/>
      <c r="R11" s="2252"/>
      <c r="S11" s="2252"/>
      <c r="T11" s="2252"/>
      <c r="U11" s="2252"/>
      <c r="V11" s="2252"/>
      <c r="W11" s="2252"/>
      <c r="X11" s="2252"/>
      <c r="Y11" s="2252"/>
      <c r="Z11" s="2252"/>
      <c r="AA11" s="2252"/>
      <c r="AB11" s="2252"/>
      <c r="AC11" s="2252"/>
      <c r="AD11" s="2252"/>
      <c r="AE11" s="2252"/>
      <c r="AF11" s="2252"/>
      <c r="AG11" s="2252"/>
      <c r="AH11" s="2252"/>
      <c r="AI11" s="2252"/>
      <c r="AJ11" s="2252"/>
      <c r="AK11" s="2252"/>
      <c r="AL11" s="2252"/>
      <c r="AM11" s="2253"/>
      <c r="AN11" s="1476"/>
      <c r="AS11" s="1479" t="s">
        <v>1960</v>
      </c>
      <c r="AX11" s="1479" t="s">
        <v>1961</v>
      </c>
    </row>
    <row r="12" spans="1:51" ht="12.75" customHeight="1" thickTop="1">
      <c r="A12" s="1476"/>
      <c r="B12" s="2242" t="s">
        <v>1962</v>
      </c>
      <c r="C12" s="2243"/>
      <c r="D12" s="2243"/>
      <c r="E12" s="2243"/>
      <c r="F12" s="2243"/>
      <c r="G12" s="2243"/>
      <c r="H12" s="2301" t="s">
        <v>1963</v>
      </c>
      <c r="I12" s="2302"/>
      <c r="J12" s="2302"/>
      <c r="K12" s="2302"/>
      <c r="L12" s="2302"/>
      <c r="M12" s="2303"/>
      <c r="N12" s="2307"/>
      <c r="O12" s="2308"/>
      <c r="P12" s="2308"/>
      <c r="Q12" s="2308"/>
      <c r="R12" s="2308"/>
      <c r="S12" s="2308"/>
      <c r="T12" s="2308"/>
      <c r="U12" s="2308"/>
      <c r="V12" s="2309"/>
      <c r="W12" s="2310" t="s">
        <v>1964</v>
      </c>
      <c r="X12" s="2311"/>
      <c r="Y12" s="2312"/>
      <c r="Z12" s="2319"/>
      <c r="AA12" s="2320"/>
      <c r="AB12" s="2321"/>
      <c r="AC12" s="2325" t="s">
        <v>1965</v>
      </c>
      <c r="AD12" s="2326"/>
      <c r="AE12" s="2264" t="str">
        <f>IF(OR(ISBLANK(N12),ISBLANK(N14)),"-",AT22)</f>
        <v>-</v>
      </c>
      <c r="AF12" s="2265"/>
      <c r="AG12" s="2269"/>
      <c r="AH12" s="2269"/>
      <c r="AI12" s="2269"/>
      <c r="AJ12" s="2269"/>
      <c r="AK12" s="2269"/>
      <c r="AL12" s="2269"/>
      <c r="AM12" s="2270"/>
      <c r="AN12" s="1476"/>
      <c r="AO12" s="1476"/>
      <c r="AS12" s="1479" t="s">
        <v>1966</v>
      </c>
    </row>
    <row r="13" spans="1:51" ht="12.75" customHeight="1">
      <c r="A13" s="1476"/>
      <c r="B13" s="2293"/>
      <c r="C13" s="2294"/>
      <c r="D13" s="2294"/>
      <c r="E13" s="2294"/>
      <c r="F13" s="2294"/>
      <c r="G13" s="2294"/>
      <c r="H13" s="2304"/>
      <c r="I13" s="2305"/>
      <c r="J13" s="2305"/>
      <c r="K13" s="2305"/>
      <c r="L13" s="2305"/>
      <c r="M13" s="2306"/>
      <c r="N13" s="2261"/>
      <c r="O13" s="2262"/>
      <c r="P13" s="2262"/>
      <c r="Q13" s="2262"/>
      <c r="R13" s="2262"/>
      <c r="S13" s="2262"/>
      <c r="T13" s="2262"/>
      <c r="U13" s="2262"/>
      <c r="V13" s="2263"/>
      <c r="W13" s="2313"/>
      <c r="X13" s="2314"/>
      <c r="Y13" s="2315"/>
      <c r="Z13" s="2322"/>
      <c r="AA13" s="2323"/>
      <c r="AB13" s="2324"/>
      <c r="AC13" s="2251"/>
      <c r="AD13" s="2253"/>
      <c r="AE13" s="2251"/>
      <c r="AF13" s="2266"/>
      <c r="AG13" s="2271"/>
      <c r="AH13" s="2271"/>
      <c r="AI13" s="2271"/>
      <c r="AJ13" s="2271"/>
      <c r="AK13" s="2271"/>
      <c r="AL13" s="2271"/>
      <c r="AM13" s="2272"/>
      <c r="AN13" s="1476"/>
      <c r="AO13" s="1476"/>
    </row>
    <row r="14" spans="1:51" ht="12.75" customHeight="1">
      <c r="A14" s="1476"/>
      <c r="B14" s="2293"/>
      <c r="C14" s="2294"/>
      <c r="D14" s="2294"/>
      <c r="E14" s="2294"/>
      <c r="F14" s="2294"/>
      <c r="G14" s="2294"/>
      <c r="H14" s="2275" t="s">
        <v>1967</v>
      </c>
      <c r="I14" s="2276"/>
      <c r="J14" s="2276"/>
      <c r="K14" s="2276"/>
      <c r="L14" s="2276"/>
      <c r="M14" s="2277"/>
      <c r="N14" s="2281"/>
      <c r="O14" s="2282"/>
      <c r="P14" s="2282"/>
      <c r="Q14" s="2282"/>
      <c r="R14" s="2282"/>
      <c r="S14" s="2282"/>
      <c r="T14" s="2282"/>
      <c r="U14" s="2282"/>
      <c r="V14" s="2283"/>
      <c r="W14" s="2313"/>
      <c r="X14" s="2314"/>
      <c r="Y14" s="2315"/>
      <c r="Z14" s="2322"/>
      <c r="AA14" s="2323"/>
      <c r="AB14" s="2324"/>
      <c r="AC14" s="2251"/>
      <c r="AD14" s="2253"/>
      <c r="AE14" s="2251"/>
      <c r="AF14" s="2266"/>
      <c r="AG14" s="2271"/>
      <c r="AH14" s="2271"/>
      <c r="AI14" s="2271"/>
      <c r="AJ14" s="2271"/>
      <c r="AK14" s="2271"/>
      <c r="AL14" s="2271"/>
      <c r="AM14" s="2272"/>
      <c r="AN14" s="1476"/>
      <c r="AO14" s="1476"/>
    </row>
    <row r="15" spans="1:51" ht="12.75" customHeight="1" thickBot="1">
      <c r="A15" s="1476"/>
      <c r="B15" s="2245"/>
      <c r="C15" s="2246"/>
      <c r="D15" s="2246"/>
      <c r="E15" s="2246"/>
      <c r="F15" s="2246"/>
      <c r="G15" s="2246"/>
      <c r="H15" s="2278"/>
      <c r="I15" s="2279"/>
      <c r="J15" s="2279"/>
      <c r="K15" s="2279"/>
      <c r="L15" s="2279"/>
      <c r="M15" s="2280"/>
      <c r="N15" s="2284"/>
      <c r="O15" s="2285"/>
      <c r="P15" s="2285"/>
      <c r="Q15" s="2285"/>
      <c r="R15" s="2285"/>
      <c r="S15" s="2285"/>
      <c r="T15" s="2285"/>
      <c r="U15" s="2285"/>
      <c r="V15" s="2286"/>
      <c r="W15" s="2316"/>
      <c r="X15" s="2317"/>
      <c r="Y15" s="2318"/>
      <c r="Z15" s="2284"/>
      <c r="AA15" s="2285"/>
      <c r="AB15" s="2286"/>
      <c r="AC15" s="2267"/>
      <c r="AD15" s="2327"/>
      <c r="AE15" s="2267"/>
      <c r="AF15" s="2268"/>
      <c r="AG15" s="2273"/>
      <c r="AH15" s="2273"/>
      <c r="AI15" s="2273"/>
      <c r="AJ15" s="2273"/>
      <c r="AK15" s="2273"/>
      <c r="AL15" s="2273"/>
      <c r="AM15" s="2274"/>
      <c r="AN15" s="1476"/>
      <c r="AO15" s="1476"/>
    </row>
    <row r="16" spans="1:51" ht="21" customHeight="1" thickTop="1">
      <c r="A16" s="1476"/>
      <c r="B16" s="2287" t="s">
        <v>1345</v>
      </c>
      <c r="C16" s="2288"/>
      <c r="D16" s="2242" t="s">
        <v>476</v>
      </c>
      <c r="E16" s="2243"/>
      <c r="F16" s="2243"/>
      <c r="G16" s="2244"/>
      <c r="H16" s="2296" t="s">
        <v>1968</v>
      </c>
      <c r="I16" s="2297"/>
      <c r="J16" s="2297"/>
      <c r="K16" s="2297"/>
      <c r="L16" s="2297"/>
      <c r="M16" s="2297"/>
      <c r="N16" s="2297"/>
      <c r="O16" s="2297"/>
      <c r="P16" s="2297"/>
      <c r="Q16" s="2297"/>
      <c r="R16" s="2297"/>
      <c r="S16" s="2297"/>
      <c r="T16" s="2297"/>
      <c r="U16" s="2297"/>
      <c r="V16" s="2297"/>
      <c r="W16" s="2297"/>
      <c r="X16" s="2297"/>
      <c r="Y16" s="2297"/>
      <c r="Z16" s="2298"/>
      <c r="AA16" s="2298"/>
      <c r="AB16" s="2298"/>
      <c r="AC16" s="2298"/>
      <c r="AD16" s="2298"/>
      <c r="AE16" s="2298"/>
      <c r="AF16" s="2298"/>
      <c r="AG16" s="2299"/>
      <c r="AH16" s="2299"/>
      <c r="AI16" s="2299"/>
      <c r="AJ16" s="2299"/>
      <c r="AK16" s="2299"/>
      <c r="AL16" s="2299"/>
      <c r="AM16" s="2300"/>
      <c r="AN16" s="1476"/>
      <c r="AS16" s="1480" t="s">
        <v>1969</v>
      </c>
      <c r="AT16" s="1480" t="b">
        <f>IF(Z16="算定していない",TRUE,FALSE)</f>
        <v>0</v>
      </c>
      <c r="AU16" s="1481"/>
      <c r="AY16" s="1480" t="e" cm="1">
        <f t="array" ref="AY16">_xlfn.IFS(H8=AS7,"(Ⅰ)",H8=AS8,"(Ⅱ)",H8=AS9,"(Ⅲ)",H8=AS10,"(Ⅳ)",H8=AS11,"(Ⅴ)",H8=AS12,"(Ⅵ)")</f>
        <v>#N/A</v>
      </c>
    </row>
    <row r="17" spans="1:53" ht="21" customHeight="1">
      <c r="A17" s="1476"/>
      <c r="B17" s="2289"/>
      <c r="C17" s="2290"/>
      <c r="D17" s="2293"/>
      <c r="E17" s="2294"/>
      <c r="F17" s="2294"/>
      <c r="G17" s="2295"/>
      <c r="H17" s="1482" t="s">
        <v>1970</v>
      </c>
      <c r="I17" s="1483"/>
      <c r="J17" s="1484"/>
      <c r="K17" s="1483"/>
      <c r="L17" s="1483"/>
      <c r="M17" s="1483"/>
      <c r="N17" s="1483"/>
      <c r="O17" s="1483"/>
      <c r="P17" s="1485"/>
      <c r="Q17" s="1485"/>
      <c r="R17" s="1483"/>
      <c r="S17" s="1483"/>
      <c r="T17" s="1483"/>
      <c r="U17" s="1483"/>
      <c r="V17" s="1483"/>
      <c r="W17" s="1483"/>
      <c r="X17" s="1483"/>
      <c r="Y17" s="1483"/>
      <c r="Z17" s="1483"/>
      <c r="AA17" s="1483"/>
      <c r="AB17" s="1483"/>
      <c r="AC17" s="1484"/>
      <c r="AD17" s="1484"/>
      <c r="AE17" s="1484"/>
      <c r="AF17" s="1484"/>
      <c r="AG17" s="1484"/>
      <c r="AH17" s="1484"/>
      <c r="AI17" s="1484"/>
      <c r="AJ17" s="1484"/>
      <c r="AK17" s="1484"/>
      <c r="AL17" s="1484"/>
      <c r="AM17" s="1486"/>
      <c r="AN17" s="1487"/>
      <c r="AO17" s="1488"/>
      <c r="AP17" s="1489"/>
      <c r="AS17" s="1480" t="s">
        <v>1971</v>
      </c>
      <c r="AT17" s="1490" t="e" cm="1">
        <f t="array" ref="AT17">_xlfn.IFS(AT16=TRUE,AE42,AT16=FALSE,AE48)</f>
        <v>#DIV/0!</v>
      </c>
      <c r="AU17" s="1481"/>
      <c r="AY17" s="1480" t="str">
        <f>IF(ISBLANK(H18),H24,H18)</f>
        <v/>
      </c>
    </row>
    <row r="18" spans="1:53" ht="21" customHeight="1">
      <c r="A18" s="1476"/>
      <c r="B18" s="2289"/>
      <c r="C18" s="2290"/>
      <c r="D18" s="2293"/>
      <c r="E18" s="2294"/>
      <c r="F18" s="2294"/>
      <c r="G18" s="2295"/>
      <c r="H18" s="2248" t="str" cm="1">
        <f t="array" ref="H18">IF(AU22&gt;=1,"",IF(AT22="不要",_xlfn.IFS(AT23="Ⅰ",AS38,AT23="Ⅱ",AS39,AT23="★",_xlfn.IFS(AT17&gt;=45000,AS32,AT17&gt;=35000,AS33,AT17&gt;=30000,AS34,AT17&gt;=25000,AS35,AT17&gt;=20000,AS36,AT17&gt;=15000,AS37)),""))</f>
        <v/>
      </c>
      <c r="I18" s="2249"/>
      <c r="J18" s="2249"/>
      <c r="K18" s="2249"/>
      <c r="L18" s="2249"/>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50"/>
      <c r="AN18" s="1487"/>
      <c r="AO18" s="1491"/>
      <c r="AP18" s="1489"/>
      <c r="AS18" s="1492" t="s">
        <v>1972</v>
      </c>
      <c r="AT18" s="1493" t="s">
        <v>1973</v>
      </c>
      <c r="AU18" s="1493" t="s">
        <v>1974</v>
      </c>
    </row>
    <row r="19" spans="1:53" ht="21" customHeight="1">
      <c r="A19" s="1476"/>
      <c r="B19" s="2289"/>
      <c r="C19" s="2290"/>
      <c r="D19" s="2293"/>
      <c r="E19" s="2294"/>
      <c r="F19" s="2294"/>
      <c r="G19" s="2295"/>
      <c r="H19" s="2251"/>
      <c r="I19" s="2252"/>
      <c r="J19" s="2252"/>
      <c r="K19" s="2252"/>
      <c r="L19" s="2252"/>
      <c r="M19" s="2252"/>
      <c r="N19" s="2252"/>
      <c r="O19" s="2252"/>
      <c r="P19" s="2252"/>
      <c r="Q19" s="2252"/>
      <c r="R19" s="2252"/>
      <c r="S19" s="2252"/>
      <c r="T19" s="2252"/>
      <c r="U19" s="2252"/>
      <c r="V19" s="2252"/>
      <c r="W19" s="2252"/>
      <c r="X19" s="2252"/>
      <c r="Y19" s="2252"/>
      <c r="Z19" s="2252"/>
      <c r="AA19" s="2252"/>
      <c r="AB19" s="2252"/>
      <c r="AC19" s="2252"/>
      <c r="AD19" s="2252"/>
      <c r="AE19" s="2252"/>
      <c r="AF19" s="2252"/>
      <c r="AG19" s="2252"/>
      <c r="AH19" s="2252"/>
      <c r="AI19" s="2252"/>
      <c r="AJ19" s="2252"/>
      <c r="AK19" s="2252"/>
      <c r="AL19" s="2252"/>
      <c r="AM19" s="2253"/>
      <c r="AN19" s="1487"/>
      <c r="AO19" s="1491"/>
      <c r="AP19" s="1489"/>
      <c r="AS19" s="1480" t="s">
        <v>1963</v>
      </c>
      <c r="AT19" s="1493" t="b">
        <f>IF(AU19&gt;=45383,TRUE,FALSE)</f>
        <v>0</v>
      </c>
      <c r="AU19" s="1494">
        <f>N12</f>
        <v>0</v>
      </c>
      <c r="AV19" s="1477" t="s">
        <v>1975</v>
      </c>
    </row>
    <row r="20" spans="1:53" ht="21" customHeight="1">
      <c r="A20" s="1476"/>
      <c r="B20" s="2289"/>
      <c r="C20" s="2290"/>
      <c r="D20" s="2293"/>
      <c r="E20" s="2294"/>
      <c r="F20" s="2294"/>
      <c r="G20" s="2295"/>
      <c r="H20" s="2251"/>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2253"/>
      <c r="AN20" s="1487"/>
      <c r="AO20" s="1491"/>
      <c r="AP20" s="1489"/>
      <c r="AS20" s="1495" t="s">
        <v>1976</v>
      </c>
      <c r="AT20" s="1495" t="b">
        <f>IF(N14="それ以外",TRUE,FALSE)</f>
        <v>0</v>
      </c>
      <c r="AU20" s="1496" t="s">
        <v>1977</v>
      </c>
    </row>
    <row r="21" spans="1:53" ht="21" customHeight="1">
      <c r="A21" s="1476"/>
      <c r="B21" s="2289"/>
      <c r="C21" s="2290"/>
      <c r="D21" s="2293"/>
      <c r="E21" s="2294"/>
      <c r="F21" s="2294"/>
      <c r="G21" s="2295"/>
      <c r="H21" s="2251"/>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3"/>
      <c r="AN21" s="1487"/>
      <c r="AO21" s="1491"/>
      <c r="AP21" s="1489"/>
      <c r="AS21" s="1479" t="s">
        <v>1978</v>
      </c>
      <c r="AT21" s="1479" t="b">
        <f>IFERROR(IF(Z12="該当する",TRUE),FALSE)</f>
        <v>0</v>
      </c>
      <c r="AU21" s="1497" t="s">
        <v>1979</v>
      </c>
    </row>
    <row r="22" spans="1:53" ht="21" customHeight="1">
      <c r="A22" s="1476"/>
      <c r="B22" s="2289"/>
      <c r="C22" s="2290"/>
      <c r="D22" s="2293"/>
      <c r="E22" s="2294"/>
      <c r="F22" s="2294"/>
      <c r="G22" s="2295"/>
      <c r="H22" s="2255"/>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7"/>
      <c r="AN22" s="1487"/>
      <c r="AO22" s="1491"/>
      <c r="AP22" s="1489"/>
      <c r="AS22" s="1479" t="s">
        <v>1980</v>
      </c>
      <c r="AT22" s="1498" t="str">
        <f>IF(AU22&gt;=1,"■",IF(OR(AT25=TRUE,AT26=TRUE,AT27=TRUE),"不要","要"))</f>
        <v>■</v>
      </c>
      <c r="AU22" s="1499">
        <f>COUNTBLANK(N12)+COUNTBLANK(N14)</f>
        <v>2</v>
      </c>
    </row>
    <row r="23" spans="1:53" ht="21" customHeight="1">
      <c r="A23" s="1476"/>
      <c r="B23" s="2289"/>
      <c r="C23" s="2290"/>
      <c r="D23" s="2293"/>
      <c r="E23" s="2294"/>
      <c r="F23" s="2294"/>
      <c r="G23" s="2295"/>
      <c r="H23" s="1482" t="s">
        <v>1981</v>
      </c>
      <c r="I23" s="1483"/>
      <c r="J23" s="1484"/>
      <c r="K23" s="1483"/>
      <c r="L23" s="1483"/>
      <c r="M23" s="1483"/>
      <c r="N23" s="1483"/>
      <c r="O23" s="1483"/>
      <c r="P23" s="1485"/>
      <c r="Q23" s="1485"/>
      <c r="R23" s="1483"/>
      <c r="S23" s="1483"/>
      <c r="T23" s="1483"/>
      <c r="U23" s="1483"/>
      <c r="V23" s="1483"/>
      <c r="W23" s="1483"/>
      <c r="X23" s="1483"/>
      <c r="Y23" s="1483"/>
      <c r="Z23" s="1483"/>
      <c r="AA23" s="1483"/>
      <c r="AB23" s="1483"/>
      <c r="AC23" s="1484"/>
      <c r="AD23" s="1484"/>
      <c r="AE23" s="1484"/>
      <c r="AF23" s="1484"/>
      <c r="AG23" s="1484"/>
      <c r="AH23" s="1484"/>
      <c r="AI23" s="1484"/>
      <c r="AJ23" s="1484"/>
      <c r="AK23" s="1484"/>
      <c r="AL23" s="1484"/>
      <c r="AM23" s="1486"/>
      <c r="AN23" s="1487"/>
      <c r="AO23" s="1491"/>
      <c r="AP23" s="1489"/>
      <c r="AS23" s="1480" t="s">
        <v>1982</v>
      </c>
      <c r="AT23" s="1481" t="str" cm="1">
        <f t="array" ref="AT23">IFERROR(_xlfn.IFS(N14="１万円以上１万５千円未満","Ⅰ",N14="１万円未満","Ⅱ"),"★")</f>
        <v>★</v>
      </c>
      <c r="AU23" s="1480">
        <f>COUNTA(N36:AK37,N45:Y46)</f>
        <v>0</v>
      </c>
    </row>
    <row r="24" spans="1:53" ht="21" customHeight="1">
      <c r="A24" s="1476"/>
      <c r="B24" s="2289"/>
      <c r="C24" s="2290"/>
      <c r="D24" s="2293"/>
      <c r="E24" s="2294"/>
      <c r="F24" s="2294"/>
      <c r="G24" s="2295"/>
      <c r="H24" s="2248" t="str" cm="1">
        <f t="array" ref="H24">IF(AT22="要",_xlfn.IFS(AT17&gt;=48000,AS41,AT17&gt;=45000,AS42,AT17&gt;=38000,AS43,AT17&gt;=35000,AS44,AT17&gt;=33000,AS45,AT17&gt;=30000,AS46,AT17&gt;=28000,AS47,AT17&gt;=25000,AS48,AT17&gt;=23000,AS49,AT17&gt;=20000,AS50,AT17&gt;=18000,AS51,AT17&gt;=15000,AS52),"")</f>
        <v/>
      </c>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50"/>
      <c r="AN24" s="1487"/>
      <c r="AO24" s="1491"/>
      <c r="AP24" s="1489"/>
      <c r="AS24" s="1477" t="s">
        <v>1983</v>
      </c>
    </row>
    <row r="25" spans="1:53" ht="21" customHeight="1">
      <c r="A25" s="1476"/>
      <c r="B25" s="2289"/>
      <c r="C25" s="2290"/>
      <c r="D25" s="2293"/>
      <c r="E25" s="2294"/>
      <c r="F25" s="2294"/>
      <c r="G25" s="2295"/>
      <c r="H25" s="2251"/>
      <c r="I25" s="2252"/>
      <c r="J25" s="2252"/>
      <c r="K25" s="2252"/>
      <c r="L25" s="225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3"/>
      <c r="AN25" s="1487"/>
      <c r="AO25" s="1491"/>
      <c r="AP25" s="1489"/>
      <c r="AS25" s="1480" t="s">
        <v>1984</v>
      </c>
      <c r="AT25" s="1480" t="b">
        <f>IF(AND(AT19=TRUE,AT20=FALSE),TRUE,FALSE)</f>
        <v>0</v>
      </c>
      <c r="AU25" s="1480" t="s">
        <v>1985</v>
      </c>
    </row>
    <row r="26" spans="1:53" ht="21" customHeight="1">
      <c r="A26" s="1476"/>
      <c r="B26" s="2289"/>
      <c r="C26" s="2290"/>
      <c r="D26" s="2293"/>
      <c r="E26" s="2294"/>
      <c r="F26" s="2294"/>
      <c r="G26" s="2295"/>
      <c r="H26" s="2251"/>
      <c r="I26" s="2252"/>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3"/>
      <c r="AN26" s="1487"/>
      <c r="AO26" s="1491"/>
      <c r="AP26" s="1489"/>
      <c r="AS26" s="1480" t="s">
        <v>1986</v>
      </c>
      <c r="AT26" s="1480" t="b">
        <f>IF(AT21=TRUE,TRUE,FALSE)</f>
        <v>0</v>
      </c>
      <c r="AU26" s="1480" t="s">
        <v>1987</v>
      </c>
    </row>
    <row r="27" spans="1:53" ht="21" customHeight="1">
      <c r="A27" s="1476"/>
      <c r="B27" s="2289"/>
      <c r="C27" s="2290"/>
      <c r="D27" s="2293"/>
      <c r="E27" s="2294"/>
      <c r="F27" s="2294"/>
      <c r="G27" s="2295"/>
      <c r="H27" s="2251"/>
      <c r="I27" s="2252"/>
      <c r="J27" s="2252"/>
      <c r="K27" s="2252"/>
      <c r="L27" s="225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3"/>
      <c r="AN27" s="1487"/>
      <c r="AO27" s="1491"/>
      <c r="AP27" s="1489"/>
      <c r="AS27" s="1480" t="s">
        <v>1988</v>
      </c>
      <c r="AT27" s="1480" t="b">
        <f>IF(AND(AT19=FALSE,AT20=FALSE),TRUE,FALSE)</f>
        <v>1</v>
      </c>
      <c r="AU27" s="1480" t="s">
        <v>1989</v>
      </c>
    </row>
    <row r="28" spans="1:53" ht="21" customHeight="1">
      <c r="A28" s="1476"/>
      <c r="B28" s="2289"/>
      <c r="C28" s="2290"/>
      <c r="D28" s="2245"/>
      <c r="E28" s="2246"/>
      <c r="F28" s="2246"/>
      <c r="G28" s="2247"/>
      <c r="H28" s="2255"/>
      <c r="I28" s="2256"/>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7"/>
      <c r="AN28" s="1476"/>
    </row>
    <row r="29" spans="1:53" ht="10.5" customHeight="1">
      <c r="A29" s="1476"/>
      <c r="B29" s="2289"/>
      <c r="C29" s="2290"/>
      <c r="D29" s="2242" t="s">
        <v>1990</v>
      </c>
      <c r="E29" s="2243"/>
      <c r="F29" s="2243"/>
      <c r="G29" s="2244"/>
      <c r="H29" s="1500"/>
      <c r="I29" s="1500"/>
      <c r="J29" s="1500"/>
      <c r="K29" s="1500"/>
      <c r="L29" s="1500"/>
      <c r="M29" s="1500"/>
      <c r="N29" s="1500"/>
      <c r="O29" s="1500"/>
      <c r="P29" s="1500"/>
      <c r="Q29" s="1500"/>
      <c r="R29" s="1500"/>
      <c r="S29" s="1501"/>
      <c r="T29" s="1501"/>
      <c r="U29" s="1500"/>
      <c r="V29" s="1500"/>
      <c r="W29" s="1500"/>
      <c r="X29" s="1502"/>
      <c r="Y29" s="1502"/>
      <c r="Z29" s="1502"/>
      <c r="AA29" s="1502"/>
      <c r="AB29" s="1502"/>
      <c r="AC29" s="1502"/>
      <c r="AD29" s="1502"/>
      <c r="AE29" s="1502"/>
      <c r="AF29" s="1502"/>
      <c r="AG29" s="1502"/>
      <c r="AH29" s="1502"/>
      <c r="AI29" s="1502"/>
      <c r="AJ29" s="1502"/>
      <c r="AK29" s="1502"/>
      <c r="AL29" s="1502"/>
      <c r="AM29" s="1503"/>
      <c r="AN29" s="1476"/>
    </row>
    <row r="30" spans="1:53" ht="10.5" customHeight="1">
      <c r="A30" s="1476"/>
      <c r="B30" s="2289"/>
      <c r="C30" s="2290"/>
      <c r="D30" s="2293"/>
      <c r="E30" s="2294"/>
      <c r="F30" s="2294"/>
      <c r="G30" s="2295"/>
      <c r="H30" s="1504"/>
      <c r="I30" s="1504"/>
      <c r="J30" s="2385" t="s">
        <v>16</v>
      </c>
      <c r="K30" s="2386"/>
      <c r="L30" s="2386"/>
      <c r="M30" s="2387"/>
      <c r="N30" s="2328">
        <v>4</v>
      </c>
      <c r="O30" s="2276"/>
      <c r="P30" s="2277"/>
      <c r="Q30" s="2328">
        <v>5</v>
      </c>
      <c r="R30" s="2276"/>
      <c r="S30" s="2277"/>
      <c r="T30" s="2328">
        <v>6</v>
      </c>
      <c r="U30" s="2276"/>
      <c r="V30" s="2277"/>
      <c r="W30" s="2328">
        <v>7</v>
      </c>
      <c r="X30" s="2276"/>
      <c r="Y30" s="2277"/>
      <c r="Z30" s="2328">
        <v>8</v>
      </c>
      <c r="AA30" s="2276"/>
      <c r="AB30" s="2277"/>
      <c r="AC30" s="2328">
        <v>9</v>
      </c>
      <c r="AD30" s="2276"/>
      <c r="AE30" s="2277"/>
      <c r="AF30" s="2328">
        <v>10</v>
      </c>
      <c r="AG30" s="2276"/>
      <c r="AH30" s="2277"/>
      <c r="AI30" s="2328">
        <v>11</v>
      </c>
      <c r="AJ30" s="2276"/>
      <c r="AK30" s="2277"/>
      <c r="AL30" s="1476"/>
      <c r="AM30" s="1505"/>
      <c r="AN30" s="1476"/>
      <c r="AS30" s="2337" t="s">
        <v>1991</v>
      </c>
    </row>
    <row r="31" spans="1:53" ht="10.5" customHeight="1" thickBot="1">
      <c r="A31" s="1476"/>
      <c r="B31" s="2289"/>
      <c r="C31" s="2290"/>
      <c r="D31" s="2293"/>
      <c r="E31" s="2294"/>
      <c r="F31" s="2294"/>
      <c r="G31" s="2295"/>
      <c r="H31" s="1504"/>
      <c r="I31" s="1504"/>
      <c r="J31" s="2388"/>
      <c r="K31" s="2389"/>
      <c r="L31" s="2389"/>
      <c r="M31" s="2390"/>
      <c r="N31" s="2329"/>
      <c r="O31" s="2305"/>
      <c r="P31" s="2306"/>
      <c r="Q31" s="2329"/>
      <c r="R31" s="2305"/>
      <c r="S31" s="2306"/>
      <c r="T31" s="2329"/>
      <c r="U31" s="2305"/>
      <c r="V31" s="2306"/>
      <c r="W31" s="2329"/>
      <c r="X31" s="2305"/>
      <c r="Y31" s="2306"/>
      <c r="Z31" s="2329"/>
      <c r="AA31" s="2305"/>
      <c r="AB31" s="2306"/>
      <c r="AC31" s="2329"/>
      <c r="AD31" s="2305"/>
      <c r="AE31" s="2306"/>
      <c r="AF31" s="2329"/>
      <c r="AG31" s="2305"/>
      <c r="AH31" s="2306"/>
      <c r="AI31" s="2329"/>
      <c r="AJ31" s="2305"/>
      <c r="AK31" s="2306"/>
      <c r="AL31" s="1476"/>
      <c r="AM31" s="1505"/>
      <c r="AN31" s="1476"/>
      <c r="AS31" s="2338"/>
    </row>
    <row r="32" spans="1:53" ht="10.5" customHeight="1">
      <c r="A32" s="1476"/>
      <c r="B32" s="2289"/>
      <c r="C32" s="2290"/>
      <c r="D32" s="2293"/>
      <c r="E32" s="2294"/>
      <c r="F32" s="2294"/>
      <c r="G32" s="2295"/>
      <c r="H32" s="1476"/>
      <c r="I32" s="1476"/>
      <c r="J32" s="2339" t="s">
        <v>1992</v>
      </c>
      <c r="K32" s="2339"/>
      <c r="L32" s="2339"/>
      <c r="M32" s="2339"/>
      <c r="N32" s="2330"/>
      <c r="O32" s="2331"/>
      <c r="P32" s="2332"/>
      <c r="Q32" s="2330"/>
      <c r="R32" s="2331"/>
      <c r="S32" s="2332"/>
      <c r="T32" s="2330"/>
      <c r="U32" s="2331"/>
      <c r="V32" s="2332"/>
      <c r="W32" s="2330"/>
      <c r="X32" s="2331"/>
      <c r="Y32" s="2332"/>
      <c r="Z32" s="2330"/>
      <c r="AA32" s="2331"/>
      <c r="AB32" s="2332"/>
      <c r="AC32" s="2330"/>
      <c r="AD32" s="2331"/>
      <c r="AE32" s="2332"/>
      <c r="AF32" s="2330"/>
      <c r="AG32" s="2331"/>
      <c r="AH32" s="2332"/>
      <c r="AI32" s="2330"/>
      <c r="AJ32" s="2331"/>
      <c r="AK32" s="2332"/>
      <c r="AL32" s="1476"/>
      <c r="AM32" s="1505"/>
      <c r="AN32" s="1476"/>
      <c r="AS32" s="1506" t="s">
        <v>1993</v>
      </c>
      <c r="AT32" s="1507"/>
      <c r="AU32" s="1507"/>
      <c r="AV32" s="1507"/>
      <c r="AW32" s="1507"/>
      <c r="AX32" s="1507"/>
      <c r="AY32" s="1507"/>
      <c r="AZ32" s="1507"/>
      <c r="BA32" s="1508"/>
    </row>
    <row r="33" spans="1:53" ht="10.5" customHeight="1">
      <c r="A33" s="1476"/>
      <c r="B33" s="2289"/>
      <c r="C33" s="2290"/>
      <c r="D33" s="2293"/>
      <c r="E33" s="2294"/>
      <c r="F33" s="2294"/>
      <c r="G33" s="2295"/>
      <c r="H33" s="1476"/>
      <c r="I33" s="1476"/>
      <c r="J33" s="2339"/>
      <c r="K33" s="2339"/>
      <c r="L33" s="2339"/>
      <c r="M33" s="2339"/>
      <c r="N33" s="2333"/>
      <c r="O33" s="2334"/>
      <c r="P33" s="2335"/>
      <c r="Q33" s="2333"/>
      <c r="R33" s="2334"/>
      <c r="S33" s="2335"/>
      <c r="T33" s="2333"/>
      <c r="U33" s="2334"/>
      <c r="V33" s="2335"/>
      <c r="W33" s="2333"/>
      <c r="X33" s="2334"/>
      <c r="Y33" s="2335"/>
      <c r="Z33" s="2333"/>
      <c r="AA33" s="2334"/>
      <c r="AB33" s="2335"/>
      <c r="AC33" s="2333"/>
      <c r="AD33" s="2334"/>
      <c r="AE33" s="2335"/>
      <c r="AF33" s="2333"/>
      <c r="AG33" s="2334"/>
      <c r="AH33" s="2335"/>
      <c r="AI33" s="2333"/>
      <c r="AJ33" s="2334"/>
      <c r="AK33" s="2335"/>
      <c r="AL33" s="1476"/>
      <c r="AM33" s="1505"/>
      <c r="AN33" s="1476"/>
      <c r="AS33" s="1509" t="s">
        <v>1994</v>
      </c>
      <c r="BA33" s="1510"/>
    </row>
    <row r="34" spans="1:53" ht="10.5" customHeight="1">
      <c r="A34" s="1476"/>
      <c r="B34" s="2289"/>
      <c r="C34" s="2290"/>
      <c r="D34" s="2293"/>
      <c r="E34" s="2294"/>
      <c r="F34" s="2294"/>
      <c r="G34" s="2295"/>
      <c r="H34" s="1476"/>
      <c r="I34" s="1476"/>
      <c r="J34" s="2339" t="s">
        <v>1995</v>
      </c>
      <c r="K34" s="2339"/>
      <c r="L34" s="2339"/>
      <c r="M34" s="2339"/>
      <c r="N34" s="2330"/>
      <c r="O34" s="2331"/>
      <c r="P34" s="2332"/>
      <c r="Q34" s="2330"/>
      <c r="R34" s="2331"/>
      <c r="S34" s="2332"/>
      <c r="T34" s="2330"/>
      <c r="U34" s="2331"/>
      <c r="V34" s="2332"/>
      <c r="W34" s="2330"/>
      <c r="X34" s="2331"/>
      <c r="Y34" s="2332"/>
      <c r="Z34" s="2330"/>
      <c r="AA34" s="2331"/>
      <c r="AB34" s="2332"/>
      <c r="AC34" s="2330"/>
      <c r="AD34" s="2331"/>
      <c r="AE34" s="2332"/>
      <c r="AF34" s="2330"/>
      <c r="AG34" s="2331"/>
      <c r="AH34" s="2332"/>
      <c r="AI34" s="2330"/>
      <c r="AJ34" s="2331"/>
      <c r="AK34" s="2332"/>
      <c r="AL34" s="1476"/>
      <c r="AM34" s="1505"/>
      <c r="AN34" s="1476"/>
      <c r="AS34" s="1509" t="s">
        <v>1996</v>
      </c>
      <c r="BA34" s="1510"/>
    </row>
    <row r="35" spans="1:53" ht="10.5" customHeight="1">
      <c r="A35" s="1476"/>
      <c r="B35" s="2289"/>
      <c r="C35" s="2290"/>
      <c r="D35" s="2293"/>
      <c r="E35" s="2294"/>
      <c r="F35" s="2294"/>
      <c r="G35" s="2295"/>
      <c r="H35" s="1476"/>
      <c r="I35" s="1476"/>
      <c r="J35" s="2340"/>
      <c r="K35" s="2340"/>
      <c r="L35" s="2340"/>
      <c r="M35" s="2340"/>
      <c r="N35" s="2333"/>
      <c r="O35" s="2334"/>
      <c r="P35" s="2335"/>
      <c r="Q35" s="2333"/>
      <c r="R35" s="2334"/>
      <c r="S35" s="2335"/>
      <c r="T35" s="2333"/>
      <c r="U35" s="2334"/>
      <c r="V35" s="2335"/>
      <c r="W35" s="2333"/>
      <c r="X35" s="2334"/>
      <c r="Y35" s="2335"/>
      <c r="Z35" s="2333"/>
      <c r="AA35" s="2334"/>
      <c r="AB35" s="2335"/>
      <c r="AC35" s="2333"/>
      <c r="AD35" s="2334"/>
      <c r="AE35" s="2335"/>
      <c r="AF35" s="2333"/>
      <c r="AG35" s="2334"/>
      <c r="AH35" s="2335"/>
      <c r="AI35" s="2333"/>
      <c r="AJ35" s="2334"/>
      <c r="AK35" s="2335"/>
      <c r="AL35" s="1476"/>
      <c r="AM35" s="1505"/>
      <c r="AN35" s="1476"/>
      <c r="AS35" s="1509" t="s">
        <v>1997</v>
      </c>
      <c r="BA35" s="1510"/>
    </row>
    <row r="36" spans="1:53" ht="10.5" customHeight="1">
      <c r="A36" s="1476"/>
      <c r="B36" s="2289"/>
      <c r="C36" s="2290"/>
      <c r="D36" s="2293"/>
      <c r="E36" s="2294"/>
      <c r="F36" s="2294"/>
      <c r="G36" s="2295"/>
      <c r="H36" s="1476"/>
      <c r="I36" s="1476"/>
      <c r="J36" s="2339" t="s">
        <v>1998</v>
      </c>
      <c r="K36" s="2339"/>
      <c r="L36" s="2339"/>
      <c r="M36" s="2339"/>
      <c r="N36" s="2330"/>
      <c r="O36" s="2331"/>
      <c r="P36" s="2332"/>
      <c r="Q36" s="2330"/>
      <c r="R36" s="2331"/>
      <c r="S36" s="2332"/>
      <c r="T36" s="2330"/>
      <c r="U36" s="2331"/>
      <c r="V36" s="2332"/>
      <c r="W36" s="2330"/>
      <c r="X36" s="2331"/>
      <c r="Y36" s="2332"/>
      <c r="Z36" s="2330"/>
      <c r="AA36" s="2331"/>
      <c r="AB36" s="2332"/>
      <c r="AC36" s="2330"/>
      <c r="AD36" s="2331"/>
      <c r="AE36" s="2332"/>
      <c r="AF36" s="2330"/>
      <c r="AG36" s="2331"/>
      <c r="AH36" s="2332"/>
      <c r="AI36" s="2330"/>
      <c r="AJ36" s="2331"/>
      <c r="AK36" s="2332"/>
      <c r="AL36" s="1476"/>
      <c r="AM36" s="1505"/>
      <c r="AN36" s="1476"/>
      <c r="AS36" s="1509" t="s">
        <v>1999</v>
      </c>
      <c r="BA36" s="1510"/>
    </row>
    <row r="37" spans="1:53" ht="10.5" customHeight="1">
      <c r="A37" s="1476"/>
      <c r="B37" s="2289"/>
      <c r="C37" s="2290"/>
      <c r="D37" s="2293"/>
      <c r="E37" s="2294"/>
      <c r="F37" s="2294"/>
      <c r="G37" s="2295"/>
      <c r="H37" s="1476"/>
      <c r="I37" s="1476"/>
      <c r="J37" s="2340"/>
      <c r="K37" s="2340"/>
      <c r="L37" s="2340"/>
      <c r="M37" s="2340"/>
      <c r="N37" s="2333"/>
      <c r="O37" s="2334"/>
      <c r="P37" s="2335"/>
      <c r="Q37" s="2333"/>
      <c r="R37" s="2334"/>
      <c r="S37" s="2335"/>
      <c r="T37" s="2333"/>
      <c r="U37" s="2334"/>
      <c r="V37" s="2335"/>
      <c r="W37" s="2333"/>
      <c r="X37" s="2334"/>
      <c r="Y37" s="2335"/>
      <c r="Z37" s="2333"/>
      <c r="AA37" s="2334"/>
      <c r="AB37" s="2335"/>
      <c r="AC37" s="2333"/>
      <c r="AD37" s="2334"/>
      <c r="AE37" s="2335"/>
      <c r="AF37" s="2333"/>
      <c r="AG37" s="2334"/>
      <c r="AH37" s="2335"/>
      <c r="AI37" s="2333"/>
      <c r="AJ37" s="2334"/>
      <c r="AK37" s="2335"/>
      <c r="AL37" s="1476"/>
      <c r="AM37" s="1505"/>
      <c r="AN37" s="1476"/>
      <c r="AS37" s="1509" t="s">
        <v>2000</v>
      </c>
      <c r="BA37" s="1510"/>
    </row>
    <row r="38" spans="1:53" ht="10.5" customHeight="1" thickBot="1">
      <c r="A38" s="1476"/>
      <c r="B38" s="2289"/>
      <c r="C38" s="2290"/>
      <c r="D38" s="2293"/>
      <c r="E38" s="2294"/>
      <c r="F38" s="2294"/>
      <c r="G38" s="2295"/>
      <c r="H38" s="1476"/>
      <c r="I38" s="1476"/>
      <c r="J38" s="1511"/>
      <c r="K38" s="1511"/>
      <c r="L38" s="1511"/>
      <c r="M38" s="1511"/>
      <c r="N38" s="1500"/>
      <c r="O38" s="1500"/>
      <c r="P38" s="1500"/>
      <c r="Q38" s="1500"/>
      <c r="R38" s="1500"/>
      <c r="S38" s="1500"/>
      <c r="T38" s="1500"/>
      <c r="U38" s="1500"/>
      <c r="V38" s="1500"/>
      <c r="W38" s="1500"/>
      <c r="X38" s="1500"/>
      <c r="Y38" s="1500"/>
      <c r="Z38" s="1500"/>
      <c r="AA38" s="1500"/>
      <c r="AB38" s="1500"/>
      <c r="AC38" s="1500"/>
      <c r="AD38" s="1500"/>
      <c r="AE38" s="1500"/>
      <c r="AF38" s="1500"/>
      <c r="AG38" s="1500"/>
      <c r="AH38" s="1500"/>
      <c r="AI38" s="1500"/>
      <c r="AJ38" s="1500"/>
      <c r="AK38" s="1500"/>
      <c r="AL38" s="1476"/>
      <c r="AM38" s="1505"/>
      <c r="AN38" s="1476"/>
      <c r="AS38" s="1509" t="s">
        <v>2001</v>
      </c>
      <c r="BA38" s="1510"/>
    </row>
    <row r="39" spans="1:53" ht="10.5" customHeight="1">
      <c r="A39" s="1476"/>
      <c r="B39" s="2289"/>
      <c r="C39" s="2290"/>
      <c r="D39" s="2293"/>
      <c r="E39" s="2294"/>
      <c r="F39" s="2294"/>
      <c r="G39" s="2295"/>
      <c r="H39" s="1476"/>
      <c r="I39" s="1476"/>
      <c r="J39" s="2360" t="s">
        <v>16</v>
      </c>
      <c r="K39" s="2360"/>
      <c r="L39" s="2360"/>
      <c r="M39" s="2360"/>
      <c r="N39" s="2336">
        <v>12</v>
      </c>
      <c r="O39" s="2336"/>
      <c r="P39" s="2336"/>
      <c r="Q39" s="2336">
        <v>1</v>
      </c>
      <c r="R39" s="2336"/>
      <c r="S39" s="2336"/>
      <c r="T39" s="2336">
        <v>2</v>
      </c>
      <c r="U39" s="2336"/>
      <c r="V39" s="2336"/>
      <c r="W39" s="2336">
        <v>3</v>
      </c>
      <c r="X39" s="2336"/>
      <c r="Y39" s="2336"/>
      <c r="Z39" s="2336" t="s">
        <v>1</v>
      </c>
      <c r="AA39" s="2336"/>
      <c r="AB39" s="2336"/>
      <c r="AC39" s="2336"/>
      <c r="AD39" s="1512"/>
      <c r="AE39" s="2341" t="s">
        <v>2002</v>
      </c>
      <c r="AF39" s="2342"/>
      <c r="AG39" s="2342"/>
      <c r="AH39" s="2342"/>
      <c r="AI39" s="2342"/>
      <c r="AJ39" s="2342"/>
      <c r="AK39" s="2342"/>
      <c r="AL39" s="2343"/>
      <c r="AM39" s="1505"/>
      <c r="AN39" s="1476"/>
      <c r="AS39" s="1509" t="s">
        <v>2003</v>
      </c>
      <c r="BA39" s="1510"/>
    </row>
    <row r="40" spans="1:53" ht="10.5" customHeight="1">
      <c r="A40" s="1476"/>
      <c r="B40" s="2289"/>
      <c r="C40" s="2290"/>
      <c r="D40" s="2293"/>
      <c r="E40" s="2294"/>
      <c r="F40" s="2294"/>
      <c r="G40" s="2295"/>
      <c r="H40" s="1476"/>
      <c r="I40" s="1476"/>
      <c r="J40" s="2360"/>
      <c r="K40" s="2360"/>
      <c r="L40" s="2360"/>
      <c r="M40" s="2360"/>
      <c r="N40" s="2336"/>
      <c r="O40" s="2336"/>
      <c r="P40" s="2336"/>
      <c r="Q40" s="2336"/>
      <c r="R40" s="2336"/>
      <c r="S40" s="2336"/>
      <c r="T40" s="2336"/>
      <c r="U40" s="2336"/>
      <c r="V40" s="2336"/>
      <c r="W40" s="2336"/>
      <c r="X40" s="2336"/>
      <c r="Y40" s="2336"/>
      <c r="Z40" s="2336"/>
      <c r="AA40" s="2336"/>
      <c r="AB40" s="2336"/>
      <c r="AC40" s="2336"/>
      <c r="AD40" s="1512"/>
      <c r="AE40" s="2344"/>
      <c r="AF40" s="2294"/>
      <c r="AG40" s="2294"/>
      <c r="AH40" s="2294"/>
      <c r="AI40" s="2294"/>
      <c r="AJ40" s="2294"/>
      <c r="AK40" s="2294"/>
      <c r="AL40" s="2345"/>
      <c r="AM40" s="1505"/>
      <c r="AN40" s="1476"/>
      <c r="AS40" s="1509" t="s">
        <v>2004</v>
      </c>
      <c r="BA40" s="1510"/>
    </row>
    <row r="41" spans="1:53" ht="10.5" customHeight="1" thickBot="1">
      <c r="A41" s="1476"/>
      <c r="B41" s="2289"/>
      <c r="C41" s="2290"/>
      <c r="D41" s="2293"/>
      <c r="E41" s="2294"/>
      <c r="F41" s="2294"/>
      <c r="G41" s="2295"/>
      <c r="H41" s="1476"/>
      <c r="I41" s="1476"/>
      <c r="J41" s="2339" t="s">
        <v>1992</v>
      </c>
      <c r="K41" s="2339"/>
      <c r="L41" s="2339"/>
      <c r="M41" s="2339"/>
      <c r="N41" s="2330"/>
      <c r="O41" s="2331"/>
      <c r="P41" s="2332"/>
      <c r="Q41" s="2330"/>
      <c r="R41" s="2331"/>
      <c r="S41" s="2332"/>
      <c r="T41" s="2330"/>
      <c r="U41" s="2331"/>
      <c r="V41" s="2332"/>
      <c r="W41" s="2330"/>
      <c r="X41" s="2331"/>
      <c r="Y41" s="2332"/>
      <c r="Z41" s="2349">
        <f>SUM(N32:AK33,N41:Y42)</f>
        <v>0</v>
      </c>
      <c r="AA41" s="2349"/>
      <c r="AB41" s="2349"/>
      <c r="AC41" s="2349"/>
      <c r="AD41" s="1512"/>
      <c r="AE41" s="2346"/>
      <c r="AF41" s="2347"/>
      <c r="AG41" s="2347"/>
      <c r="AH41" s="2347"/>
      <c r="AI41" s="2347"/>
      <c r="AJ41" s="2347"/>
      <c r="AK41" s="2347"/>
      <c r="AL41" s="2348"/>
      <c r="AM41" s="1505"/>
      <c r="AN41" s="1476"/>
      <c r="AS41" s="1509" t="s">
        <v>2005</v>
      </c>
      <c r="BA41" s="1510"/>
    </row>
    <row r="42" spans="1:53" ht="10.5" customHeight="1">
      <c r="A42" s="1476"/>
      <c r="B42" s="2289"/>
      <c r="C42" s="2290"/>
      <c r="D42" s="2293"/>
      <c r="E42" s="2294"/>
      <c r="F42" s="2294"/>
      <c r="G42" s="2295"/>
      <c r="H42" s="1476"/>
      <c r="I42" s="1476"/>
      <c r="J42" s="2339"/>
      <c r="K42" s="2339"/>
      <c r="L42" s="2339"/>
      <c r="M42" s="2339"/>
      <c r="N42" s="2333"/>
      <c r="O42" s="2334"/>
      <c r="P42" s="2335"/>
      <c r="Q42" s="2333"/>
      <c r="R42" s="2334"/>
      <c r="S42" s="2335"/>
      <c r="T42" s="2333"/>
      <c r="U42" s="2334"/>
      <c r="V42" s="2335"/>
      <c r="W42" s="2333"/>
      <c r="X42" s="2334"/>
      <c r="Y42" s="2335"/>
      <c r="Z42" s="2349"/>
      <c r="AA42" s="2349"/>
      <c r="AB42" s="2349"/>
      <c r="AC42" s="2349"/>
      <c r="AD42" s="1512"/>
      <c r="AE42" s="2350" t="e">
        <f>Z41/ROUNDUP(Z43/Z45,1)/COUNTA(N36:AK37,N45:Y46)</f>
        <v>#DIV/0!</v>
      </c>
      <c r="AF42" s="2351"/>
      <c r="AG42" s="2351"/>
      <c r="AH42" s="2351"/>
      <c r="AI42" s="2351"/>
      <c r="AJ42" s="2352"/>
      <c r="AK42" s="2356" t="s">
        <v>477</v>
      </c>
      <c r="AL42" s="2357"/>
      <c r="AM42" s="1505"/>
      <c r="AN42" s="1476"/>
      <c r="AS42" s="1509" t="s">
        <v>2006</v>
      </c>
      <c r="BA42" s="1510"/>
    </row>
    <row r="43" spans="1:53" ht="10.5" customHeight="1" thickBot="1">
      <c r="A43" s="1476"/>
      <c r="B43" s="2289"/>
      <c r="C43" s="2290"/>
      <c r="D43" s="2293"/>
      <c r="E43" s="2294"/>
      <c r="F43" s="2294"/>
      <c r="G43" s="2295"/>
      <c r="H43" s="1476"/>
      <c r="I43" s="1476"/>
      <c r="J43" s="2339" t="s">
        <v>1995</v>
      </c>
      <c r="K43" s="2339"/>
      <c r="L43" s="2339"/>
      <c r="M43" s="2339"/>
      <c r="N43" s="2330"/>
      <c r="O43" s="2331"/>
      <c r="P43" s="2332"/>
      <c r="Q43" s="2330"/>
      <c r="R43" s="2331"/>
      <c r="S43" s="2332"/>
      <c r="T43" s="2330"/>
      <c r="U43" s="2331"/>
      <c r="V43" s="2332"/>
      <c r="W43" s="2330"/>
      <c r="X43" s="2331"/>
      <c r="Y43" s="2332"/>
      <c r="Z43" s="2349">
        <f>SUM(N34:AK35,N43:Y44)</f>
        <v>0</v>
      </c>
      <c r="AA43" s="2349"/>
      <c r="AB43" s="2349"/>
      <c r="AC43" s="2349"/>
      <c r="AD43" s="1512"/>
      <c r="AE43" s="2353"/>
      <c r="AF43" s="2354"/>
      <c r="AG43" s="2354"/>
      <c r="AH43" s="2354"/>
      <c r="AI43" s="2354"/>
      <c r="AJ43" s="2355"/>
      <c r="AK43" s="2358"/>
      <c r="AL43" s="2359"/>
      <c r="AM43" s="1505"/>
      <c r="AN43" s="1476"/>
      <c r="AS43" s="1509" t="s">
        <v>2007</v>
      </c>
      <c r="BA43" s="1510"/>
    </row>
    <row r="44" spans="1:53" ht="10.5" customHeight="1" thickBot="1">
      <c r="A44" s="1476"/>
      <c r="B44" s="2289"/>
      <c r="C44" s="2290"/>
      <c r="D44" s="2293"/>
      <c r="E44" s="2294"/>
      <c r="F44" s="2294"/>
      <c r="G44" s="2295"/>
      <c r="H44" s="1476"/>
      <c r="I44" s="1476"/>
      <c r="J44" s="2339"/>
      <c r="K44" s="2339"/>
      <c r="L44" s="2339"/>
      <c r="M44" s="2339"/>
      <c r="N44" s="2333"/>
      <c r="O44" s="2334"/>
      <c r="P44" s="2335"/>
      <c r="Q44" s="2333"/>
      <c r="R44" s="2334"/>
      <c r="S44" s="2335"/>
      <c r="T44" s="2333"/>
      <c r="U44" s="2334"/>
      <c r="V44" s="2335"/>
      <c r="W44" s="2333"/>
      <c r="X44" s="2334"/>
      <c r="Y44" s="2335"/>
      <c r="Z44" s="2349"/>
      <c r="AA44" s="2349"/>
      <c r="AB44" s="2349"/>
      <c r="AC44" s="2349"/>
      <c r="AD44" s="1512"/>
      <c r="AE44" s="1512"/>
      <c r="AF44" s="1476"/>
      <c r="AG44" s="1476"/>
      <c r="AH44" s="1476"/>
      <c r="AI44" s="1476"/>
      <c r="AJ44" s="1476"/>
      <c r="AK44" s="1476"/>
      <c r="AL44" s="1476"/>
      <c r="AM44" s="1505"/>
      <c r="AN44" s="1476"/>
      <c r="AS44" s="1509" t="s">
        <v>2008</v>
      </c>
      <c r="BA44" s="1510"/>
    </row>
    <row r="45" spans="1:53" ht="10.5" customHeight="1">
      <c r="A45" s="1476"/>
      <c r="B45" s="2289"/>
      <c r="C45" s="2290"/>
      <c r="D45" s="2293"/>
      <c r="E45" s="2294"/>
      <c r="F45" s="2294"/>
      <c r="G45" s="2295"/>
      <c r="H45" s="1476"/>
      <c r="I45" s="1476"/>
      <c r="J45" s="2339" t="s">
        <v>1998</v>
      </c>
      <c r="K45" s="2339"/>
      <c r="L45" s="2339"/>
      <c r="M45" s="2339"/>
      <c r="N45" s="2330"/>
      <c r="O45" s="2331"/>
      <c r="P45" s="2332"/>
      <c r="Q45" s="2330"/>
      <c r="R45" s="2331"/>
      <c r="S45" s="2332"/>
      <c r="T45" s="2330"/>
      <c r="U45" s="2331"/>
      <c r="V45" s="2332"/>
      <c r="W45" s="2330"/>
      <c r="X45" s="2331"/>
      <c r="Y45" s="2332"/>
      <c r="Z45" s="2349">
        <f>SUM(N36:AK37,N45:Y46)</f>
        <v>0</v>
      </c>
      <c r="AA45" s="2349"/>
      <c r="AB45" s="2349"/>
      <c r="AC45" s="2349"/>
      <c r="AD45" s="1476"/>
      <c r="AE45" s="2362" t="s">
        <v>2009</v>
      </c>
      <c r="AF45" s="2363"/>
      <c r="AG45" s="2363"/>
      <c r="AH45" s="2363"/>
      <c r="AI45" s="2363"/>
      <c r="AJ45" s="2363"/>
      <c r="AK45" s="2363"/>
      <c r="AL45" s="2364"/>
      <c r="AM45" s="1505"/>
      <c r="AN45" s="1476"/>
      <c r="AS45" s="1509" t="s">
        <v>2010</v>
      </c>
      <c r="BA45" s="1510"/>
    </row>
    <row r="46" spans="1:53" ht="10.5" customHeight="1">
      <c r="A46" s="1476"/>
      <c r="B46" s="2289"/>
      <c r="C46" s="2290"/>
      <c r="D46" s="2293"/>
      <c r="E46" s="2294"/>
      <c r="F46" s="2294"/>
      <c r="G46" s="2295"/>
      <c r="H46" s="1476"/>
      <c r="I46" s="1476"/>
      <c r="J46" s="2339"/>
      <c r="K46" s="2339"/>
      <c r="L46" s="2339"/>
      <c r="M46" s="2339"/>
      <c r="N46" s="2333"/>
      <c r="O46" s="2334"/>
      <c r="P46" s="2335"/>
      <c r="Q46" s="2333"/>
      <c r="R46" s="2334"/>
      <c r="S46" s="2335"/>
      <c r="T46" s="2333"/>
      <c r="U46" s="2334"/>
      <c r="V46" s="2335"/>
      <c r="W46" s="2333"/>
      <c r="X46" s="2334"/>
      <c r="Y46" s="2335"/>
      <c r="Z46" s="2349"/>
      <c r="AA46" s="2349"/>
      <c r="AB46" s="2349"/>
      <c r="AC46" s="2349"/>
      <c r="AD46" s="1476"/>
      <c r="AE46" s="2365"/>
      <c r="AF46" s="2366"/>
      <c r="AG46" s="2366"/>
      <c r="AH46" s="2366"/>
      <c r="AI46" s="2366"/>
      <c r="AJ46" s="2366"/>
      <c r="AK46" s="2366"/>
      <c r="AL46" s="2367"/>
      <c r="AM46" s="1505"/>
      <c r="AN46" s="1476"/>
      <c r="AS46" s="1509" t="s">
        <v>2011</v>
      </c>
      <c r="BA46" s="1510"/>
    </row>
    <row r="47" spans="1:53" ht="10.5" customHeight="1" thickBot="1">
      <c r="A47" s="1476"/>
      <c r="B47" s="2289"/>
      <c r="C47" s="2290"/>
      <c r="D47" s="2293"/>
      <c r="E47" s="2294"/>
      <c r="F47" s="2294"/>
      <c r="G47" s="2295"/>
      <c r="H47" s="1476"/>
      <c r="I47" s="1476"/>
      <c r="J47" s="1513"/>
      <c r="K47" s="1476"/>
      <c r="L47" s="1476"/>
      <c r="M47" s="1476"/>
      <c r="N47" s="1476"/>
      <c r="O47" s="1476"/>
      <c r="P47" s="1476"/>
      <c r="Q47" s="1476"/>
      <c r="R47" s="1476"/>
      <c r="S47" s="1476"/>
      <c r="T47" s="1504"/>
      <c r="U47" s="1476"/>
      <c r="V47" s="1476"/>
      <c r="W47" s="1476"/>
      <c r="X47" s="1476"/>
      <c r="Y47" s="1476"/>
      <c r="Z47" s="1476"/>
      <c r="AA47" s="1476"/>
      <c r="AB47" s="1476"/>
      <c r="AC47" s="1476"/>
      <c r="AD47" s="1476"/>
      <c r="AE47" s="2368"/>
      <c r="AF47" s="2369"/>
      <c r="AG47" s="2369"/>
      <c r="AH47" s="2369"/>
      <c r="AI47" s="2369"/>
      <c r="AJ47" s="2369"/>
      <c r="AK47" s="2369"/>
      <c r="AL47" s="2370"/>
      <c r="AM47" s="1505"/>
      <c r="AN47" s="1476"/>
      <c r="AS47" s="1509" t="s">
        <v>2012</v>
      </c>
      <c r="BA47" s="1510"/>
    </row>
    <row r="48" spans="1:53" ht="10.5" customHeight="1">
      <c r="A48" s="1476"/>
      <c r="B48" s="2289"/>
      <c r="C48" s="2290"/>
      <c r="D48" s="2293"/>
      <c r="E48" s="2294"/>
      <c r="F48" s="2294"/>
      <c r="G48" s="2295"/>
      <c r="H48" s="1476"/>
      <c r="I48" s="1476"/>
      <c r="J48" s="1513"/>
      <c r="K48" s="1476"/>
      <c r="L48" s="1476"/>
      <c r="M48" s="1476"/>
      <c r="N48" s="1476"/>
      <c r="O48" s="1476"/>
      <c r="P48" s="1476"/>
      <c r="Q48" s="1476"/>
      <c r="R48" s="1476"/>
      <c r="S48" s="1476"/>
      <c r="T48" s="1504"/>
      <c r="U48" s="1476"/>
      <c r="V48" s="1476"/>
      <c r="W48" s="1476"/>
      <c r="X48" s="1476"/>
      <c r="Y48" s="1476"/>
      <c r="Z48" s="1476"/>
      <c r="AA48" s="1476"/>
      <c r="AB48" s="1476"/>
      <c r="AC48" s="1476"/>
      <c r="AD48" s="1476"/>
      <c r="AE48" s="2371" t="e">
        <f>IF(ISBLANK(AE42),"",AE42+2000)</f>
        <v>#DIV/0!</v>
      </c>
      <c r="AF48" s="2372"/>
      <c r="AG48" s="2372"/>
      <c r="AH48" s="2372"/>
      <c r="AI48" s="2372"/>
      <c r="AJ48" s="2372"/>
      <c r="AK48" s="2375" t="s">
        <v>477</v>
      </c>
      <c r="AL48" s="2376"/>
      <c r="AM48" s="1505"/>
      <c r="AN48" s="1476"/>
      <c r="AS48" s="1509" t="s">
        <v>2013</v>
      </c>
      <c r="BA48" s="1510"/>
    </row>
    <row r="49" spans="1:53" ht="10.5" customHeight="1" thickBot="1">
      <c r="A49" s="1476"/>
      <c r="B49" s="2289"/>
      <c r="C49" s="2290"/>
      <c r="D49" s="2293"/>
      <c r="E49" s="2294"/>
      <c r="F49" s="2294"/>
      <c r="G49" s="2295"/>
      <c r="H49" s="1476"/>
      <c r="I49" s="1476"/>
      <c r="J49" s="1513"/>
      <c r="K49" s="1476"/>
      <c r="L49" s="1476"/>
      <c r="M49" s="1476"/>
      <c r="N49" s="1476"/>
      <c r="O49" s="1476"/>
      <c r="P49" s="1476"/>
      <c r="Q49" s="1476"/>
      <c r="R49" s="1476"/>
      <c r="S49" s="1476"/>
      <c r="T49" s="1504"/>
      <c r="U49" s="1476"/>
      <c r="V49" s="1476"/>
      <c r="W49" s="1476"/>
      <c r="X49" s="1476"/>
      <c r="Y49" s="1476"/>
      <c r="Z49" s="1476"/>
      <c r="AA49" s="1476"/>
      <c r="AB49" s="1476"/>
      <c r="AC49" s="1476"/>
      <c r="AD49" s="1476"/>
      <c r="AE49" s="2373"/>
      <c r="AF49" s="2374"/>
      <c r="AG49" s="2374"/>
      <c r="AH49" s="2374"/>
      <c r="AI49" s="2374"/>
      <c r="AJ49" s="2374"/>
      <c r="AK49" s="2377"/>
      <c r="AL49" s="2378"/>
      <c r="AM49" s="1505"/>
      <c r="AN49" s="1476"/>
      <c r="AS49" s="1509" t="s">
        <v>2014</v>
      </c>
      <c r="BA49" s="1510"/>
    </row>
    <row r="50" spans="1:53" ht="10.5" customHeight="1">
      <c r="A50" s="1476"/>
      <c r="B50" s="2291"/>
      <c r="C50" s="2292"/>
      <c r="D50" s="2245"/>
      <c r="E50" s="2246"/>
      <c r="F50" s="2246"/>
      <c r="G50" s="2247"/>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1514"/>
      <c r="AM50" s="1515"/>
      <c r="AN50" s="1476"/>
      <c r="AS50" s="1509" t="s">
        <v>2015</v>
      </c>
      <c r="BA50" s="1510"/>
    </row>
    <row r="51" spans="1:53" ht="19.5" customHeight="1">
      <c r="A51" s="1476"/>
      <c r="B51" s="2379" t="s">
        <v>2016</v>
      </c>
      <c r="C51" s="2380"/>
      <c r="D51" s="2242" t="s">
        <v>595</v>
      </c>
      <c r="E51" s="2243"/>
      <c r="F51" s="2243"/>
      <c r="G51" s="2243"/>
      <c r="H51" s="2243"/>
      <c r="I51" s="2243"/>
      <c r="J51" s="2243"/>
      <c r="K51" s="2243"/>
      <c r="L51" s="2243"/>
      <c r="M51" s="2243"/>
      <c r="N51" s="2243"/>
      <c r="O51" s="2243"/>
      <c r="P51" s="2243"/>
      <c r="Q51" s="2243"/>
      <c r="R51" s="2243"/>
      <c r="S51" s="2243"/>
      <c r="T51" s="2244"/>
      <c r="U51" s="2259"/>
      <c r="V51" s="2259"/>
      <c r="W51" s="2259"/>
      <c r="X51" s="2259"/>
      <c r="Y51" s="2259"/>
      <c r="Z51" s="2259"/>
      <c r="AA51" s="2259"/>
      <c r="AB51" s="2259"/>
      <c r="AC51" s="2259"/>
      <c r="AD51" s="2259"/>
      <c r="AE51" s="2259"/>
      <c r="AF51" s="2259"/>
      <c r="AG51" s="2259"/>
      <c r="AH51" s="2259"/>
      <c r="AI51" s="2259"/>
      <c r="AJ51" s="2259"/>
      <c r="AK51" s="2259"/>
      <c r="AL51" s="2259"/>
      <c r="AM51" s="2260"/>
      <c r="AN51" s="1476"/>
      <c r="AS51" s="1509" t="s">
        <v>2017</v>
      </c>
      <c r="BA51" s="1510"/>
    </row>
    <row r="52" spans="1:53" ht="19.5" customHeight="1" thickBot="1">
      <c r="A52" s="1476"/>
      <c r="B52" s="2381"/>
      <c r="C52" s="2382"/>
      <c r="D52" s="2293"/>
      <c r="E52" s="2294"/>
      <c r="F52" s="2294"/>
      <c r="G52" s="2294"/>
      <c r="H52" s="2294"/>
      <c r="I52" s="2294"/>
      <c r="J52" s="2294"/>
      <c r="K52" s="2294"/>
      <c r="L52" s="2294"/>
      <c r="M52" s="2294"/>
      <c r="N52" s="2294"/>
      <c r="O52" s="2294"/>
      <c r="P52" s="2294"/>
      <c r="Q52" s="2294"/>
      <c r="R52" s="2294"/>
      <c r="S52" s="2294"/>
      <c r="T52" s="2295"/>
      <c r="U52" s="2383"/>
      <c r="V52" s="2383"/>
      <c r="W52" s="2383"/>
      <c r="X52" s="2383"/>
      <c r="Y52" s="2383"/>
      <c r="Z52" s="2383"/>
      <c r="AA52" s="2383"/>
      <c r="AB52" s="2383"/>
      <c r="AC52" s="2383"/>
      <c r="AD52" s="2383"/>
      <c r="AE52" s="2383"/>
      <c r="AF52" s="2383"/>
      <c r="AG52" s="2383"/>
      <c r="AH52" s="2383"/>
      <c r="AI52" s="2383"/>
      <c r="AJ52" s="2383"/>
      <c r="AK52" s="2383"/>
      <c r="AL52" s="2383"/>
      <c r="AM52" s="2384"/>
      <c r="AN52" s="1476"/>
      <c r="AS52" s="1516" t="s">
        <v>2018</v>
      </c>
      <c r="AT52" s="1517"/>
      <c r="AU52" s="1517"/>
      <c r="AV52" s="1517"/>
      <c r="AW52" s="1517"/>
      <c r="AX52" s="1517"/>
      <c r="AY52" s="1517"/>
      <c r="AZ52" s="1517"/>
      <c r="BA52" s="1518"/>
    </row>
    <row r="53" spans="1:53" ht="19.5" customHeight="1">
      <c r="A53" s="1476"/>
      <c r="B53" s="2381"/>
      <c r="C53" s="2382"/>
      <c r="D53" s="2293"/>
      <c r="E53" s="2294"/>
      <c r="F53" s="2294"/>
      <c r="G53" s="2294"/>
      <c r="H53" s="2294"/>
      <c r="I53" s="2294"/>
      <c r="J53" s="2294"/>
      <c r="K53" s="2294"/>
      <c r="L53" s="2294"/>
      <c r="M53" s="2294"/>
      <c r="N53" s="2294"/>
      <c r="O53" s="2294"/>
      <c r="P53" s="2294"/>
      <c r="Q53" s="2294"/>
      <c r="R53" s="2294"/>
      <c r="S53" s="2294"/>
      <c r="T53" s="2295"/>
      <c r="U53" s="2383"/>
      <c r="V53" s="2383"/>
      <c r="W53" s="2383"/>
      <c r="X53" s="2383"/>
      <c r="Y53" s="2383"/>
      <c r="Z53" s="2383"/>
      <c r="AA53" s="2383"/>
      <c r="AB53" s="2383"/>
      <c r="AC53" s="2383"/>
      <c r="AD53" s="2383"/>
      <c r="AE53" s="2383"/>
      <c r="AF53" s="2383"/>
      <c r="AG53" s="2383"/>
      <c r="AH53" s="2383"/>
      <c r="AI53" s="2383"/>
      <c r="AJ53" s="2383"/>
      <c r="AK53" s="2383"/>
      <c r="AL53" s="2383"/>
      <c r="AM53" s="2384"/>
      <c r="AN53" s="1476"/>
    </row>
    <row r="54" spans="1:53" ht="19.5" customHeight="1">
      <c r="A54" s="1476"/>
      <c r="B54" s="2381"/>
      <c r="C54" s="2382"/>
      <c r="D54" s="2293"/>
      <c r="E54" s="2294"/>
      <c r="F54" s="2294"/>
      <c r="G54" s="2294"/>
      <c r="H54" s="2294"/>
      <c r="I54" s="2294"/>
      <c r="J54" s="2294"/>
      <c r="K54" s="2294"/>
      <c r="L54" s="2294"/>
      <c r="M54" s="2294"/>
      <c r="N54" s="2294"/>
      <c r="O54" s="2294"/>
      <c r="P54" s="2294"/>
      <c r="Q54" s="2294"/>
      <c r="R54" s="2294"/>
      <c r="S54" s="2294"/>
      <c r="T54" s="2295"/>
      <c r="U54" s="2383"/>
      <c r="V54" s="2383"/>
      <c r="W54" s="2383"/>
      <c r="X54" s="2383"/>
      <c r="Y54" s="2383"/>
      <c r="Z54" s="2383"/>
      <c r="AA54" s="2383"/>
      <c r="AB54" s="2383"/>
      <c r="AC54" s="2383"/>
      <c r="AD54" s="2383"/>
      <c r="AE54" s="2383"/>
      <c r="AF54" s="2383"/>
      <c r="AG54" s="2383"/>
      <c r="AH54" s="2383"/>
      <c r="AI54" s="2383"/>
      <c r="AJ54" s="2383"/>
      <c r="AK54" s="2383"/>
      <c r="AL54" s="2383"/>
      <c r="AM54" s="2384"/>
      <c r="AN54" s="1476"/>
    </row>
    <row r="55" spans="1:53" ht="19.5" customHeight="1">
      <c r="A55" s="1476"/>
      <c r="B55" s="2381"/>
      <c r="C55" s="2382"/>
      <c r="D55" s="2245"/>
      <c r="E55" s="2246"/>
      <c r="F55" s="2246"/>
      <c r="G55" s="2246"/>
      <c r="H55" s="2246"/>
      <c r="I55" s="2246"/>
      <c r="J55" s="2246"/>
      <c r="K55" s="2246"/>
      <c r="L55" s="2246"/>
      <c r="M55" s="2246"/>
      <c r="N55" s="2246"/>
      <c r="O55" s="2246"/>
      <c r="P55" s="2246"/>
      <c r="Q55" s="2246"/>
      <c r="R55" s="2246"/>
      <c r="S55" s="2246"/>
      <c r="T55" s="2247"/>
      <c r="U55" s="2383"/>
      <c r="V55" s="2383"/>
      <c r="W55" s="2383"/>
      <c r="X55" s="2383"/>
      <c r="Y55" s="2383"/>
      <c r="Z55" s="2383"/>
      <c r="AA55" s="2383"/>
      <c r="AB55" s="2383"/>
      <c r="AC55" s="2383"/>
      <c r="AD55" s="2383"/>
      <c r="AE55" s="2383"/>
      <c r="AF55" s="2383"/>
      <c r="AG55" s="2383"/>
      <c r="AH55" s="2383"/>
      <c r="AI55" s="2383"/>
      <c r="AJ55" s="2383"/>
      <c r="AK55" s="2383"/>
      <c r="AL55" s="2383"/>
      <c r="AM55" s="2384"/>
      <c r="AN55" s="1476"/>
    </row>
    <row r="56" spans="1:53" ht="165" customHeight="1">
      <c r="A56" s="1476"/>
      <c r="B56" s="2361" t="s">
        <v>2019</v>
      </c>
      <c r="C56" s="2361"/>
      <c r="D56" s="2361"/>
      <c r="E56" s="2361"/>
      <c r="F56" s="2361"/>
      <c r="G56" s="2361"/>
      <c r="H56" s="2361"/>
      <c r="I56" s="2361"/>
      <c r="J56" s="2361"/>
      <c r="K56" s="2361"/>
      <c r="L56" s="2361"/>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1476"/>
    </row>
    <row r="57" spans="1:53">
      <c r="B57" s="1519" t="s">
        <v>2020</v>
      </c>
    </row>
  </sheetData>
  <mergeCells count="96">
    <mergeCell ref="AE1:AM1"/>
    <mergeCell ref="B56:AM56"/>
    <mergeCell ref="AE45:AL47"/>
    <mergeCell ref="AE48:AJ49"/>
    <mergeCell ref="AK48:AL49"/>
    <mergeCell ref="B51:C55"/>
    <mergeCell ref="D51:T55"/>
    <mergeCell ref="U51:AM55"/>
    <mergeCell ref="J45:M46"/>
    <mergeCell ref="N45:P46"/>
    <mergeCell ref="Q45:S46"/>
    <mergeCell ref="T45:V46"/>
    <mergeCell ref="W45:Y46"/>
    <mergeCell ref="Z45:AC46"/>
    <mergeCell ref="D29:G50"/>
    <mergeCell ref="J30:M31"/>
    <mergeCell ref="Z39:AC40"/>
    <mergeCell ref="AE39:AL41"/>
    <mergeCell ref="J41:M42"/>
    <mergeCell ref="Z41:AC42"/>
    <mergeCell ref="AE42:AJ43"/>
    <mergeCell ref="AK42:AL43"/>
    <mergeCell ref="J43:M44"/>
    <mergeCell ref="N43:P44"/>
    <mergeCell ref="Q43:S44"/>
    <mergeCell ref="T43:V44"/>
    <mergeCell ref="W43:Y44"/>
    <mergeCell ref="Z43:AC44"/>
    <mergeCell ref="J39:M40"/>
    <mergeCell ref="N39:P40"/>
    <mergeCell ref="Q39:S40"/>
    <mergeCell ref="AF34:AH35"/>
    <mergeCell ref="AI34:AK35"/>
    <mergeCell ref="J36:M37"/>
    <mergeCell ref="N36:P37"/>
    <mergeCell ref="Q36:S37"/>
    <mergeCell ref="T36:V37"/>
    <mergeCell ref="W36:Y37"/>
    <mergeCell ref="Z36:AB37"/>
    <mergeCell ref="AC36:AE37"/>
    <mergeCell ref="AF36:AH37"/>
    <mergeCell ref="AI36:AK37"/>
    <mergeCell ref="Z32:AB33"/>
    <mergeCell ref="AC32:AE33"/>
    <mergeCell ref="AF32:AH33"/>
    <mergeCell ref="AI32:AK33"/>
    <mergeCell ref="J34:M35"/>
    <mergeCell ref="N34:P35"/>
    <mergeCell ref="Q34:S35"/>
    <mergeCell ref="T34:V35"/>
    <mergeCell ref="W34:Y35"/>
    <mergeCell ref="Z34:AB35"/>
    <mergeCell ref="J32:M33"/>
    <mergeCell ref="N32:P33"/>
    <mergeCell ref="Q32:S33"/>
    <mergeCell ref="T32:V33"/>
    <mergeCell ref="W32:Y33"/>
    <mergeCell ref="AC34:AE35"/>
    <mergeCell ref="Z30:AB31"/>
    <mergeCell ref="AC30:AE31"/>
    <mergeCell ref="AF30:AH31"/>
    <mergeCell ref="AI30:AK31"/>
    <mergeCell ref="AS30:AS31"/>
    <mergeCell ref="Q30:S31"/>
    <mergeCell ref="T30:V31"/>
    <mergeCell ref="W30:Y31"/>
    <mergeCell ref="N41:P42"/>
    <mergeCell ref="Q41:S42"/>
    <mergeCell ref="T41:V42"/>
    <mergeCell ref="W41:Y42"/>
    <mergeCell ref="W39:Y40"/>
    <mergeCell ref="T39:V40"/>
    <mergeCell ref="N30:P31"/>
    <mergeCell ref="AE12:AF15"/>
    <mergeCell ref="AG12:AM15"/>
    <mergeCell ref="H14:M15"/>
    <mergeCell ref="N14:V15"/>
    <mergeCell ref="B16:C50"/>
    <mergeCell ref="D16:G28"/>
    <mergeCell ref="H16:Y16"/>
    <mergeCell ref="Z16:AM16"/>
    <mergeCell ref="H18:AM22"/>
    <mergeCell ref="H24:AM28"/>
    <mergeCell ref="B12:G15"/>
    <mergeCell ref="H12:M13"/>
    <mergeCell ref="N12:V13"/>
    <mergeCell ref="W12:Y15"/>
    <mergeCell ref="Z12:AB15"/>
    <mergeCell ref="AC12:AD15"/>
    <mergeCell ref="B10:G11"/>
    <mergeCell ref="H10:AM11"/>
    <mergeCell ref="A3:AM4"/>
    <mergeCell ref="B6:G7"/>
    <mergeCell ref="H6:AM7"/>
    <mergeCell ref="B8:G9"/>
    <mergeCell ref="H8:AM9"/>
  </mergeCells>
  <phoneticPr fontId="8"/>
  <conditionalFormatting sqref="Z12:AB15">
    <cfRule type="expression" dxfId="144" priority="8">
      <formula>ISBLANK($N$12)</formula>
    </cfRule>
    <cfRule type="expression" dxfId="143" priority="9">
      <formula>$N$12&gt;45382</formula>
    </cfRule>
  </conditionalFormatting>
  <conditionalFormatting sqref="AE48:AJ49">
    <cfRule type="expression" dxfId="142" priority="7">
      <formula>$Z$16="算定していない"</formula>
    </cfRule>
  </conditionalFormatting>
  <conditionalFormatting sqref="AE42:AJ43">
    <cfRule type="expression" dxfId="141" priority="6">
      <formula>$Z$16="算定している"</formula>
    </cfRule>
  </conditionalFormatting>
  <conditionalFormatting sqref="H18">
    <cfRule type="expression" dxfId="140" priority="5">
      <formula>$AT$22="要"</formula>
    </cfRule>
  </conditionalFormatting>
  <conditionalFormatting sqref="H24">
    <cfRule type="expression" dxfId="139" priority="4">
      <formula>$AT$22="不要"</formula>
    </cfRule>
  </conditionalFormatting>
  <conditionalFormatting sqref="H18:AM22 H24:AM28">
    <cfRule type="expression" dxfId="138" priority="3">
      <formula>$AT$22="■"</formula>
    </cfRule>
  </conditionalFormatting>
  <conditionalFormatting sqref="D16:AM50">
    <cfRule type="expression" dxfId="137" priority="2">
      <formula>$N$14="なし(経過措置対象)"</formula>
    </cfRule>
  </conditionalFormatting>
  <conditionalFormatting sqref="U51:AM55 N12:V15 Z16:AM16 Z12:AB15 H8:AM9 N32:AK37 N41:Y46">
    <cfRule type="notContainsBlanks" dxfId="136" priority="1">
      <formula>LEN(TRIM(H8))&gt;0</formula>
    </cfRule>
  </conditionalFormatting>
  <dataValidations count="6">
    <dataValidation type="list" allowBlank="1" showInputMessage="1" showErrorMessage="1" sqref="U51:AM55" xr:uid="{A0A34404-44E7-4AA1-88CD-D8273DA11A3B}">
      <formula1>"有,無"</formula1>
    </dataValidation>
    <dataValidation type="list" allowBlank="1" showInputMessage="1" showErrorMessage="1" sqref="H8:AM9" xr:uid="{6F905DC8-19FB-4C8D-A2F9-1C3F9A3E5C16}">
      <formula1>$AS$7:$AS$12</formula1>
    </dataValidation>
    <dataValidation type="list" allowBlank="1" showInputMessage="1" showErrorMessage="1" sqref="Z16:AM16" xr:uid="{2F5CE79F-D137-451A-806C-A0391C9AAE17}">
      <formula1>"算定している,算定していない"</formula1>
    </dataValidation>
    <dataValidation allowBlank="1" showInputMessage="1" showErrorMessage="1" promptTitle="＝＝＝＝＝＝入力方法＝＝＝＝＝＝" prompt="和暦(令和〇年〇月〇日)形式で入力" sqref="N12:V13" xr:uid="{58E0417F-0678-4506-AF2D-D898776C3404}"/>
    <dataValidation type="list" allowBlank="1" showInputMessage="1" showErrorMessage="1" sqref="Z12:AB15" xr:uid="{E9A36A7D-9617-4692-A6BC-97C3B2743523}">
      <formula1>"該当する,該当しない"</formula1>
    </dataValidation>
    <dataValidation type="list" allowBlank="1" showInputMessage="1" showErrorMessage="1" sqref="N14:V15" xr:uid="{1FCD0BCC-88E1-4E06-9AB6-550408A2A911}">
      <formula1>"なし(経過措置対象),１万円以上１万５千円未満,１万円未満,それ以外"</formula1>
    </dataValidation>
  </dataValidations>
  <pageMargins left="0.7" right="0.7" top="0.75" bottom="0.75" header="0.3" footer="0.3"/>
  <pageSetup paperSize="9" scale="77"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A1:K63"/>
  <sheetViews>
    <sheetView showGridLines="0" view="pageBreakPreview" zoomScale="70" zoomScaleNormal="100" zoomScaleSheetLayoutView="70" workbookViewId="0">
      <selection activeCell="P17" sqref="P17"/>
    </sheetView>
  </sheetViews>
  <sheetFormatPr defaultColWidth="9" defaultRowHeight="13.5"/>
  <cols>
    <col min="1" max="1" width="28.625" style="98" customWidth="1"/>
    <col min="2" max="3" width="3.125" style="98" customWidth="1"/>
    <col min="4" max="4" width="23.625" style="98" customWidth="1"/>
    <col min="5" max="5" width="10.375" style="98" customWidth="1"/>
    <col min="6" max="6" width="7.5" style="98" customWidth="1"/>
    <col min="7" max="7" width="23.875" style="98" customWidth="1"/>
    <col min="8" max="8" width="13.75" style="98" customWidth="1"/>
    <col min="9" max="16384" width="9" style="98"/>
  </cols>
  <sheetData>
    <row r="1" spans="1:8" ht="16.5">
      <c r="A1" s="1104" t="s">
        <v>802</v>
      </c>
      <c r="B1" s="1102"/>
      <c r="C1" s="1102"/>
      <c r="D1" s="1102"/>
      <c r="E1" s="1102"/>
      <c r="F1" s="1102"/>
      <c r="G1" s="1102"/>
      <c r="H1" s="1103"/>
    </row>
    <row r="2" spans="1:8" ht="16.5">
      <c r="A2" s="1101"/>
      <c r="B2" s="1102"/>
      <c r="C2" s="1102"/>
      <c r="D2" s="1102"/>
      <c r="E2" s="1102"/>
      <c r="F2" s="1102"/>
      <c r="G2" s="2391" t="str">
        <f>IF(AND(ISBLANK('届出書 '!AA4),ISBLANK('届出書 '!AD4),ISBLANK('届出書 '!AG4)),"届出書の日付から自動引用","令和"&amp;'届出書 '!AA4&amp;"年"&amp;'届出書 '!AD4&amp;"月"&amp;'届出書 '!AG4&amp;"日")</f>
        <v>届出書の日付から自動引用</v>
      </c>
      <c r="H2" s="2391"/>
    </row>
    <row r="3" spans="1:8" ht="81" customHeight="1">
      <c r="A3" s="2392" t="s">
        <v>1915</v>
      </c>
      <c r="B3" s="2393"/>
      <c r="C3" s="2393"/>
      <c r="D3" s="2393"/>
      <c r="E3" s="2393"/>
      <c r="F3" s="2393"/>
      <c r="G3" s="2393"/>
      <c r="H3" s="2393"/>
    </row>
    <row r="4" spans="1:8" ht="24.95" customHeight="1">
      <c r="A4" s="2401" t="s">
        <v>1592</v>
      </c>
      <c r="B4" s="2401"/>
      <c r="C4" s="2401"/>
      <c r="D4" s="2401"/>
      <c r="E4" s="2401"/>
      <c r="F4" s="2401"/>
      <c r="G4" s="2401"/>
      <c r="H4" s="2401"/>
    </row>
    <row r="5" spans="1:8" ht="31.5" customHeight="1">
      <c r="A5" s="1106" t="s">
        <v>223</v>
      </c>
      <c r="B5" s="2402" t="str">
        <f>IF(ISBLANK('届出書 '!G18),"届出書の記載欄から自動引用",'届出書 '!G18)</f>
        <v>届出書の記載欄から自動引用</v>
      </c>
      <c r="C5" s="2403"/>
      <c r="D5" s="2403"/>
      <c r="E5" s="2403"/>
      <c r="F5" s="2403"/>
      <c r="G5" s="2403"/>
      <c r="H5" s="2404"/>
    </row>
    <row r="6" spans="1:8" ht="31.5" customHeight="1">
      <c r="A6" s="1107" t="s">
        <v>224</v>
      </c>
      <c r="B6" s="2405"/>
      <c r="C6" s="2406"/>
      <c r="D6" s="2406"/>
      <c r="E6" s="2406"/>
      <c r="F6" s="2406"/>
      <c r="G6" s="2406"/>
      <c r="H6" s="2407"/>
    </row>
    <row r="7" spans="1:8" ht="31.5" customHeight="1">
      <c r="A7" s="1108" t="s">
        <v>225</v>
      </c>
      <c r="B7" s="2408"/>
      <c r="C7" s="2409"/>
      <c r="D7" s="2409"/>
      <c r="E7" s="2409"/>
      <c r="F7" s="2409"/>
      <c r="G7" s="2409"/>
      <c r="H7" s="2410"/>
    </row>
    <row r="8" spans="1:8" s="99" customFormat="1" ht="23.25" customHeight="1">
      <c r="A8" s="1109"/>
      <c r="B8" s="1110"/>
      <c r="C8" s="1110"/>
      <c r="D8" s="1110"/>
      <c r="E8" s="1110"/>
      <c r="F8" s="1110"/>
      <c r="G8" s="1110"/>
      <c r="H8" s="1110"/>
    </row>
    <row r="9" spans="1:8" s="99" customFormat="1" ht="23.25" customHeight="1">
      <c r="A9" s="2398" t="s">
        <v>1376</v>
      </c>
      <c r="B9" s="2399"/>
      <c r="C9" s="2399"/>
      <c r="D9" s="2399"/>
      <c r="E9" s="2399"/>
      <c r="F9" s="2399"/>
      <c r="G9" s="2399"/>
      <c r="H9" s="2400"/>
    </row>
    <row r="10" spans="1:8" s="99" customFormat="1">
      <c r="A10" s="2411" t="s">
        <v>1781</v>
      </c>
      <c r="B10" s="1111"/>
      <c r="C10" s="1112"/>
      <c r="D10" s="1112"/>
      <c r="E10" s="1112"/>
      <c r="F10" s="1112"/>
      <c r="G10" s="1112"/>
      <c r="H10" s="2414" t="str" cm="1">
        <f t="array" ref="H10">_xlfn.IFS(G13="自動計算されます","自動計算",G13&gt;=0.35,"有（加算Ⅰ）",G13&gt;=0.25,"有（加算Ⅱ）",G13&lt;0.25,"無")</f>
        <v>自動計算</v>
      </c>
    </row>
    <row r="11" spans="1:8">
      <c r="A11" s="2412"/>
      <c r="B11" s="1113"/>
      <c r="C11" s="1110"/>
      <c r="D11" s="1110"/>
      <c r="E11" s="1110"/>
      <c r="F11" s="1110"/>
      <c r="G11" s="1110"/>
      <c r="H11" s="2415"/>
    </row>
    <row r="12" spans="1:8" ht="52.5" customHeight="1" thickBot="1">
      <c r="A12" s="2412"/>
      <c r="B12" s="1113"/>
      <c r="C12" s="1114" t="s">
        <v>515</v>
      </c>
      <c r="D12" s="1115" t="s">
        <v>319</v>
      </c>
      <c r="E12" s="1473">
        <f>COUNTIF('別紙６の２（福祉専門職員配置者リスト）'!N22:N41,"対象")</f>
        <v>0</v>
      </c>
      <c r="F12" s="2397"/>
      <c r="G12" s="1117"/>
      <c r="H12" s="2415"/>
    </row>
    <row r="13" spans="1:8" ht="52.5" customHeight="1" thickBot="1">
      <c r="A13" s="2412"/>
      <c r="B13" s="1113"/>
      <c r="C13" s="1114" t="s">
        <v>433</v>
      </c>
      <c r="D13" s="1115" t="s">
        <v>228</v>
      </c>
      <c r="E13" s="1473">
        <f>COUNTIFS('別紙６の２（福祉専門職員配置者リスト）'!N22:N41,"対象",'別紙６の２（福祉専門職員配置者リスト）'!D22:D41,"有")</f>
        <v>0</v>
      </c>
      <c r="F13" s="2397"/>
      <c r="G13" s="1118" t="str">
        <f>IFERROR(ROUNDDOWN(E13/E12,2),"自動計算されます")</f>
        <v>自動計算されます</v>
      </c>
      <c r="H13" s="2416"/>
    </row>
    <row r="14" spans="1:8" ht="13.5" customHeight="1">
      <c r="A14" s="2412"/>
      <c r="B14" s="1113"/>
      <c r="C14" s="1110"/>
      <c r="D14" s="1110"/>
      <c r="E14" s="1110"/>
      <c r="F14" s="1110"/>
      <c r="G14" s="1110"/>
      <c r="H14" s="2415"/>
    </row>
    <row r="15" spans="1:8" ht="13.5" customHeight="1">
      <c r="A15" s="2413"/>
      <c r="B15" s="1119"/>
      <c r="C15" s="1120"/>
      <c r="D15" s="1120"/>
      <c r="E15" s="1120"/>
      <c r="F15" s="1120"/>
      <c r="G15" s="1120"/>
      <c r="H15" s="2417"/>
    </row>
    <row r="16" spans="1:8" s="99" customFormat="1" ht="23.25" customHeight="1">
      <c r="A16" s="2398" t="s">
        <v>1377</v>
      </c>
      <c r="B16" s="2399"/>
      <c r="C16" s="2399"/>
      <c r="D16" s="2399"/>
      <c r="E16" s="2399"/>
      <c r="F16" s="2399"/>
      <c r="G16" s="2399"/>
      <c r="H16" s="2400"/>
    </row>
    <row r="17" spans="1:11" s="99" customFormat="1">
      <c r="A17" s="2418" t="s">
        <v>1782</v>
      </c>
      <c r="B17" s="1111"/>
      <c r="C17" s="1112"/>
      <c r="D17" s="1112"/>
      <c r="E17" s="1112"/>
      <c r="F17" s="1112"/>
      <c r="G17" s="1121"/>
      <c r="H17" s="2421" t="str" cm="1">
        <f t="array" ref="H17">IFERROR(_xlfn.IFS(AND(J25="－",K25="－"),"自動計算",OR(J25="〇",K25="〇")=TRUE,"有"),"無")</f>
        <v>自動計算</v>
      </c>
    </row>
    <row r="18" spans="1:11">
      <c r="A18" s="2419"/>
      <c r="B18" s="1113"/>
      <c r="C18" s="1110"/>
      <c r="D18" s="1110"/>
      <c r="E18" s="1110" t="s">
        <v>1774</v>
      </c>
      <c r="F18" s="1110"/>
      <c r="G18" s="1122"/>
      <c r="H18" s="2422"/>
    </row>
    <row r="19" spans="1:11" ht="53.1" customHeight="1" thickBot="1">
      <c r="A19" s="2419"/>
      <c r="B19" s="1113"/>
      <c r="C19" s="1114" t="s">
        <v>516</v>
      </c>
      <c r="D19" s="1115" t="s">
        <v>229</v>
      </c>
      <c r="E19" s="1396">
        <f>'別紙６の２（福祉専門職員配置者リスト）'!F42</f>
        <v>0</v>
      </c>
      <c r="F19" s="1123"/>
      <c r="G19" s="1124" t="s">
        <v>230</v>
      </c>
      <c r="H19" s="2422"/>
    </row>
    <row r="20" spans="1:11" ht="53.1" customHeight="1" thickBot="1">
      <c r="A20" s="2419"/>
      <c r="B20" s="1113"/>
      <c r="C20" s="1114" t="s">
        <v>433</v>
      </c>
      <c r="D20" s="1115" t="s">
        <v>1773</v>
      </c>
      <c r="E20" s="1396">
        <f>'別紙６の２（福祉専門職員配置者リスト）'!O42</f>
        <v>0</v>
      </c>
      <c r="F20" s="1123"/>
      <c r="G20" s="1118" t="str">
        <f>IF(E19=0,"自動計算されます",ROUNDDOWN(E20/E19,2))</f>
        <v>自動計算されます</v>
      </c>
      <c r="H20" s="2423"/>
    </row>
    <row r="21" spans="1:11">
      <c r="A21" s="2419"/>
      <c r="B21" s="1113"/>
      <c r="C21" s="1110"/>
      <c r="D21" s="1110"/>
      <c r="E21" s="1110" t="s">
        <v>1775</v>
      </c>
      <c r="F21" s="1110"/>
      <c r="G21" s="1122"/>
      <c r="H21" s="2422"/>
    </row>
    <row r="22" spans="1:11">
      <c r="A22" s="2420"/>
      <c r="B22" s="1119"/>
      <c r="C22" s="1120"/>
      <c r="D22" s="1120"/>
      <c r="E22" s="1120"/>
      <c r="F22" s="1120"/>
      <c r="G22" s="1125"/>
      <c r="H22" s="2422"/>
    </row>
    <row r="23" spans="1:11" s="99" customFormat="1">
      <c r="A23" s="2419" t="s">
        <v>1783</v>
      </c>
      <c r="B23" s="1113"/>
      <c r="C23" s="1110"/>
      <c r="D23" s="1110"/>
      <c r="E23" s="1110"/>
      <c r="F23" s="1110"/>
      <c r="G23" s="1110"/>
      <c r="H23" s="2422"/>
    </row>
    <row r="24" spans="1:11">
      <c r="A24" s="2419"/>
      <c r="B24" s="1113"/>
      <c r="C24" s="1110"/>
      <c r="D24" s="1110"/>
      <c r="E24" s="1110"/>
      <c r="F24" s="1110"/>
      <c r="G24" s="1110"/>
      <c r="H24" s="2422"/>
      <c r="J24" s="1098" t="s">
        <v>1598</v>
      </c>
      <c r="K24" s="1098" t="s">
        <v>1599</v>
      </c>
    </row>
    <row r="25" spans="1:11" ht="52.5" customHeight="1" thickBot="1">
      <c r="A25" s="2419"/>
      <c r="B25" s="1113"/>
      <c r="C25" s="1114" t="s">
        <v>516</v>
      </c>
      <c r="D25" s="1115" t="s">
        <v>319</v>
      </c>
      <c r="E25" s="1473">
        <f>E12</f>
        <v>0</v>
      </c>
      <c r="F25" s="1123"/>
      <c r="G25" s="1126" t="s">
        <v>232</v>
      </c>
      <c r="H25" s="2422"/>
      <c r="J25" s="1099" t="str">
        <f>IF(G20="自動計算されます","－",IF(G20&gt;=0.75,"〇","×"))</f>
        <v>－</v>
      </c>
      <c r="K25" s="1099" t="str">
        <f>IF(G26="自動計算されます","－",IF(G26&gt;=0.3,"〇","×"))</f>
        <v>－</v>
      </c>
    </row>
    <row r="26" spans="1:11" ht="52.5" customHeight="1" thickBot="1">
      <c r="A26" s="2419"/>
      <c r="B26" s="1113"/>
      <c r="C26" s="1114" t="s">
        <v>433</v>
      </c>
      <c r="D26" s="1115" t="s">
        <v>231</v>
      </c>
      <c r="E26" s="1473">
        <f>COUNTIFS('別紙６の２（福祉専門職員配置者リスト）'!N22:N41,"対象",'別紙６の２（福祉専門職員配置者リスト）'!E22:E41,"該当")</f>
        <v>0</v>
      </c>
      <c r="F26" s="1123"/>
      <c r="G26" s="1118" t="str">
        <f>IFERROR(ROUNDDOWN(E26/E25,2),"自動計算されます")</f>
        <v>自動計算されます</v>
      </c>
      <c r="H26" s="2423"/>
    </row>
    <row r="27" spans="1:11">
      <c r="A27" s="2419"/>
      <c r="B27" s="1113"/>
      <c r="C27" s="1110"/>
      <c r="D27" s="1110"/>
      <c r="E27" s="1110"/>
      <c r="F27" s="1110"/>
      <c r="G27" s="1110"/>
      <c r="H27" s="2422"/>
    </row>
    <row r="28" spans="1:11">
      <c r="A28" s="2420"/>
      <c r="B28" s="1119"/>
      <c r="C28" s="1120"/>
      <c r="D28" s="1120"/>
      <c r="E28" s="1120"/>
      <c r="F28" s="1120"/>
      <c r="G28" s="1120"/>
      <c r="H28" s="2424"/>
    </row>
    <row r="29" spans="1:11">
      <c r="A29" s="1102"/>
      <c r="B29" s="1102"/>
      <c r="C29" s="1102"/>
      <c r="D29" s="1102"/>
      <c r="E29" s="1102"/>
      <c r="F29" s="1102"/>
      <c r="G29" s="1102"/>
      <c r="H29" s="1102"/>
    </row>
    <row r="30" spans="1:11" ht="17.25" customHeight="1">
      <c r="A30" s="1127" t="s">
        <v>1776</v>
      </c>
      <c r="B30" s="1127"/>
      <c r="C30" s="1127"/>
      <c r="D30" s="1127"/>
      <c r="E30" s="1127"/>
      <c r="F30" s="1127"/>
      <c r="G30" s="1127"/>
      <c r="H30" s="1127"/>
    </row>
    <row r="31" spans="1:11" ht="17.25" customHeight="1">
      <c r="A31" s="1127" t="s">
        <v>1777</v>
      </c>
      <c r="B31" s="1127"/>
      <c r="C31" s="1127"/>
      <c r="D31" s="1127"/>
      <c r="E31" s="1127"/>
      <c r="F31" s="1127"/>
      <c r="G31" s="1127"/>
      <c r="H31" s="1127"/>
    </row>
    <row r="32" spans="1:11" ht="17.25" customHeight="1">
      <c r="A32" s="1127" t="s">
        <v>1778</v>
      </c>
      <c r="B32" s="1127"/>
      <c r="C32" s="1127"/>
      <c r="D32" s="1127"/>
      <c r="E32" s="1127"/>
      <c r="F32" s="1127"/>
      <c r="G32" s="1127"/>
      <c r="H32" s="1127"/>
    </row>
    <row r="33" spans="1:10" ht="17.25" customHeight="1">
      <c r="A33" s="1127" t="s">
        <v>1779</v>
      </c>
      <c r="B33" s="1127"/>
      <c r="C33" s="1127"/>
      <c r="D33" s="1127"/>
      <c r="E33" s="1127"/>
      <c r="F33" s="1127"/>
      <c r="G33" s="1127"/>
      <c r="H33" s="1127"/>
    </row>
    <row r="34" spans="1:10" ht="17.25" customHeight="1">
      <c r="A34" s="1127" t="s">
        <v>1780</v>
      </c>
      <c r="B34" s="1127"/>
      <c r="C34" s="1127"/>
      <c r="D34" s="1127"/>
      <c r="E34" s="1127"/>
      <c r="F34" s="1127"/>
      <c r="G34" s="1127"/>
      <c r="H34" s="1127"/>
    </row>
    <row r="35" spans="1:10" ht="17.25" customHeight="1">
      <c r="A35" s="1128" t="s">
        <v>1380</v>
      </c>
      <c r="B35" s="1128"/>
      <c r="C35" s="1128"/>
      <c r="D35" s="1128"/>
      <c r="E35" s="1128"/>
      <c r="F35" s="1128"/>
      <c r="G35" s="1128"/>
      <c r="H35" s="1128"/>
      <c r="J35" s="98" t="s">
        <v>1381</v>
      </c>
    </row>
    <row r="36" spans="1:10" ht="17.25" customHeight="1">
      <c r="A36" s="1128" t="s">
        <v>1531</v>
      </c>
      <c r="B36" s="1128"/>
      <c r="C36" s="1128"/>
      <c r="D36" s="1128"/>
      <c r="E36" s="1128"/>
      <c r="F36" s="1128"/>
      <c r="G36" s="1128"/>
      <c r="H36" s="1128"/>
      <c r="J36" s="98" t="s">
        <v>1382</v>
      </c>
    </row>
    <row r="37" spans="1:10" ht="17.25" customHeight="1">
      <c r="A37" s="1128" t="s">
        <v>1532</v>
      </c>
      <c r="B37" s="1128"/>
      <c r="C37" s="1128"/>
      <c r="D37" s="1128"/>
      <c r="E37" s="1128"/>
      <c r="F37" s="1128"/>
      <c r="G37" s="1128"/>
      <c r="H37" s="1128"/>
      <c r="J37" s="98" t="s">
        <v>1383</v>
      </c>
    </row>
    <row r="38" spans="1:10" ht="17.25" customHeight="1">
      <c r="A38" s="1128" t="s">
        <v>1533</v>
      </c>
      <c r="B38" s="1128"/>
      <c r="C38" s="1128"/>
      <c r="D38" s="1128"/>
      <c r="E38" s="1128"/>
      <c r="F38" s="1128"/>
      <c r="G38" s="1128"/>
      <c r="H38" s="1128"/>
      <c r="J38" s="98" t="s">
        <v>1384</v>
      </c>
    </row>
    <row r="39" spans="1:10" ht="17.25" customHeight="1">
      <c r="A39" s="1128" t="s">
        <v>1534</v>
      </c>
      <c r="B39" s="1128"/>
      <c r="C39" s="1128"/>
      <c r="D39" s="1128"/>
      <c r="E39" s="1128"/>
      <c r="F39" s="1128"/>
      <c r="G39" s="1128"/>
      <c r="H39" s="1128"/>
      <c r="J39" s="98" t="s">
        <v>1385</v>
      </c>
    </row>
    <row r="40" spans="1:10" ht="17.25" customHeight="1">
      <c r="A40" s="1128" t="s">
        <v>1535</v>
      </c>
      <c r="B40" s="1128"/>
      <c r="C40" s="1128"/>
      <c r="D40" s="1128"/>
      <c r="E40" s="1128"/>
      <c r="F40" s="1128"/>
      <c r="G40" s="1128"/>
      <c r="H40" s="1128"/>
      <c r="J40" s="98" t="s">
        <v>1918</v>
      </c>
    </row>
    <row r="41" spans="1:10" ht="17.25" customHeight="1">
      <c r="A41" s="1129" t="s">
        <v>517</v>
      </c>
      <c r="B41" s="1129"/>
      <c r="C41" s="1129"/>
      <c r="D41" s="1129"/>
      <c r="E41" s="1129"/>
      <c r="F41" s="1129"/>
      <c r="G41" s="1129"/>
      <c r="H41" s="1129"/>
      <c r="J41" s="98" t="s">
        <v>1386</v>
      </c>
    </row>
    <row r="42" spans="1:10" ht="17.25" customHeight="1">
      <c r="A42" s="1130" t="s">
        <v>1536</v>
      </c>
      <c r="B42" s="1130"/>
      <c r="C42" s="1130"/>
      <c r="D42" s="1130"/>
      <c r="E42" s="1130"/>
      <c r="F42" s="1130"/>
      <c r="G42" s="1130"/>
      <c r="H42" s="1130"/>
      <c r="J42" s="98" t="s">
        <v>1387</v>
      </c>
    </row>
    <row r="43" spans="1:10" ht="17.25" customHeight="1">
      <c r="A43" s="1130" t="s">
        <v>1537</v>
      </c>
      <c r="B43" s="1130"/>
      <c r="C43" s="1130"/>
      <c r="D43" s="1130"/>
      <c r="E43" s="1130"/>
      <c r="F43" s="1130"/>
      <c r="G43" s="1130"/>
      <c r="H43" s="1130"/>
      <c r="J43" s="98" t="s">
        <v>1388</v>
      </c>
    </row>
    <row r="44" spans="1:10" ht="17.25" customHeight="1">
      <c r="A44" s="1131" t="s">
        <v>1538</v>
      </c>
      <c r="B44" s="1131"/>
      <c r="C44" s="1131"/>
      <c r="D44" s="1131"/>
      <c r="E44" s="1131"/>
      <c r="F44" s="1131"/>
      <c r="G44" s="1131"/>
      <c r="H44" s="1131"/>
      <c r="J44" s="98" t="s">
        <v>1389</v>
      </c>
    </row>
    <row r="45" spans="1:10" ht="17.25" customHeight="1">
      <c r="A45" s="1131" t="s">
        <v>1539</v>
      </c>
      <c r="B45" s="1131"/>
      <c r="C45" s="1131"/>
      <c r="D45" s="1131"/>
      <c r="E45" s="1131"/>
      <c r="F45" s="1131"/>
      <c r="G45" s="1131"/>
      <c r="H45" s="1131"/>
      <c r="J45" s="98" t="s">
        <v>1390</v>
      </c>
    </row>
    <row r="46" spans="1:10" ht="17.25" customHeight="1">
      <c r="A46" s="1131" t="s">
        <v>1540</v>
      </c>
      <c r="B46" s="1131"/>
      <c r="C46" s="1131"/>
      <c r="D46" s="1131"/>
      <c r="E46" s="1131"/>
      <c r="F46" s="1131"/>
      <c r="G46" s="1131"/>
      <c r="H46" s="1131"/>
      <c r="J46" s="98" t="s">
        <v>1391</v>
      </c>
    </row>
    <row r="47" spans="1:10" ht="17.25" customHeight="1">
      <c r="A47" s="1131" t="s">
        <v>1541</v>
      </c>
      <c r="B47" s="1131"/>
      <c r="C47" s="1131"/>
      <c r="D47" s="1131"/>
      <c r="E47" s="1131"/>
      <c r="F47" s="1131"/>
      <c r="G47" s="1131"/>
      <c r="H47" s="1131"/>
      <c r="J47" s="98" t="s">
        <v>1392</v>
      </c>
    </row>
    <row r="48" spans="1:10" ht="17.25" customHeight="1">
      <c r="A48" s="1128" t="s">
        <v>1542</v>
      </c>
      <c r="B48" s="1128"/>
      <c r="C48" s="1128"/>
      <c r="D48" s="1128"/>
      <c r="E48" s="1128"/>
      <c r="F48" s="1128"/>
      <c r="G48" s="1128"/>
      <c r="H48" s="1128"/>
      <c r="J48" s="98" t="s">
        <v>1393</v>
      </c>
    </row>
    <row r="49" spans="1:8" ht="17.25" customHeight="1">
      <c r="A49" s="1102"/>
      <c r="B49" s="1102"/>
      <c r="C49" s="1102"/>
      <c r="D49" s="1102"/>
      <c r="E49" s="1102"/>
      <c r="F49" s="1102"/>
      <c r="G49" s="1102"/>
      <c r="H49" s="1102"/>
    </row>
    <row r="50" spans="1:8" ht="17.25" customHeight="1"/>
    <row r="51" spans="1:8">
      <c r="A51" s="2425"/>
      <c r="B51" s="2425"/>
      <c r="C51" s="2425"/>
      <c r="D51" s="2425"/>
      <c r="E51" s="2425"/>
      <c r="F51" s="2425"/>
      <c r="G51" s="2425"/>
      <c r="H51" s="2425"/>
    </row>
    <row r="52" spans="1:8">
      <c r="A52" s="2426"/>
      <c r="B52" s="2426"/>
      <c r="C52" s="2426"/>
      <c r="D52" s="2426"/>
      <c r="E52" s="2426"/>
      <c r="F52" s="2426"/>
      <c r="G52" s="2426"/>
      <c r="H52" s="2426"/>
    </row>
    <row r="53" spans="1:8">
      <c r="A53" s="2426"/>
      <c r="B53" s="2426"/>
      <c r="C53" s="2426"/>
      <c r="D53" s="2426"/>
      <c r="E53" s="2426"/>
      <c r="F53" s="2426"/>
      <c r="G53" s="2426"/>
      <c r="H53" s="2426"/>
    </row>
    <row r="57" spans="1:8" ht="102.6" customHeight="1">
      <c r="A57" s="2394" t="s">
        <v>514</v>
      </c>
      <c r="B57" s="2395"/>
      <c r="C57" s="2395"/>
      <c r="D57" s="2395"/>
      <c r="E57" s="2395"/>
      <c r="F57" s="2395"/>
      <c r="G57" s="2396"/>
    </row>
    <row r="59" spans="1:8">
      <c r="A59" s="98" t="s">
        <v>1370</v>
      </c>
    </row>
    <row r="60" spans="1:8">
      <c r="A60" s="98" t="s">
        <v>1369</v>
      </c>
    </row>
    <row r="61" spans="1:8">
      <c r="A61" s="98" t="s">
        <v>1371</v>
      </c>
    </row>
    <row r="62" spans="1:8">
      <c r="A62" s="98" t="s">
        <v>1372</v>
      </c>
    </row>
    <row r="63" spans="1:8">
      <c r="A63" s="98" t="s">
        <v>1373</v>
      </c>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18">
    <mergeCell ref="A52:H52"/>
    <mergeCell ref="A53:H53"/>
    <mergeCell ref="G2:H2"/>
    <mergeCell ref="A3:H3"/>
    <mergeCell ref="A57:G57"/>
    <mergeCell ref="F12:F13"/>
    <mergeCell ref="A9:H9"/>
    <mergeCell ref="A16:H16"/>
    <mergeCell ref="A4:H4"/>
    <mergeCell ref="B5:H5"/>
    <mergeCell ref="B6:H6"/>
    <mergeCell ref="B7:H7"/>
    <mergeCell ref="A10:A15"/>
    <mergeCell ref="H10:H15"/>
    <mergeCell ref="A17:A22"/>
    <mergeCell ref="H17:H28"/>
    <mergeCell ref="A23:A28"/>
    <mergeCell ref="A51:H51"/>
  </mergeCells>
  <phoneticPr fontId="8"/>
  <conditionalFormatting sqref="B6:H7 E12:E13 E19:E20 E25:E26">
    <cfRule type="notContainsBlanks" dxfId="135" priority="1">
      <formula>LEN(TRIM(B6))&gt;0</formula>
    </cfRule>
  </conditionalFormatting>
  <dataValidations count="3">
    <dataValidation type="list" allowBlank="1" showInputMessage="1" showErrorMessage="1" sqref="B7:H7" xr:uid="{CF896C3C-3DB8-44FA-9B38-095B89FE70F0}">
      <formula1>$A$58:$A$63</formula1>
    </dataValidation>
    <dataValidation type="decimal" allowBlank="1" showInputMessage="1" showErrorMessage="1" sqref="E19" xr:uid="{2656F8D3-D764-495F-9BEC-3FDD5213453C}">
      <formula1>0</formula1>
      <formula2>100</formula2>
    </dataValidation>
    <dataValidation type="list" allowBlank="1" showInputMessage="1" showErrorMessage="1" sqref="B6:H6" xr:uid="{174CE3E6-F688-4011-9FA8-92C5E2897406}">
      <formula1>"１　新規,２　変更・継続,３　終了"</formula1>
    </dataValidation>
  </dataValidations>
  <pageMargins left="0.70866141732283472" right="0.70866141732283472" top="0.74803149606299213" bottom="0.74803149606299213" header="0.31496062992125984" footer="0.31496062992125984"/>
  <pageSetup paperSize="9" scale="72"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39F1-D46C-4DA7-8B61-4F99AB92E484}">
  <sheetPr>
    <pageSetUpPr fitToPage="1"/>
  </sheetPr>
  <dimension ref="A1:AE68"/>
  <sheetViews>
    <sheetView view="pageBreakPreview" zoomScale="90" zoomScaleNormal="100" zoomScaleSheetLayoutView="90" workbookViewId="0"/>
  </sheetViews>
  <sheetFormatPr defaultColWidth="8.75" defaultRowHeight="13.5"/>
  <cols>
    <col min="1" max="1" width="5.5" style="1368" customWidth="1"/>
    <col min="2" max="2" width="20.125" style="1368" customWidth="1"/>
    <col min="3" max="3" width="15.125" style="1368" customWidth="1"/>
    <col min="4" max="5" width="11.125" style="1368" customWidth="1"/>
    <col min="6" max="6" width="15.5" style="1368" customWidth="1"/>
    <col min="7" max="7" width="22.875" style="1368" customWidth="1"/>
    <col min="8" max="8" width="15.375" style="1368" customWidth="1"/>
    <col min="9" max="9" width="22.875" style="1368" customWidth="1"/>
    <col min="10" max="10" width="15.375" style="1368" customWidth="1"/>
    <col min="11" max="13" width="15.375" style="1368" hidden="1" customWidth="1"/>
    <col min="14" max="14" width="15.375" style="1368" customWidth="1"/>
    <col min="15" max="15" width="11.375" style="1368" customWidth="1"/>
    <col min="16" max="16" width="15.375" style="1368" customWidth="1"/>
    <col min="17" max="17" width="5.5" style="1449" customWidth="1"/>
    <col min="18" max="18" width="20.125" style="1449" customWidth="1"/>
    <col min="19" max="19" width="15.125" style="1449" customWidth="1"/>
    <col min="20" max="20" width="15.5" style="1449" customWidth="1"/>
    <col min="21" max="21" width="22.875" style="1449" customWidth="1"/>
    <col min="22" max="22" width="15.375" style="1449" customWidth="1"/>
    <col min="23" max="23" width="22.875" style="1449" customWidth="1"/>
    <col min="24" max="28" width="15.375" style="1449" customWidth="1"/>
    <col min="29" max="29" width="11.375" style="1449" customWidth="1"/>
    <col min="30" max="30" width="8.75" style="1449"/>
    <col min="31" max="31" width="3.625" style="1449" customWidth="1"/>
    <col min="32" max="16384" width="8.75" style="1368"/>
  </cols>
  <sheetData>
    <row r="1" spans="2:31" ht="14.25">
      <c r="B1" s="1367" t="s">
        <v>1378</v>
      </c>
      <c r="I1" s="1432" t="s">
        <v>1489</v>
      </c>
      <c r="R1" s="1450"/>
    </row>
    <row r="2" spans="2:31" ht="17.100000000000001" customHeight="1">
      <c r="B2" s="1368" t="s">
        <v>1395</v>
      </c>
    </row>
    <row r="3" spans="2:31" ht="15.95" customHeight="1">
      <c r="B3" s="1369" t="s">
        <v>1396</v>
      </c>
      <c r="R3" s="1451"/>
    </row>
    <row r="4" spans="2:31" s="1371" customFormat="1" ht="12">
      <c r="B4" s="2449" t="s">
        <v>1397</v>
      </c>
      <c r="C4" s="2449"/>
      <c r="D4" s="2449"/>
      <c r="E4" s="2449"/>
      <c r="F4" s="2449"/>
      <c r="G4" s="2450" t="s">
        <v>1381</v>
      </c>
      <c r="H4" s="2450"/>
      <c r="I4" s="2450"/>
      <c r="J4" s="2450"/>
      <c r="K4" s="1370"/>
      <c r="L4" s="1370"/>
      <c r="M4" s="1370"/>
      <c r="N4" s="1370"/>
      <c r="Q4" s="1452"/>
      <c r="R4" s="2451"/>
      <c r="S4" s="2451"/>
      <c r="T4" s="2451"/>
      <c r="U4" s="2452"/>
      <c r="V4" s="2452"/>
      <c r="W4" s="2452"/>
      <c r="X4" s="2452"/>
      <c r="Y4" s="1453"/>
      <c r="Z4" s="1453"/>
      <c r="AA4" s="1453"/>
      <c r="AB4" s="1453"/>
      <c r="AC4" s="1452"/>
      <c r="AD4" s="1452"/>
      <c r="AE4" s="1452"/>
    </row>
    <row r="5" spans="2:31" s="1371" customFormat="1" ht="12" customHeight="1">
      <c r="B5" s="2449" t="s">
        <v>1398</v>
      </c>
      <c r="C5" s="2449"/>
      <c r="D5" s="2449"/>
      <c r="E5" s="2449"/>
      <c r="F5" s="2449"/>
      <c r="G5" s="2450" t="s">
        <v>1399</v>
      </c>
      <c r="H5" s="2450"/>
      <c r="I5" s="2450"/>
      <c r="J5" s="2450"/>
      <c r="K5" s="1370"/>
      <c r="L5" s="1370"/>
      <c r="M5" s="1370"/>
      <c r="N5" s="1370"/>
      <c r="Q5" s="1452"/>
      <c r="R5" s="2451"/>
      <c r="S5" s="2451"/>
      <c r="T5" s="2451"/>
      <c r="U5" s="2452"/>
      <c r="V5" s="2452"/>
      <c r="W5" s="2452"/>
      <c r="X5" s="2452"/>
      <c r="Y5" s="1453"/>
      <c r="Z5" s="1453"/>
      <c r="AA5" s="1453"/>
      <c r="AB5" s="1453"/>
      <c r="AC5" s="1452"/>
      <c r="AD5" s="1452"/>
      <c r="AE5" s="1452"/>
    </row>
    <row r="6" spans="2:31" s="1371" customFormat="1" ht="12" customHeight="1">
      <c r="B6" s="2449" t="s">
        <v>1400</v>
      </c>
      <c r="C6" s="2449"/>
      <c r="D6" s="2449"/>
      <c r="E6" s="2449"/>
      <c r="F6" s="2449"/>
      <c r="G6" s="2450" t="s">
        <v>1401</v>
      </c>
      <c r="H6" s="2450"/>
      <c r="I6" s="2450"/>
      <c r="J6" s="2450"/>
      <c r="K6" s="1372"/>
      <c r="L6" s="1372"/>
      <c r="M6" s="1372"/>
      <c r="N6" s="1372"/>
      <c r="Q6" s="1452"/>
      <c r="R6" s="2451"/>
      <c r="S6" s="2451"/>
      <c r="T6" s="2451"/>
      <c r="U6" s="2452"/>
      <c r="V6" s="2452"/>
      <c r="W6" s="2452"/>
      <c r="X6" s="2452"/>
      <c r="Y6" s="1454"/>
      <c r="Z6" s="1454"/>
      <c r="AA6" s="1454"/>
      <c r="AB6" s="1454"/>
      <c r="AC6" s="1452"/>
      <c r="AD6" s="1452"/>
      <c r="AE6" s="1452"/>
    </row>
    <row r="7" spans="2:31" s="1371" customFormat="1" ht="12" customHeight="1">
      <c r="B7" s="2449" t="s">
        <v>1402</v>
      </c>
      <c r="C7" s="2449"/>
      <c r="D7" s="2449"/>
      <c r="E7" s="2449"/>
      <c r="F7" s="2449"/>
      <c r="G7" s="2450" t="s">
        <v>1403</v>
      </c>
      <c r="H7" s="2450"/>
      <c r="I7" s="2450"/>
      <c r="J7" s="2450"/>
      <c r="K7" s="1372"/>
      <c r="L7" s="1372"/>
      <c r="M7" s="1372"/>
      <c r="N7" s="1372"/>
      <c r="Q7" s="1452"/>
      <c r="R7" s="2451"/>
      <c r="S7" s="2451"/>
      <c r="T7" s="2451"/>
      <c r="U7" s="2452"/>
      <c r="V7" s="2452"/>
      <c r="W7" s="2452"/>
      <c r="X7" s="2452"/>
      <c r="Y7" s="1454"/>
      <c r="Z7" s="1454"/>
      <c r="AA7" s="1454"/>
      <c r="AB7" s="1454"/>
      <c r="AC7" s="1452"/>
      <c r="AD7" s="1452"/>
      <c r="AE7" s="1452"/>
    </row>
    <row r="8" spans="2:31" s="1371" customFormat="1" ht="12" customHeight="1">
      <c r="B8" s="2449" t="s">
        <v>1916</v>
      </c>
      <c r="C8" s="2449"/>
      <c r="D8" s="2449"/>
      <c r="E8" s="2449"/>
      <c r="F8" s="2449"/>
      <c r="G8" s="2450" t="s">
        <v>1917</v>
      </c>
      <c r="H8" s="2450"/>
      <c r="I8" s="2450"/>
      <c r="J8" s="2450"/>
      <c r="K8" s="1372"/>
      <c r="L8" s="1372"/>
      <c r="M8" s="1372"/>
      <c r="N8" s="1372"/>
      <c r="Q8" s="1452"/>
      <c r="R8" s="2451"/>
      <c r="S8" s="2451"/>
      <c r="T8" s="2451"/>
      <c r="U8" s="2452"/>
      <c r="V8" s="2452"/>
      <c r="W8" s="2452"/>
      <c r="X8" s="2452"/>
      <c r="Y8" s="1454"/>
      <c r="Z8" s="1454"/>
      <c r="AA8" s="1454"/>
      <c r="AB8" s="1454"/>
      <c r="AC8" s="1452"/>
      <c r="AD8" s="1452"/>
      <c r="AE8" s="1452"/>
    </row>
    <row r="9" spans="2:31" s="1371" customFormat="1" ht="12" customHeight="1">
      <c r="B9" s="2449" t="s">
        <v>1404</v>
      </c>
      <c r="C9" s="2449"/>
      <c r="D9" s="2449"/>
      <c r="E9" s="2449"/>
      <c r="F9" s="2449"/>
      <c r="G9" s="2450" t="s">
        <v>1405</v>
      </c>
      <c r="H9" s="2450"/>
      <c r="I9" s="2450"/>
      <c r="J9" s="2450"/>
      <c r="K9" s="1372"/>
      <c r="L9" s="1372"/>
      <c r="M9" s="1372"/>
      <c r="N9" s="1372"/>
      <c r="Q9" s="1452"/>
      <c r="R9" s="2451"/>
      <c r="S9" s="2451"/>
      <c r="T9" s="2451"/>
      <c r="U9" s="2452"/>
      <c r="V9" s="2452"/>
      <c r="W9" s="2452"/>
      <c r="X9" s="2452"/>
      <c r="Y9" s="1454"/>
      <c r="Z9" s="1454"/>
      <c r="AA9" s="1454"/>
      <c r="AB9" s="1454"/>
      <c r="AC9" s="1452"/>
      <c r="AD9" s="1452"/>
      <c r="AE9" s="1452"/>
    </row>
    <row r="10" spans="2:31" s="1371" customFormat="1" ht="12" customHeight="1">
      <c r="B10" s="2449" t="s">
        <v>1406</v>
      </c>
      <c r="C10" s="2449"/>
      <c r="D10" s="2449"/>
      <c r="E10" s="2449"/>
      <c r="F10" s="2449"/>
      <c r="G10" s="2450" t="s">
        <v>1407</v>
      </c>
      <c r="H10" s="2450"/>
      <c r="I10" s="2450"/>
      <c r="J10" s="2450"/>
      <c r="K10" s="1372"/>
      <c r="L10" s="1372"/>
      <c r="M10" s="1372"/>
      <c r="N10" s="1372"/>
      <c r="Q10" s="1452"/>
      <c r="R10" s="2451"/>
      <c r="S10" s="2451"/>
      <c r="T10" s="2451"/>
      <c r="U10" s="2452"/>
      <c r="V10" s="2452"/>
      <c r="W10" s="2452"/>
      <c r="X10" s="2452"/>
      <c r="Y10" s="1454"/>
      <c r="Z10" s="1454"/>
      <c r="AA10" s="1454"/>
      <c r="AB10" s="1454"/>
      <c r="AC10" s="1452"/>
      <c r="AD10" s="1452"/>
      <c r="AE10" s="1452"/>
    </row>
    <row r="11" spans="2:31" s="1371" customFormat="1" ht="12">
      <c r="B11" s="2449" t="s">
        <v>1408</v>
      </c>
      <c r="C11" s="2449"/>
      <c r="D11" s="2449"/>
      <c r="E11" s="2449"/>
      <c r="F11" s="2449"/>
      <c r="G11" s="2450" t="s">
        <v>1409</v>
      </c>
      <c r="H11" s="2450"/>
      <c r="I11" s="2450"/>
      <c r="J11" s="2450"/>
      <c r="K11" s="1372"/>
      <c r="L11" s="1372"/>
      <c r="M11" s="1372"/>
      <c r="N11" s="1372"/>
      <c r="Q11" s="1452"/>
      <c r="R11" s="2451"/>
      <c r="S11" s="2451"/>
      <c r="T11" s="2451"/>
      <c r="U11" s="2452"/>
      <c r="V11" s="2452"/>
      <c r="W11" s="2452"/>
      <c r="X11" s="2452"/>
      <c r="Y11" s="1454"/>
      <c r="Z11" s="1454"/>
      <c r="AA11" s="1454"/>
      <c r="AB11" s="1454"/>
      <c r="AC11" s="1452"/>
      <c r="AD11" s="1452"/>
      <c r="AE11" s="1452"/>
    </row>
    <row r="12" spans="2:31" s="1371" customFormat="1" ht="12" customHeight="1">
      <c r="B12" s="2449" t="s">
        <v>1410</v>
      </c>
      <c r="C12" s="2449"/>
      <c r="D12" s="2449"/>
      <c r="E12" s="2449"/>
      <c r="F12" s="2449"/>
      <c r="G12" s="2450" t="s">
        <v>1411</v>
      </c>
      <c r="H12" s="2450"/>
      <c r="I12" s="2450"/>
      <c r="J12" s="2450"/>
      <c r="K12" s="1372"/>
      <c r="L12" s="1372"/>
      <c r="M12" s="1372"/>
      <c r="N12" s="1372"/>
      <c r="Q12" s="1452"/>
      <c r="R12" s="2451"/>
      <c r="S12" s="2451"/>
      <c r="T12" s="2451"/>
      <c r="U12" s="2452"/>
      <c r="V12" s="2452"/>
      <c r="W12" s="2452"/>
      <c r="X12" s="2452"/>
      <c r="Y12" s="1454"/>
      <c r="Z12" s="1454"/>
      <c r="AA12" s="1454"/>
      <c r="AB12" s="1454"/>
      <c r="AC12" s="1452"/>
      <c r="AD12" s="1452"/>
      <c r="AE12" s="1452"/>
    </row>
    <row r="13" spans="2:31" s="1371" customFormat="1" ht="18.95" customHeight="1">
      <c r="B13" s="2449" t="s">
        <v>1412</v>
      </c>
      <c r="C13" s="2449"/>
      <c r="D13" s="2449"/>
      <c r="E13" s="2449"/>
      <c r="F13" s="2449"/>
      <c r="G13" s="2450" t="s">
        <v>1413</v>
      </c>
      <c r="H13" s="2450"/>
      <c r="I13" s="2450"/>
      <c r="J13" s="2450"/>
      <c r="K13" s="1372"/>
      <c r="L13" s="1372"/>
      <c r="M13" s="1372"/>
      <c r="N13" s="1372"/>
      <c r="Q13" s="1452"/>
      <c r="R13" s="2451"/>
      <c r="S13" s="2451"/>
      <c r="T13" s="2451"/>
      <c r="U13" s="2452"/>
      <c r="V13" s="2452"/>
      <c r="W13" s="2452"/>
      <c r="X13" s="2452"/>
      <c r="Y13" s="1454"/>
      <c r="Z13" s="1454"/>
      <c r="AA13" s="1454"/>
      <c r="AB13" s="1454"/>
      <c r="AC13" s="1452"/>
      <c r="AD13" s="1452"/>
      <c r="AE13" s="1452"/>
    </row>
    <row r="14" spans="2:31" s="1371" customFormat="1" ht="12" customHeight="1">
      <c r="B14" s="2449" t="s">
        <v>1414</v>
      </c>
      <c r="C14" s="2449"/>
      <c r="D14" s="2449"/>
      <c r="E14" s="2449"/>
      <c r="F14" s="2449"/>
      <c r="G14" s="2450" t="s">
        <v>1415</v>
      </c>
      <c r="H14" s="2450"/>
      <c r="I14" s="2450"/>
      <c r="J14" s="2450"/>
      <c r="K14" s="1372"/>
      <c r="L14" s="1372"/>
      <c r="M14" s="1372"/>
      <c r="N14" s="1372"/>
      <c r="Q14" s="1452"/>
      <c r="R14" s="2451"/>
      <c r="S14" s="2451"/>
      <c r="T14" s="2451"/>
      <c r="U14" s="2452"/>
      <c r="V14" s="2452"/>
      <c r="W14" s="2452"/>
      <c r="X14" s="2452"/>
      <c r="Y14" s="1454"/>
      <c r="Z14" s="1454"/>
      <c r="AA14" s="1454"/>
      <c r="AB14" s="1454"/>
      <c r="AC14" s="1452"/>
      <c r="AD14" s="1452"/>
      <c r="AE14" s="1452"/>
    </row>
    <row r="15" spans="2:31" s="1371" customFormat="1" ht="18.95" customHeight="1">
      <c r="B15" s="2449" t="s">
        <v>1430</v>
      </c>
      <c r="C15" s="2449"/>
      <c r="D15" s="2449"/>
      <c r="E15" s="2449"/>
      <c r="F15" s="2449"/>
      <c r="G15" s="2450" t="s">
        <v>1416</v>
      </c>
      <c r="H15" s="2450"/>
      <c r="I15" s="2450"/>
      <c r="J15" s="2450"/>
      <c r="K15" s="1372"/>
      <c r="L15" s="1372"/>
      <c r="M15" s="1372"/>
      <c r="N15" s="1372"/>
      <c r="Q15" s="1452"/>
      <c r="R15" s="2451"/>
      <c r="S15" s="2451"/>
      <c r="T15" s="2451"/>
      <c r="U15" s="2452"/>
      <c r="V15" s="2452"/>
      <c r="W15" s="2452"/>
      <c r="X15" s="2452"/>
      <c r="Y15" s="1454"/>
      <c r="Z15" s="1454"/>
      <c r="AA15" s="1454"/>
      <c r="AB15" s="1454"/>
      <c r="AC15" s="1452"/>
      <c r="AD15" s="1452"/>
      <c r="AE15" s="1452"/>
    </row>
    <row r="16" spans="2:31" s="1371" customFormat="1" ht="18.95" customHeight="1">
      <c r="B16" s="2449" t="s">
        <v>1431</v>
      </c>
      <c r="C16" s="2449"/>
      <c r="D16" s="2449"/>
      <c r="E16" s="2449"/>
      <c r="F16" s="2449"/>
      <c r="G16" s="2450" t="s">
        <v>1417</v>
      </c>
      <c r="H16" s="2450"/>
      <c r="I16" s="2450"/>
      <c r="J16" s="2450"/>
      <c r="K16" s="1372"/>
      <c r="L16" s="1372"/>
      <c r="M16" s="1372"/>
      <c r="N16" s="1372"/>
      <c r="Q16" s="1452"/>
      <c r="R16" s="2451"/>
      <c r="S16" s="2451"/>
      <c r="T16" s="2451"/>
      <c r="U16" s="2452"/>
      <c r="V16" s="2452"/>
      <c r="W16" s="2452"/>
      <c r="X16" s="2452"/>
      <c r="Y16" s="1454"/>
      <c r="Z16" s="1454"/>
      <c r="AA16" s="1454"/>
      <c r="AB16" s="1454"/>
      <c r="AC16" s="1452"/>
      <c r="AD16" s="1452"/>
      <c r="AE16" s="1452"/>
    </row>
    <row r="17" spans="1:31" s="1371" customFormat="1" ht="18.95" customHeight="1">
      <c r="B17" s="2449" t="s">
        <v>1418</v>
      </c>
      <c r="C17" s="2449"/>
      <c r="D17" s="2449"/>
      <c r="E17" s="2449"/>
      <c r="F17" s="2449"/>
      <c r="G17" s="2450" t="s">
        <v>1420</v>
      </c>
      <c r="H17" s="2450"/>
      <c r="I17" s="2450"/>
      <c r="J17" s="2450"/>
      <c r="K17" s="1372"/>
      <c r="L17" s="1372"/>
      <c r="M17" s="1372"/>
      <c r="N17" s="1372"/>
      <c r="Q17" s="1452"/>
      <c r="R17" s="2451"/>
      <c r="S17" s="2451"/>
      <c r="T17" s="2451"/>
      <c r="U17" s="2452"/>
      <c r="V17" s="2452"/>
      <c r="W17" s="2452"/>
      <c r="X17" s="2452"/>
      <c r="Y17" s="1454"/>
      <c r="Z17" s="1454"/>
      <c r="AA17" s="1454"/>
      <c r="AB17" s="1454"/>
      <c r="AC17" s="1452"/>
      <c r="AD17" s="1452"/>
      <c r="AE17" s="1452"/>
    </row>
    <row r="18" spans="1:31" s="1371" customFormat="1" ht="18.95" customHeight="1">
      <c r="B18" s="2449" t="s">
        <v>1419</v>
      </c>
      <c r="C18" s="2449"/>
      <c r="D18" s="2449"/>
      <c r="E18" s="2449"/>
      <c r="F18" s="2449"/>
      <c r="G18" s="2450" t="s">
        <v>1421</v>
      </c>
      <c r="H18" s="2450"/>
      <c r="I18" s="2450"/>
      <c r="J18" s="2450"/>
      <c r="K18" s="1372"/>
      <c r="L18" s="1372"/>
      <c r="M18" s="1372"/>
      <c r="N18" s="1372"/>
      <c r="Q18" s="1452"/>
      <c r="R18" s="2451"/>
      <c r="S18" s="2451"/>
      <c r="T18" s="2451"/>
      <c r="U18" s="2452"/>
      <c r="V18" s="2452"/>
      <c r="W18" s="2452"/>
      <c r="X18" s="2452"/>
      <c r="Y18" s="1454"/>
      <c r="Z18" s="1454"/>
      <c r="AA18" s="1454"/>
      <c r="AB18" s="1454"/>
      <c r="AC18" s="1452"/>
      <c r="AD18" s="1452"/>
      <c r="AE18" s="1452"/>
    </row>
    <row r="19" spans="1:31" s="1371" customFormat="1">
      <c r="B19" s="1373" t="s">
        <v>1760</v>
      </c>
      <c r="C19" s="1373"/>
      <c r="D19" s="1373"/>
      <c r="E19" s="1373"/>
      <c r="F19" s="1373"/>
      <c r="G19" s="1373"/>
      <c r="I19" s="1373"/>
      <c r="K19" s="2453" t="s">
        <v>1761</v>
      </c>
      <c r="L19" s="2453"/>
      <c r="M19" s="2453"/>
      <c r="Q19" s="1452"/>
      <c r="R19" s="1450"/>
      <c r="S19" s="1450"/>
      <c r="T19" s="1450"/>
      <c r="U19" s="1450"/>
      <c r="V19" s="1452"/>
      <c r="W19" s="1450"/>
      <c r="X19" s="1452"/>
      <c r="Y19" s="2442"/>
      <c r="Z19" s="2442"/>
      <c r="AA19" s="2442"/>
      <c r="AB19" s="1452"/>
      <c r="AC19" s="1452"/>
      <c r="AD19" s="1452"/>
      <c r="AE19" s="1452"/>
    </row>
    <row r="20" spans="1:31" ht="26.1" customHeight="1">
      <c r="B20" s="2432" t="s">
        <v>310</v>
      </c>
      <c r="C20" s="2432" t="s">
        <v>1379</v>
      </c>
      <c r="D20" s="2432" t="s">
        <v>1945</v>
      </c>
      <c r="E20" s="2432" t="s">
        <v>1947</v>
      </c>
      <c r="F20" s="2432" t="s">
        <v>1422</v>
      </c>
      <c r="G20" s="2443" t="s">
        <v>1948</v>
      </c>
      <c r="H20" s="2444"/>
      <c r="I20" s="2443" t="s">
        <v>1762</v>
      </c>
      <c r="J20" s="2445"/>
      <c r="K20" s="2446" t="s">
        <v>1763</v>
      </c>
      <c r="L20" s="2446" t="s">
        <v>1764</v>
      </c>
      <c r="M20" s="1374"/>
      <c r="N20" s="2448" t="s">
        <v>1765</v>
      </c>
      <c r="O20" s="2439" t="s">
        <v>1766</v>
      </c>
      <c r="P20" s="1375"/>
      <c r="R20" s="2440"/>
      <c r="S20" s="2440"/>
      <c r="T20" s="2440"/>
      <c r="U20" s="2441"/>
      <c r="V20" s="2441"/>
      <c r="W20" s="2441"/>
      <c r="X20" s="2441"/>
      <c r="Y20" s="2431"/>
      <c r="Z20" s="2431"/>
      <c r="AA20" s="1455"/>
      <c r="AB20" s="2436"/>
      <c r="AC20" s="2437"/>
    </row>
    <row r="21" spans="1:31" ht="33.75">
      <c r="B21" s="2433"/>
      <c r="C21" s="2433"/>
      <c r="D21" s="2433"/>
      <c r="E21" s="2433"/>
      <c r="F21" s="2433"/>
      <c r="G21" s="1376" t="s">
        <v>1767</v>
      </c>
      <c r="H21" s="1377" t="s">
        <v>1768</v>
      </c>
      <c r="I21" s="1378" t="s">
        <v>1769</v>
      </c>
      <c r="J21" s="1378" t="s">
        <v>1770</v>
      </c>
      <c r="K21" s="2447"/>
      <c r="L21" s="2447"/>
      <c r="M21" s="1374"/>
      <c r="N21" s="2448"/>
      <c r="O21" s="2439"/>
      <c r="P21" s="1379"/>
      <c r="R21" s="2440"/>
      <c r="S21" s="2440"/>
      <c r="T21" s="2440"/>
      <c r="U21" s="1456"/>
      <c r="V21" s="1457"/>
      <c r="W21" s="1457"/>
      <c r="X21" s="1457"/>
      <c r="Y21" s="2431"/>
      <c r="Z21" s="2431"/>
      <c r="AA21" s="1455"/>
      <c r="AB21" s="2436"/>
      <c r="AC21" s="2437"/>
    </row>
    <row r="22" spans="1:31">
      <c r="A22" s="1368">
        <v>1</v>
      </c>
      <c r="B22" s="1380"/>
      <c r="C22" s="1381"/>
      <c r="D22" s="1470"/>
      <c r="E22" s="1470"/>
      <c r="F22" s="1381"/>
      <c r="G22" s="1382"/>
      <c r="H22" s="1382"/>
      <c r="I22" s="1383"/>
      <c r="J22" s="1384"/>
      <c r="K22" s="1385">
        <f>F22+H22</f>
        <v>0</v>
      </c>
      <c r="L22" s="1385">
        <f>F22+H22+J22</f>
        <v>0</v>
      </c>
      <c r="M22" s="1385"/>
      <c r="N22" s="1386" t="str">
        <f>IF(OR(AND(F22&gt;=0.5,K22=1,L22=1),AND(F22&gt;0.5,L22=1),AND(F22=0.5,J22&lt;0.5,L22=1)),"対象",IF(AND(L22=1,F22=0.5),"いずれかの事業所のみ対象","×"))</f>
        <v>×</v>
      </c>
      <c r="O22" s="1386">
        <f t="shared" ref="O22:O41" si="0">IF(N22="×",0,F22)</f>
        <v>0</v>
      </c>
      <c r="P22" s="1387"/>
      <c r="R22" s="1458"/>
      <c r="S22" s="1459"/>
      <c r="T22" s="1459"/>
      <c r="U22" s="1460"/>
      <c r="V22" s="1460"/>
      <c r="W22" s="1461"/>
      <c r="X22" s="1461"/>
      <c r="Y22" s="1462"/>
      <c r="Z22" s="1462"/>
      <c r="AA22" s="1462"/>
      <c r="AB22" s="1463"/>
      <c r="AC22" s="1463"/>
    </row>
    <row r="23" spans="1:31">
      <c r="A23" s="1368">
        <v>2</v>
      </c>
      <c r="B23" s="1380"/>
      <c r="C23" s="1381"/>
      <c r="D23" s="1470"/>
      <c r="E23" s="1470"/>
      <c r="F23" s="1381"/>
      <c r="G23" s="1382"/>
      <c r="H23" s="1382"/>
      <c r="I23" s="1383"/>
      <c r="J23" s="1384"/>
      <c r="K23" s="1385">
        <f t="shared" ref="K23:K41" si="1">F23+H23</f>
        <v>0</v>
      </c>
      <c r="L23" s="1385">
        <f t="shared" ref="L23:L41" si="2">F23+H23+J23</f>
        <v>0</v>
      </c>
      <c r="M23" s="1385"/>
      <c r="N23" s="1386" t="str">
        <f t="shared" ref="N23:N41" si="3">IF(OR(AND(F23&gt;=0.5,K23=1,L23=1),AND(F23&gt;0.5,L23=1),AND(F23=0.5,J23&lt;0.5,L23=1)),"対象",IF(AND(L23=1,F23=0.5),"いずれかの事業所のみ対象","×"))</f>
        <v>×</v>
      </c>
      <c r="O23" s="1386">
        <f t="shared" si="0"/>
        <v>0</v>
      </c>
      <c r="P23" s="1387"/>
      <c r="R23" s="1458"/>
      <c r="S23" s="1459"/>
      <c r="T23" s="1459"/>
      <c r="U23" s="1460"/>
      <c r="V23" s="1460"/>
      <c r="W23" s="1461"/>
      <c r="X23" s="1461"/>
      <c r="Y23" s="1462"/>
      <c r="Z23" s="1462"/>
      <c r="AA23" s="1462"/>
      <c r="AB23" s="1463"/>
      <c r="AC23" s="1463"/>
    </row>
    <row r="24" spans="1:31">
      <c r="A24" s="1368">
        <v>3</v>
      </c>
      <c r="B24" s="1380"/>
      <c r="C24" s="1381"/>
      <c r="D24" s="1470"/>
      <c r="E24" s="1470"/>
      <c r="F24" s="1381"/>
      <c r="G24" s="1382"/>
      <c r="H24" s="1382"/>
      <c r="I24" s="1383"/>
      <c r="J24" s="1384"/>
      <c r="K24" s="1385">
        <f t="shared" si="1"/>
        <v>0</v>
      </c>
      <c r="L24" s="1385">
        <f t="shared" si="2"/>
        <v>0</v>
      </c>
      <c r="M24" s="1385"/>
      <c r="N24" s="1386" t="str">
        <f t="shared" si="3"/>
        <v>×</v>
      </c>
      <c r="O24" s="1386">
        <f t="shared" si="0"/>
        <v>0</v>
      </c>
      <c r="P24" s="1387"/>
      <c r="R24" s="1458"/>
      <c r="S24" s="1459"/>
      <c r="T24" s="1459"/>
      <c r="U24" s="1460"/>
      <c r="V24" s="1460"/>
      <c r="W24" s="1461"/>
      <c r="X24" s="1461"/>
      <c r="Y24" s="1462"/>
      <c r="Z24" s="1462"/>
      <c r="AA24" s="1462"/>
      <c r="AB24" s="1463"/>
      <c r="AC24" s="1463"/>
    </row>
    <row r="25" spans="1:31">
      <c r="A25" s="1368">
        <v>4</v>
      </c>
      <c r="B25" s="1380"/>
      <c r="C25" s="1381"/>
      <c r="D25" s="1470"/>
      <c r="E25" s="1470"/>
      <c r="F25" s="1381"/>
      <c r="G25" s="1382"/>
      <c r="H25" s="1382"/>
      <c r="I25" s="1383"/>
      <c r="J25" s="1384"/>
      <c r="K25" s="1385">
        <f t="shared" si="1"/>
        <v>0</v>
      </c>
      <c r="L25" s="1385">
        <f t="shared" si="2"/>
        <v>0</v>
      </c>
      <c r="M25" s="1385"/>
      <c r="N25" s="1386" t="str">
        <f t="shared" si="3"/>
        <v>×</v>
      </c>
      <c r="O25" s="1386">
        <f t="shared" si="0"/>
        <v>0</v>
      </c>
      <c r="P25" s="1387"/>
      <c r="R25" s="1458"/>
      <c r="S25" s="1459"/>
      <c r="T25" s="1459"/>
      <c r="U25" s="1460"/>
      <c r="V25" s="1460"/>
      <c r="W25" s="1461"/>
      <c r="X25" s="1461"/>
      <c r="Y25" s="1462"/>
      <c r="Z25" s="1462"/>
      <c r="AA25" s="1462"/>
      <c r="AB25" s="1463"/>
      <c r="AC25" s="1463"/>
    </row>
    <row r="26" spans="1:31">
      <c r="A26" s="1368">
        <v>5</v>
      </c>
      <c r="B26" s="1380"/>
      <c r="C26" s="1381"/>
      <c r="D26" s="1470"/>
      <c r="E26" s="1470"/>
      <c r="F26" s="1381"/>
      <c r="G26" s="1382"/>
      <c r="H26" s="1382"/>
      <c r="I26" s="1383"/>
      <c r="J26" s="1384"/>
      <c r="K26" s="1385">
        <f t="shared" si="1"/>
        <v>0</v>
      </c>
      <c r="L26" s="1385">
        <f t="shared" si="2"/>
        <v>0</v>
      </c>
      <c r="M26" s="1385"/>
      <c r="N26" s="1386" t="str">
        <f t="shared" si="3"/>
        <v>×</v>
      </c>
      <c r="O26" s="1386">
        <f t="shared" si="0"/>
        <v>0</v>
      </c>
      <c r="P26" s="1387"/>
      <c r="R26" s="1458"/>
      <c r="S26" s="1459"/>
      <c r="T26" s="1459"/>
      <c r="U26" s="1460"/>
      <c r="V26" s="1460"/>
      <c r="W26" s="1461"/>
      <c r="X26" s="1461"/>
      <c r="Y26" s="1462"/>
      <c r="Z26" s="1462"/>
      <c r="AA26" s="1462"/>
      <c r="AB26" s="1463"/>
      <c r="AC26" s="1463"/>
    </row>
    <row r="27" spans="1:31">
      <c r="A27" s="1368">
        <v>6</v>
      </c>
      <c r="B27" s="1380"/>
      <c r="C27" s="1381"/>
      <c r="D27" s="1470"/>
      <c r="E27" s="1470"/>
      <c r="F27" s="1381"/>
      <c r="G27" s="1382"/>
      <c r="H27" s="1382"/>
      <c r="I27" s="1383"/>
      <c r="J27" s="1384"/>
      <c r="K27" s="1385">
        <f t="shared" si="1"/>
        <v>0</v>
      </c>
      <c r="L27" s="1385">
        <f t="shared" si="2"/>
        <v>0</v>
      </c>
      <c r="M27" s="1385"/>
      <c r="N27" s="1386" t="str">
        <f t="shared" si="3"/>
        <v>×</v>
      </c>
      <c r="O27" s="1386">
        <f t="shared" si="0"/>
        <v>0</v>
      </c>
      <c r="P27" s="1387"/>
      <c r="R27" s="1458"/>
      <c r="S27" s="1459"/>
      <c r="T27" s="1459"/>
      <c r="U27" s="1460"/>
      <c r="V27" s="1460"/>
      <c r="W27" s="1461"/>
      <c r="X27" s="1461"/>
      <c r="Y27" s="1462"/>
      <c r="Z27" s="1462"/>
      <c r="AA27" s="1462"/>
      <c r="AB27" s="1463"/>
      <c r="AC27" s="1463"/>
    </row>
    <row r="28" spans="1:31">
      <c r="A28" s="1368">
        <v>7</v>
      </c>
      <c r="B28" s="1380"/>
      <c r="C28" s="1381"/>
      <c r="D28" s="1470"/>
      <c r="E28" s="1470"/>
      <c r="F28" s="1381"/>
      <c r="G28" s="1382"/>
      <c r="H28" s="1382"/>
      <c r="I28" s="1383"/>
      <c r="J28" s="1384"/>
      <c r="K28" s="1385">
        <f t="shared" si="1"/>
        <v>0</v>
      </c>
      <c r="L28" s="1385">
        <f t="shared" si="2"/>
        <v>0</v>
      </c>
      <c r="M28" s="1385"/>
      <c r="N28" s="1386" t="str">
        <f t="shared" si="3"/>
        <v>×</v>
      </c>
      <c r="O28" s="1386">
        <f t="shared" si="0"/>
        <v>0</v>
      </c>
      <c r="P28" s="1387"/>
      <c r="R28" s="1458"/>
      <c r="S28" s="1459"/>
      <c r="T28" s="1459"/>
      <c r="U28" s="1460"/>
      <c r="V28" s="1460"/>
      <c r="W28" s="1461"/>
      <c r="X28" s="1461"/>
      <c r="Y28" s="1462"/>
      <c r="Z28" s="1462"/>
      <c r="AA28" s="1462"/>
      <c r="AB28" s="1463"/>
      <c r="AC28" s="1463"/>
    </row>
    <row r="29" spans="1:31">
      <c r="A29" s="1368">
        <v>8</v>
      </c>
      <c r="B29" s="1380"/>
      <c r="C29" s="1381"/>
      <c r="D29" s="1470"/>
      <c r="E29" s="1470"/>
      <c r="F29" s="1388"/>
      <c r="G29" s="1382"/>
      <c r="H29" s="1382"/>
      <c r="I29" s="1383"/>
      <c r="J29" s="1384"/>
      <c r="K29" s="1385">
        <f t="shared" si="1"/>
        <v>0</v>
      </c>
      <c r="L29" s="1385">
        <f t="shared" si="2"/>
        <v>0</v>
      </c>
      <c r="M29" s="1385"/>
      <c r="N29" s="1386" t="str">
        <f t="shared" si="3"/>
        <v>×</v>
      </c>
      <c r="O29" s="1386">
        <f t="shared" si="0"/>
        <v>0</v>
      </c>
      <c r="P29" s="1387"/>
      <c r="R29" s="1458"/>
      <c r="S29" s="1459"/>
      <c r="T29" s="1464"/>
      <c r="U29" s="1460"/>
      <c r="V29" s="1460"/>
      <c r="W29" s="1461"/>
      <c r="X29" s="1461"/>
      <c r="Y29" s="1462"/>
      <c r="Z29" s="1462"/>
      <c r="AA29" s="1462"/>
      <c r="AB29" s="1463"/>
      <c r="AC29" s="1463"/>
    </row>
    <row r="30" spans="1:31">
      <c r="A30" s="1368">
        <v>9</v>
      </c>
      <c r="B30" s="1380"/>
      <c r="C30" s="1381"/>
      <c r="D30" s="1470"/>
      <c r="E30" s="1470"/>
      <c r="F30" s="1381"/>
      <c r="G30" s="1382"/>
      <c r="H30" s="1382"/>
      <c r="I30" s="1382"/>
      <c r="J30" s="1389"/>
      <c r="K30" s="1385">
        <f t="shared" si="1"/>
        <v>0</v>
      </c>
      <c r="L30" s="1385">
        <f t="shared" si="2"/>
        <v>0</v>
      </c>
      <c r="M30" s="1385"/>
      <c r="N30" s="1386" t="str">
        <f t="shared" si="3"/>
        <v>×</v>
      </c>
      <c r="O30" s="1386">
        <f t="shared" si="0"/>
        <v>0</v>
      </c>
      <c r="P30" s="1387"/>
      <c r="R30" s="1458"/>
      <c r="S30" s="1459"/>
      <c r="T30" s="1459"/>
      <c r="U30" s="1460"/>
      <c r="V30" s="1460"/>
      <c r="W30" s="1460"/>
      <c r="X30" s="1460"/>
      <c r="Y30" s="1462"/>
      <c r="Z30" s="1462"/>
      <c r="AA30" s="1462"/>
      <c r="AB30" s="1463"/>
      <c r="AC30" s="1463"/>
    </row>
    <row r="31" spans="1:31">
      <c r="A31" s="1368">
        <v>10</v>
      </c>
      <c r="B31" s="1380"/>
      <c r="C31" s="1381"/>
      <c r="D31" s="1470"/>
      <c r="E31" s="1470"/>
      <c r="F31" s="1381"/>
      <c r="G31" s="1382"/>
      <c r="H31" s="1382"/>
      <c r="I31" s="1383"/>
      <c r="J31" s="1384"/>
      <c r="K31" s="1385">
        <f t="shared" si="1"/>
        <v>0</v>
      </c>
      <c r="L31" s="1385">
        <f t="shared" si="2"/>
        <v>0</v>
      </c>
      <c r="M31" s="1385"/>
      <c r="N31" s="1386" t="str">
        <f t="shared" si="3"/>
        <v>×</v>
      </c>
      <c r="O31" s="1386">
        <f t="shared" si="0"/>
        <v>0</v>
      </c>
      <c r="P31" s="1387"/>
      <c r="R31" s="1458"/>
      <c r="S31" s="1459"/>
      <c r="T31" s="1459"/>
      <c r="U31" s="1460"/>
      <c r="V31" s="1460"/>
      <c r="W31" s="1461"/>
      <c r="X31" s="1461"/>
      <c r="Y31" s="1462"/>
      <c r="Z31" s="1462"/>
      <c r="AA31" s="1462"/>
      <c r="AB31" s="1463"/>
      <c r="AC31" s="1463"/>
    </row>
    <row r="32" spans="1:31">
      <c r="A32" s="1368">
        <v>11</v>
      </c>
      <c r="B32" s="1380"/>
      <c r="C32" s="1388"/>
      <c r="D32" s="1471"/>
      <c r="E32" s="1471"/>
      <c r="F32" s="1381"/>
      <c r="G32" s="1382"/>
      <c r="H32" s="1382"/>
      <c r="I32" s="1383"/>
      <c r="J32" s="1384"/>
      <c r="K32" s="1385">
        <f t="shared" si="1"/>
        <v>0</v>
      </c>
      <c r="L32" s="1385">
        <f t="shared" si="2"/>
        <v>0</v>
      </c>
      <c r="M32" s="1385"/>
      <c r="N32" s="1386" t="str">
        <f t="shared" si="3"/>
        <v>×</v>
      </c>
      <c r="O32" s="1386">
        <f t="shared" si="0"/>
        <v>0</v>
      </c>
      <c r="P32" s="1387"/>
      <c r="R32" s="1458"/>
      <c r="S32" s="1464"/>
      <c r="T32" s="1459"/>
      <c r="U32" s="1460"/>
      <c r="V32" s="1460"/>
      <c r="W32" s="1461"/>
      <c r="X32" s="1461"/>
      <c r="Y32" s="1462"/>
      <c r="Z32" s="1462"/>
      <c r="AA32" s="1462"/>
      <c r="AB32" s="1463"/>
      <c r="AC32" s="1463"/>
    </row>
    <row r="33" spans="1:29">
      <c r="A33" s="1368">
        <v>12</v>
      </c>
      <c r="B33" s="1380"/>
      <c r="C33" s="1388"/>
      <c r="D33" s="1471"/>
      <c r="E33" s="1471"/>
      <c r="F33" s="1388"/>
      <c r="G33" s="1382"/>
      <c r="H33" s="1382"/>
      <c r="I33" s="1383"/>
      <c r="J33" s="1384"/>
      <c r="K33" s="1385">
        <f t="shared" si="1"/>
        <v>0</v>
      </c>
      <c r="L33" s="1385">
        <f t="shared" si="2"/>
        <v>0</v>
      </c>
      <c r="M33" s="1385"/>
      <c r="N33" s="1386" t="str">
        <f t="shared" si="3"/>
        <v>×</v>
      </c>
      <c r="O33" s="1386">
        <f t="shared" si="0"/>
        <v>0</v>
      </c>
      <c r="P33" s="1387"/>
      <c r="R33" s="1458"/>
      <c r="S33" s="1464"/>
      <c r="T33" s="1464"/>
      <c r="U33" s="1460"/>
      <c r="V33" s="1460"/>
      <c r="W33" s="1461"/>
      <c r="X33" s="1461"/>
      <c r="Y33" s="1462"/>
      <c r="Z33" s="1462"/>
      <c r="AA33" s="1462"/>
      <c r="AB33" s="1463"/>
      <c r="AC33" s="1463"/>
    </row>
    <row r="34" spans="1:29">
      <c r="A34" s="1368">
        <v>13</v>
      </c>
      <c r="B34" s="1380"/>
      <c r="C34" s="1388"/>
      <c r="D34" s="1471"/>
      <c r="E34" s="1471"/>
      <c r="F34" s="1388"/>
      <c r="G34" s="1382"/>
      <c r="H34" s="1382"/>
      <c r="I34" s="1382"/>
      <c r="J34" s="1389"/>
      <c r="K34" s="1385">
        <f t="shared" si="1"/>
        <v>0</v>
      </c>
      <c r="L34" s="1385">
        <f t="shared" si="2"/>
        <v>0</v>
      </c>
      <c r="M34" s="1385"/>
      <c r="N34" s="1386" t="str">
        <f t="shared" si="3"/>
        <v>×</v>
      </c>
      <c r="O34" s="1386">
        <f t="shared" si="0"/>
        <v>0</v>
      </c>
      <c r="P34" s="1387"/>
      <c r="R34" s="1458"/>
      <c r="S34" s="1464"/>
      <c r="T34" s="1464"/>
      <c r="U34" s="1460"/>
      <c r="V34" s="1460"/>
      <c r="W34" s="1460"/>
      <c r="X34" s="1460"/>
      <c r="Y34" s="1462"/>
      <c r="Z34" s="1462"/>
      <c r="AA34" s="1462"/>
      <c r="AB34" s="1463"/>
      <c r="AC34" s="1463"/>
    </row>
    <row r="35" spans="1:29">
      <c r="A35" s="1368">
        <v>14</v>
      </c>
      <c r="B35" s="1380"/>
      <c r="C35" s="1388"/>
      <c r="D35" s="1471"/>
      <c r="E35" s="1471"/>
      <c r="F35" s="1388"/>
      <c r="G35" s="1382"/>
      <c r="H35" s="1382"/>
      <c r="I35" s="1382"/>
      <c r="J35" s="1389"/>
      <c r="K35" s="1385">
        <f t="shared" si="1"/>
        <v>0</v>
      </c>
      <c r="L35" s="1385">
        <f t="shared" si="2"/>
        <v>0</v>
      </c>
      <c r="M35" s="1385"/>
      <c r="N35" s="1386" t="str">
        <f t="shared" si="3"/>
        <v>×</v>
      </c>
      <c r="O35" s="1386">
        <f t="shared" si="0"/>
        <v>0</v>
      </c>
      <c r="P35" s="1387"/>
      <c r="R35" s="1458"/>
      <c r="S35" s="1464"/>
      <c r="T35" s="1464"/>
      <c r="U35" s="1460"/>
      <c r="V35" s="1460"/>
      <c r="W35" s="1460"/>
      <c r="X35" s="1460"/>
      <c r="Y35" s="1462"/>
      <c r="Z35" s="1462"/>
      <c r="AA35" s="1462"/>
      <c r="AB35" s="1463"/>
      <c r="AC35" s="1463"/>
    </row>
    <row r="36" spans="1:29">
      <c r="A36" s="1368">
        <v>15</v>
      </c>
      <c r="B36" s="1380"/>
      <c r="C36" s="1388"/>
      <c r="D36" s="1471"/>
      <c r="E36" s="1471"/>
      <c r="F36" s="1388"/>
      <c r="G36" s="1382"/>
      <c r="H36" s="1382"/>
      <c r="I36" s="1382"/>
      <c r="J36" s="1389"/>
      <c r="K36" s="1385">
        <f t="shared" si="1"/>
        <v>0</v>
      </c>
      <c r="L36" s="1385">
        <f t="shared" si="2"/>
        <v>0</v>
      </c>
      <c r="M36" s="1385"/>
      <c r="N36" s="1386" t="str">
        <f t="shared" si="3"/>
        <v>×</v>
      </c>
      <c r="O36" s="1386">
        <f t="shared" si="0"/>
        <v>0</v>
      </c>
      <c r="P36" s="1387"/>
      <c r="R36" s="1458"/>
      <c r="S36" s="1464"/>
      <c r="T36" s="1464"/>
      <c r="U36" s="1460"/>
      <c r="V36" s="1460"/>
      <c r="W36" s="1460"/>
      <c r="X36" s="1460"/>
      <c r="Y36" s="1462"/>
      <c r="Z36" s="1462"/>
      <c r="AA36" s="1462"/>
      <c r="AB36" s="1463"/>
      <c r="AC36" s="1463"/>
    </row>
    <row r="37" spans="1:29">
      <c r="A37" s="1368">
        <v>16</v>
      </c>
      <c r="B37" s="1380"/>
      <c r="C37" s="1388"/>
      <c r="D37" s="1471"/>
      <c r="E37" s="1471"/>
      <c r="F37" s="1388"/>
      <c r="G37" s="1382"/>
      <c r="H37" s="1382"/>
      <c r="I37" s="1382"/>
      <c r="J37" s="1389"/>
      <c r="K37" s="1385">
        <f t="shared" si="1"/>
        <v>0</v>
      </c>
      <c r="L37" s="1385">
        <f t="shared" si="2"/>
        <v>0</v>
      </c>
      <c r="M37" s="1385"/>
      <c r="N37" s="1386" t="str">
        <f t="shared" si="3"/>
        <v>×</v>
      </c>
      <c r="O37" s="1386">
        <f t="shared" si="0"/>
        <v>0</v>
      </c>
      <c r="P37" s="1387"/>
      <c r="R37" s="1458"/>
      <c r="S37" s="1464"/>
      <c r="T37" s="1464"/>
      <c r="U37" s="1460"/>
      <c r="V37" s="1460"/>
      <c r="W37" s="1460"/>
      <c r="X37" s="1460"/>
      <c r="Y37" s="1462"/>
      <c r="Z37" s="1462"/>
      <c r="AA37" s="1462"/>
      <c r="AB37" s="1463"/>
      <c r="AC37" s="1463"/>
    </row>
    <row r="38" spans="1:29">
      <c r="A38" s="1368">
        <v>17</v>
      </c>
      <c r="B38" s="1380"/>
      <c r="C38" s="1388"/>
      <c r="D38" s="1471"/>
      <c r="E38" s="1471"/>
      <c r="F38" s="1388"/>
      <c r="G38" s="1382"/>
      <c r="H38" s="1382"/>
      <c r="I38" s="1382"/>
      <c r="J38" s="1389"/>
      <c r="K38" s="1385">
        <f t="shared" si="1"/>
        <v>0</v>
      </c>
      <c r="L38" s="1385">
        <f t="shared" si="2"/>
        <v>0</v>
      </c>
      <c r="M38" s="1385"/>
      <c r="N38" s="1386" t="str">
        <f t="shared" si="3"/>
        <v>×</v>
      </c>
      <c r="O38" s="1386">
        <f t="shared" si="0"/>
        <v>0</v>
      </c>
      <c r="P38" s="1387"/>
      <c r="R38" s="1458"/>
      <c r="S38" s="1464"/>
      <c r="T38" s="1464"/>
      <c r="U38" s="1460"/>
      <c r="V38" s="1460"/>
      <c r="W38" s="1460"/>
      <c r="X38" s="1460"/>
      <c r="Y38" s="1462"/>
      <c r="Z38" s="1462"/>
      <c r="AA38" s="1462"/>
      <c r="AB38" s="1463"/>
      <c r="AC38" s="1463"/>
    </row>
    <row r="39" spans="1:29">
      <c r="A39" s="1368">
        <v>18</v>
      </c>
      <c r="B39" s="1380"/>
      <c r="C39" s="1388"/>
      <c r="D39" s="1471"/>
      <c r="E39" s="1471"/>
      <c r="F39" s="1388"/>
      <c r="G39" s="1382"/>
      <c r="H39" s="1382"/>
      <c r="I39" s="1382"/>
      <c r="J39" s="1389"/>
      <c r="K39" s="1385">
        <f t="shared" si="1"/>
        <v>0</v>
      </c>
      <c r="L39" s="1385">
        <f t="shared" si="2"/>
        <v>0</v>
      </c>
      <c r="M39" s="1385"/>
      <c r="N39" s="1386" t="str">
        <f t="shared" si="3"/>
        <v>×</v>
      </c>
      <c r="O39" s="1386">
        <f t="shared" si="0"/>
        <v>0</v>
      </c>
      <c r="P39" s="1387"/>
      <c r="R39" s="1458"/>
      <c r="S39" s="1464"/>
      <c r="T39" s="1464"/>
      <c r="U39" s="1460"/>
      <c r="V39" s="1460"/>
      <c r="W39" s="1460"/>
      <c r="X39" s="1460"/>
      <c r="Y39" s="1462"/>
      <c r="Z39" s="1462"/>
      <c r="AA39" s="1462"/>
      <c r="AB39" s="1463"/>
      <c r="AC39" s="1463"/>
    </row>
    <row r="40" spans="1:29">
      <c r="A40" s="1368">
        <v>19</v>
      </c>
      <c r="B40" s="1380"/>
      <c r="C40" s="1388"/>
      <c r="D40" s="1471"/>
      <c r="E40" s="1471"/>
      <c r="F40" s="1388"/>
      <c r="G40" s="1382"/>
      <c r="H40" s="1382"/>
      <c r="I40" s="1382"/>
      <c r="J40" s="1389"/>
      <c r="K40" s="1385">
        <f t="shared" si="1"/>
        <v>0</v>
      </c>
      <c r="L40" s="1385">
        <f t="shared" si="2"/>
        <v>0</v>
      </c>
      <c r="M40" s="1385"/>
      <c r="N40" s="1386" t="str">
        <f t="shared" si="3"/>
        <v>×</v>
      </c>
      <c r="O40" s="1386">
        <f t="shared" si="0"/>
        <v>0</v>
      </c>
      <c r="P40" s="1387"/>
      <c r="R40" s="1458"/>
      <c r="S40" s="1464"/>
      <c r="T40" s="1464"/>
      <c r="U40" s="1460"/>
      <c r="V40" s="1460"/>
      <c r="W40" s="1460"/>
      <c r="X40" s="1460"/>
      <c r="Y40" s="1462"/>
      <c r="Z40" s="1462"/>
      <c r="AA40" s="1462"/>
      <c r="AB40" s="1463"/>
      <c r="AC40" s="1463"/>
    </row>
    <row r="41" spans="1:29">
      <c r="A41" s="1368">
        <v>20</v>
      </c>
      <c r="B41" s="1380"/>
      <c r="C41" s="1388"/>
      <c r="D41" s="1471"/>
      <c r="E41" s="1471"/>
      <c r="F41" s="1388"/>
      <c r="G41" s="1382"/>
      <c r="H41" s="1382"/>
      <c r="I41" s="1382"/>
      <c r="J41" s="1389"/>
      <c r="K41" s="1385">
        <f t="shared" si="1"/>
        <v>0</v>
      </c>
      <c r="L41" s="1385">
        <f t="shared" si="2"/>
        <v>0</v>
      </c>
      <c r="M41" s="1385"/>
      <c r="N41" s="1386" t="str">
        <f t="shared" si="3"/>
        <v>×</v>
      </c>
      <c r="O41" s="1386">
        <f t="shared" si="0"/>
        <v>0</v>
      </c>
      <c r="P41" s="1387"/>
      <c r="R41" s="1458"/>
      <c r="S41" s="1464"/>
      <c r="T41" s="1464"/>
      <c r="U41" s="1460"/>
      <c r="V41" s="1460"/>
      <c r="W41" s="1460"/>
      <c r="X41" s="1460"/>
      <c r="Y41" s="1462"/>
      <c r="Z41" s="1462"/>
      <c r="AA41" s="1462"/>
      <c r="AB41" s="1463"/>
      <c r="AC41" s="1463"/>
    </row>
    <row r="42" spans="1:29">
      <c r="B42" s="2434" t="s">
        <v>1946</v>
      </c>
      <c r="C42" s="2434"/>
      <c r="D42" s="2435"/>
      <c r="E42" s="1472"/>
      <c r="F42" s="1386">
        <f>SUM(F22:F41)</f>
        <v>0</v>
      </c>
      <c r="G42" s="1390"/>
      <c r="H42" s="1390"/>
      <c r="I42" s="1390"/>
      <c r="J42" s="1387"/>
      <c r="K42" s="1387"/>
      <c r="L42" s="1387"/>
      <c r="M42" s="1387"/>
      <c r="N42" s="1391" t="s">
        <v>19</v>
      </c>
      <c r="O42" s="1386">
        <f>SUM(O22:O41)</f>
        <v>0</v>
      </c>
      <c r="P42" s="1387"/>
      <c r="R42" s="2438"/>
      <c r="S42" s="2438"/>
      <c r="T42" s="1463"/>
      <c r="U42" s="1463"/>
      <c r="V42" s="1463"/>
      <c r="W42" s="1463"/>
      <c r="X42" s="1463"/>
      <c r="Y42" s="1463"/>
      <c r="Z42" s="1463"/>
      <c r="AA42" s="1463"/>
      <c r="AB42" s="1465"/>
      <c r="AC42" s="1463"/>
    </row>
    <row r="43" spans="1:29" ht="24" customHeight="1">
      <c r="B43" s="2427" t="s">
        <v>1771</v>
      </c>
      <c r="C43" s="2427"/>
      <c r="D43" s="2427"/>
      <c r="E43" s="2427"/>
      <c r="F43" s="2427"/>
      <c r="G43" s="2427"/>
      <c r="H43" s="2427"/>
      <c r="I43" s="2427"/>
      <c r="R43" s="2428"/>
      <c r="S43" s="2428"/>
      <c r="T43" s="2428"/>
      <c r="U43" s="2428"/>
      <c r="V43" s="2428"/>
      <c r="W43" s="2428"/>
    </row>
    <row r="44" spans="1:29" ht="30" customHeight="1">
      <c r="B44" s="2429" t="s">
        <v>1429</v>
      </c>
      <c r="C44" s="2429"/>
      <c r="D44" s="2429"/>
      <c r="E44" s="2429"/>
      <c r="F44" s="2429"/>
      <c r="G44" s="2429"/>
      <c r="H44" s="2429"/>
      <c r="I44" s="2429"/>
      <c r="J44" s="2429"/>
      <c r="K44" s="1392"/>
      <c r="L44" s="1392"/>
      <c r="M44" s="1392"/>
      <c r="N44" s="1392"/>
      <c r="O44" s="1392"/>
      <c r="P44" s="1392"/>
      <c r="R44" s="2430"/>
      <c r="S44" s="2430"/>
      <c r="T44" s="2430"/>
      <c r="U44" s="2430"/>
      <c r="V44" s="2430"/>
      <c r="W44" s="2430"/>
      <c r="X44" s="2430"/>
      <c r="Y44" s="1466"/>
      <c r="Z44" s="1466"/>
      <c r="AA44" s="1466"/>
      <c r="AB44" s="1466"/>
      <c r="AC44" s="1466"/>
    </row>
    <row r="45" spans="1:29">
      <c r="B45" s="1369" t="s">
        <v>1423</v>
      </c>
      <c r="R45" s="1451"/>
    </row>
    <row r="46" spans="1:29">
      <c r="B46" s="1393" t="s">
        <v>1394</v>
      </c>
      <c r="R46" s="1467"/>
    </row>
    <row r="47" spans="1:29">
      <c r="B47" s="1393"/>
      <c r="R47" s="1467"/>
    </row>
    <row r="48" spans="1:29">
      <c r="B48" s="1394" t="s">
        <v>1381</v>
      </c>
      <c r="C48" s="1395"/>
      <c r="D48" s="1395"/>
      <c r="E48" s="1395"/>
      <c r="R48" s="1468"/>
      <c r="S48" s="1469"/>
    </row>
    <row r="49" spans="2:19">
      <c r="B49" s="1394" t="s">
        <v>1384</v>
      </c>
      <c r="R49" s="1468"/>
    </row>
    <row r="50" spans="2:19">
      <c r="B50" s="1394" t="s">
        <v>1385</v>
      </c>
      <c r="R50" s="1468"/>
    </row>
    <row r="51" spans="2:19">
      <c r="B51" s="1394" t="s">
        <v>1918</v>
      </c>
      <c r="R51" s="1468"/>
    </row>
    <row r="52" spans="2:19">
      <c r="B52" s="1394" t="s">
        <v>1387</v>
      </c>
      <c r="C52" s="1395"/>
      <c r="D52" s="1395"/>
      <c r="E52" s="1395"/>
      <c r="R52" s="1468"/>
      <c r="S52" s="1469"/>
    </row>
    <row r="53" spans="2:19">
      <c r="B53" s="1394" t="s">
        <v>1386</v>
      </c>
      <c r="C53" s="1395"/>
      <c r="D53" s="1395"/>
      <c r="E53" s="1395"/>
      <c r="R53" s="1468"/>
      <c r="S53" s="1469"/>
    </row>
    <row r="54" spans="2:19">
      <c r="B54" s="1368" t="s">
        <v>1424</v>
      </c>
      <c r="C54" s="1395"/>
      <c r="D54" s="1395"/>
      <c r="E54" s="1395"/>
      <c r="S54" s="1469"/>
    </row>
    <row r="55" spans="2:19">
      <c r="B55" s="1368" t="s">
        <v>1425</v>
      </c>
      <c r="C55" s="1395"/>
      <c r="D55" s="1395"/>
      <c r="E55" s="1395"/>
      <c r="S55" s="1469"/>
    </row>
    <row r="56" spans="2:19">
      <c r="B56" s="1368" t="s">
        <v>1427</v>
      </c>
      <c r="C56" s="1395"/>
      <c r="D56" s="1395"/>
      <c r="E56" s="1395"/>
      <c r="S56" s="1469"/>
    </row>
    <row r="57" spans="2:19">
      <c r="B57" s="1394" t="s">
        <v>1388</v>
      </c>
      <c r="C57" s="1395"/>
      <c r="D57" s="1395"/>
      <c r="E57" s="1395"/>
      <c r="R57" s="1468"/>
      <c r="S57" s="1469"/>
    </row>
    <row r="58" spans="2:19">
      <c r="B58" s="1394" t="s">
        <v>1391</v>
      </c>
      <c r="C58" s="1395"/>
      <c r="D58" s="1395"/>
      <c r="E58" s="1395"/>
      <c r="R58" s="1468"/>
      <c r="S58" s="1469"/>
    </row>
    <row r="59" spans="2:19">
      <c r="B59" s="1394" t="s">
        <v>1382</v>
      </c>
      <c r="C59" s="1395"/>
      <c r="D59" s="1395"/>
      <c r="E59" s="1395"/>
      <c r="R59" s="1468"/>
      <c r="S59" s="1469"/>
    </row>
    <row r="60" spans="2:19">
      <c r="B60" s="1394" t="s">
        <v>1383</v>
      </c>
      <c r="C60" s="1395"/>
      <c r="D60" s="1395"/>
      <c r="E60" s="1395"/>
      <c r="R60" s="1468"/>
      <c r="S60" s="1469"/>
    </row>
    <row r="61" spans="2:19">
      <c r="B61" s="1394" t="s">
        <v>1389</v>
      </c>
      <c r="C61" s="1395"/>
      <c r="D61" s="1395"/>
      <c r="E61" s="1395"/>
      <c r="R61" s="1468"/>
      <c r="S61" s="1469"/>
    </row>
    <row r="62" spans="2:19">
      <c r="B62" s="1394" t="s">
        <v>1390</v>
      </c>
      <c r="R62" s="1468"/>
    </row>
    <row r="63" spans="2:19">
      <c r="B63" s="1394" t="s">
        <v>1392</v>
      </c>
      <c r="R63" s="1468"/>
    </row>
    <row r="64" spans="2:19">
      <c r="B64" s="1394" t="s">
        <v>1393</v>
      </c>
      <c r="R64" s="1468"/>
    </row>
    <row r="65" spans="2:3">
      <c r="B65" s="1368" t="s">
        <v>1426</v>
      </c>
    </row>
    <row r="66" spans="2:3">
      <c r="C66" s="1368" t="s">
        <v>1428</v>
      </c>
    </row>
    <row r="67" spans="2:3">
      <c r="C67" s="1368" t="s">
        <v>1428</v>
      </c>
    </row>
    <row r="68" spans="2:3">
      <c r="C68" s="1368" t="s">
        <v>1428</v>
      </c>
    </row>
  </sheetData>
  <mergeCells count="88">
    <mergeCell ref="B6:F6"/>
    <mergeCell ref="G6:J6"/>
    <mergeCell ref="R6:T6"/>
    <mergeCell ref="U6:X6"/>
    <mergeCell ref="B4:F4"/>
    <mergeCell ref="G4:J4"/>
    <mergeCell ref="R4:T4"/>
    <mergeCell ref="U4:X4"/>
    <mergeCell ref="B5:F5"/>
    <mergeCell ref="G5:J5"/>
    <mergeCell ref="R5:T5"/>
    <mergeCell ref="U5:X5"/>
    <mergeCell ref="B7:F7"/>
    <mergeCell ref="G7:J7"/>
    <mergeCell ref="R7:T7"/>
    <mergeCell ref="U7:X7"/>
    <mergeCell ref="B9:F9"/>
    <mergeCell ref="G9:J9"/>
    <mergeCell ref="R9:T9"/>
    <mergeCell ref="U9:X9"/>
    <mergeCell ref="B8:F8"/>
    <mergeCell ref="G8:J8"/>
    <mergeCell ref="R8:T8"/>
    <mergeCell ref="U8:X8"/>
    <mergeCell ref="B10:F10"/>
    <mergeCell ref="G10:J10"/>
    <mergeCell ref="R10:T10"/>
    <mergeCell ref="U10:X10"/>
    <mergeCell ref="B11:F11"/>
    <mergeCell ref="G11:J11"/>
    <mergeCell ref="R11:T11"/>
    <mergeCell ref="U11:X11"/>
    <mergeCell ref="B12:F12"/>
    <mergeCell ref="G12:J12"/>
    <mergeCell ref="R12:T12"/>
    <mergeCell ref="U12:X12"/>
    <mergeCell ref="B13:F13"/>
    <mergeCell ref="G13:J13"/>
    <mergeCell ref="R13:T13"/>
    <mergeCell ref="U13:X13"/>
    <mergeCell ref="B14:F14"/>
    <mergeCell ref="G14:J14"/>
    <mergeCell ref="R14:T14"/>
    <mergeCell ref="U14:X14"/>
    <mergeCell ref="B15:F15"/>
    <mergeCell ref="G15:J15"/>
    <mergeCell ref="R15:T15"/>
    <mergeCell ref="U15:X15"/>
    <mergeCell ref="B16:F16"/>
    <mergeCell ref="G16:J16"/>
    <mergeCell ref="R16:T16"/>
    <mergeCell ref="U16:X16"/>
    <mergeCell ref="B17:F17"/>
    <mergeCell ref="G17:J17"/>
    <mergeCell ref="R17:T17"/>
    <mergeCell ref="U17:X17"/>
    <mergeCell ref="B18:F18"/>
    <mergeCell ref="G18:J18"/>
    <mergeCell ref="R18:T18"/>
    <mergeCell ref="U18:X18"/>
    <mergeCell ref="K19:M19"/>
    <mergeCell ref="Y19:AA19"/>
    <mergeCell ref="B20:B21"/>
    <mergeCell ref="C20:C21"/>
    <mergeCell ref="F20:F21"/>
    <mergeCell ref="G20:H20"/>
    <mergeCell ref="I20:J20"/>
    <mergeCell ref="K20:K21"/>
    <mergeCell ref="L20:L21"/>
    <mergeCell ref="N20:N21"/>
    <mergeCell ref="Z20:Z21"/>
    <mergeCell ref="AB20:AB21"/>
    <mergeCell ref="AC20:AC21"/>
    <mergeCell ref="R42:S42"/>
    <mergeCell ref="O20:O21"/>
    <mergeCell ref="R20:R21"/>
    <mergeCell ref="S20:S21"/>
    <mergeCell ref="T20:T21"/>
    <mergeCell ref="U20:V20"/>
    <mergeCell ref="W20:X20"/>
    <mergeCell ref="B43:I43"/>
    <mergeCell ref="R43:W43"/>
    <mergeCell ref="B44:J44"/>
    <mergeCell ref="R44:X44"/>
    <mergeCell ref="Y20:Y21"/>
    <mergeCell ref="D20:D21"/>
    <mergeCell ref="B42:D42"/>
    <mergeCell ref="E20:E21"/>
  </mergeCells>
  <phoneticPr fontId="8"/>
  <dataValidations count="3">
    <dataValidation type="list" allowBlank="1" showInputMessage="1" showErrorMessage="1" sqref="R22:R41 B22:B41" xr:uid="{5E9D7064-1E19-4573-A9F8-CC34BEF3D39F}">
      <formula1>$B$47:$B$68</formula1>
    </dataValidation>
    <dataValidation type="list" allowBlank="1" showInputMessage="1" showErrorMessage="1" sqref="D22:D41" xr:uid="{BE4DD10E-6F00-4035-8204-C3E5403B26A1}">
      <formula1>"無,有"</formula1>
    </dataValidation>
    <dataValidation type="list" allowBlank="1" showInputMessage="1" showErrorMessage="1" sqref="E22:E41" xr:uid="{A21E5E76-112E-48DB-AA3E-D85E15CAFE41}">
      <formula1>"非該当,該当"</formula1>
    </dataValidation>
  </dataValidations>
  <printOptions horizontalCentered="1"/>
  <pageMargins left="0.23622047244094491" right="0.23622047244094491" top="0.74803149606299213" bottom="0.74803149606299213" header="0.31496062992125984" footer="0.31496062992125984"/>
  <pageSetup paperSize="9" scale="76" fitToWidth="0"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84BD-B1AC-4760-BF71-5BADC001A167}">
  <sheetPr>
    <tabColor rgb="FFFFFF00"/>
  </sheetPr>
  <dimension ref="A1:H37"/>
  <sheetViews>
    <sheetView showGridLines="0" view="pageBreakPreview" zoomScale="70" zoomScaleNormal="100" zoomScaleSheetLayoutView="70" workbookViewId="0">
      <selection sqref="A1:H30"/>
    </sheetView>
  </sheetViews>
  <sheetFormatPr defaultColWidth="9" defaultRowHeight="13.5"/>
  <cols>
    <col min="1" max="1" width="35" style="98" customWidth="1"/>
    <col min="2" max="3" width="3.125" style="98" customWidth="1"/>
    <col min="4" max="4" width="23.625" style="98" customWidth="1"/>
    <col min="5" max="5" width="10.375" style="98" customWidth="1"/>
    <col min="6" max="6" width="7.5" style="98" customWidth="1"/>
    <col min="7" max="7" width="23.875" style="98" customWidth="1"/>
    <col min="8" max="8" width="8.125" style="98" customWidth="1"/>
    <col min="9" max="16384" width="9" style="98"/>
  </cols>
  <sheetData>
    <row r="1" spans="1:8" ht="16.5">
      <c r="A1" s="1104" t="s">
        <v>802</v>
      </c>
      <c r="B1" s="1102"/>
      <c r="C1" s="1102"/>
      <c r="D1" s="1102"/>
      <c r="E1" s="1102"/>
      <c r="F1" s="1102"/>
      <c r="G1" s="1102"/>
      <c r="H1" s="1103"/>
    </row>
    <row r="2" spans="1:8" ht="16.5">
      <c r="A2" s="1101"/>
      <c r="B2" s="1102"/>
      <c r="C2" s="1102"/>
      <c r="D2" s="1102"/>
      <c r="E2" s="1102"/>
      <c r="F2" s="1102"/>
      <c r="G2" s="2391" t="str">
        <f>IF(AND(ISBLANK('届出書 '!AA4),ISBLANK('届出書 '!AD4),ISBLANK('届出書 '!AG4)),"届出書の日付から自動引用","令和"&amp;'届出書 '!AA4&amp;"年"&amp;'届出書 '!AD4&amp;"月"&amp;'届出書 '!AG4&amp;"日")</f>
        <v>届出書の日付から自動引用</v>
      </c>
      <c r="H2" s="2391"/>
    </row>
    <row r="3" spans="1:8" ht="15" customHeight="1">
      <c r="A3" s="1104"/>
      <c r="B3" s="1102"/>
      <c r="C3" s="1102"/>
      <c r="D3" s="1102"/>
      <c r="E3" s="1102"/>
      <c r="F3" s="1102"/>
      <c r="G3" s="1105"/>
      <c r="H3" s="1105"/>
    </row>
    <row r="4" spans="1:8" ht="81" customHeight="1">
      <c r="A4" s="2392" t="s">
        <v>432</v>
      </c>
      <c r="B4" s="2393"/>
      <c r="C4" s="2393"/>
      <c r="D4" s="2393"/>
      <c r="E4" s="2393"/>
      <c r="F4" s="2393"/>
      <c r="G4" s="2393"/>
      <c r="H4" s="2393"/>
    </row>
    <row r="5" spans="1:8" ht="22.5" customHeight="1">
      <c r="A5" s="2401" t="s">
        <v>1591</v>
      </c>
      <c r="B5" s="2401"/>
      <c r="C5" s="2401"/>
      <c r="D5" s="2401"/>
      <c r="E5" s="2401"/>
      <c r="F5" s="2401"/>
      <c r="G5" s="2401"/>
      <c r="H5" s="2401"/>
    </row>
    <row r="6" spans="1:8" ht="36" customHeight="1">
      <c r="A6" s="1106" t="s">
        <v>223</v>
      </c>
      <c r="B6" s="2402" t="str">
        <f>IF(ISBLANK('届出書 '!G18),"届出書の記載欄から自動引用",'届出書 '!G18)</f>
        <v>届出書の記載欄から自動引用</v>
      </c>
      <c r="C6" s="2403"/>
      <c r="D6" s="2403"/>
      <c r="E6" s="2403"/>
      <c r="F6" s="2403"/>
      <c r="G6" s="2403"/>
      <c r="H6" s="2404"/>
    </row>
    <row r="7" spans="1:8" ht="46.5" customHeight="1">
      <c r="A7" s="1107" t="s">
        <v>224</v>
      </c>
      <c r="B7" s="2405"/>
      <c r="C7" s="2406"/>
      <c r="D7" s="2406"/>
      <c r="E7" s="2406"/>
      <c r="F7" s="2406"/>
      <c r="G7" s="2406"/>
      <c r="H7" s="2407"/>
    </row>
    <row r="8" spans="1:8" ht="39.950000000000003" customHeight="1">
      <c r="A8" s="1108" t="s">
        <v>225</v>
      </c>
      <c r="B8" s="2467"/>
      <c r="C8" s="2468"/>
      <c r="D8" s="2468"/>
      <c r="E8" s="2468"/>
      <c r="F8" s="2468"/>
      <c r="G8" s="2468"/>
      <c r="H8" s="2469"/>
    </row>
    <row r="9" spans="1:8" s="99" customFormat="1" ht="23.25" customHeight="1">
      <c r="A9" s="1109"/>
      <c r="B9" s="1110"/>
      <c r="C9" s="1110"/>
      <c r="D9" s="1110"/>
      <c r="E9" s="1110"/>
      <c r="F9" s="1110"/>
      <c r="G9" s="1110"/>
      <c r="H9" s="1110"/>
    </row>
    <row r="10" spans="1:8" s="99" customFormat="1" ht="23.25" customHeight="1">
      <c r="A10" s="2398" t="s">
        <v>1376</v>
      </c>
      <c r="B10" s="2399"/>
      <c r="C10" s="2399"/>
      <c r="D10" s="2399"/>
      <c r="E10" s="2399"/>
      <c r="F10" s="2399"/>
      <c r="G10" s="2399"/>
      <c r="H10" s="2400"/>
    </row>
    <row r="11" spans="1:8" s="99" customFormat="1">
      <c r="A11" s="2411" t="s">
        <v>1374</v>
      </c>
      <c r="B11" s="1111"/>
      <c r="C11" s="1112"/>
      <c r="D11" s="1112"/>
      <c r="E11" s="1112"/>
      <c r="F11" s="1112"/>
      <c r="G11" s="1112"/>
      <c r="H11" s="2464"/>
    </row>
    <row r="12" spans="1:8">
      <c r="A12" s="2412"/>
      <c r="B12" s="1113"/>
      <c r="C12" s="1110"/>
      <c r="D12" s="1110"/>
      <c r="E12" s="1110" t="s">
        <v>1375</v>
      </c>
      <c r="F12" s="1110"/>
      <c r="G12" s="1110"/>
      <c r="H12" s="2416"/>
    </row>
    <row r="13" spans="1:8" ht="52.5" customHeight="1" thickBot="1">
      <c r="A13" s="2412"/>
      <c r="B13" s="1113"/>
      <c r="C13" s="1114" t="s">
        <v>253</v>
      </c>
      <c r="D13" s="1115" t="s">
        <v>319</v>
      </c>
      <c r="E13" s="1116">
        <f>COUNTIF('別紙６の２（福祉専門職員配置者リスト）'!N22:N41,"対象")</f>
        <v>0</v>
      </c>
      <c r="F13" s="2397"/>
      <c r="G13" s="1126" t="s">
        <v>405</v>
      </c>
      <c r="H13" s="2416"/>
    </row>
    <row r="14" spans="1:8" ht="52.5" customHeight="1" thickBot="1">
      <c r="A14" s="2412"/>
      <c r="B14" s="1113"/>
      <c r="C14" s="1114" t="s">
        <v>254</v>
      </c>
      <c r="D14" s="1115" t="s">
        <v>1772</v>
      </c>
      <c r="E14" s="1116">
        <f>COUNTIFS('別紙６の２（福祉専門職員配置者リスト）'!N22:N41,"対象",'別紙６の２（福祉専門職員配置者リスト）'!D22:D41,"有")</f>
        <v>0</v>
      </c>
      <c r="F14" s="2397"/>
      <c r="G14" s="1132" t="str">
        <f>IFERROR(ROUNDDOWN(E14/E13,2),"自動計算されます")</f>
        <v>自動計算されます</v>
      </c>
      <c r="H14" s="2416"/>
    </row>
    <row r="15" spans="1:8" ht="13.5" customHeight="1">
      <c r="A15" s="2412"/>
      <c r="B15" s="1113"/>
      <c r="C15" s="1110"/>
      <c r="D15" s="1110"/>
      <c r="E15" s="1110"/>
      <c r="F15" s="1110"/>
      <c r="G15" s="1110"/>
      <c r="H15" s="2416"/>
    </row>
    <row r="16" spans="1:8" ht="13.5" customHeight="1">
      <c r="A16" s="2413"/>
      <c r="B16" s="1119"/>
      <c r="C16" s="1120"/>
      <c r="D16" s="1120"/>
      <c r="E16" s="1120"/>
      <c r="F16" s="1120"/>
      <c r="G16" s="1120"/>
      <c r="H16" s="2465"/>
    </row>
    <row r="17" spans="1:8" s="99" customFormat="1">
      <c r="A17" s="2418" t="s">
        <v>434</v>
      </c>
      <c r="B17" s="2454"/>
      <c r="C17" s="2455"/>
      <c r="D17" s="2455"/>
      <c r="E17" s="2455"/>
      <c r="F17" s="2455"/>
      <c r="G17" s="2455"/>
      <c r="H17" s="2456"/>
    </row>
    <row r="18" spans="1:8">
      <c r="A18" s="2419"/>
      <c r="B18" s="2457"/>
      <c r="C18" s="2458"/>
      <c r="D18" s="2458"/>
      <c r="E18" s="2458"/>
      <c r="F18" s="2458"/>
      <c r="G18" s="2458"/>
      <c r="H18" s="2459"/>
    </row>
    <row r="19" spans="1:8" ht="53.1" customHeight="1">
      <c r="A19" s="2419"/>
      <c r="B19" s="2457"/>
      <c r="C19" s="2458"/>
      <c r="D19" s="2458"/>
      <c r="E19" s="2458"/>
      <c r="F19" s="2458"/>
      <c r="G19" s="2458"/>
      <c r="H19" s="2459"/>
    </row>
    <row r="20" spans="1:8" ht="53.1" customHeight="1">
      <c r="A20" s="2419"/>
      <c r="B20" s="2457"/>
      <c r="C20" s="2458"/>
      <c r="D20" s="2458"/>
      <c r="E20" s="2458"/>
      <c r="F20" s="2458"/>
      <c r="G20" s="2458"/>
      <c r="H20" s="2459"/>
    </row>
    <row r="21" spans="1:8">
      <c r="A21" s="2419"/>
      <c r="B21" s="2457"/>
      <c r="C21" s="2458"/>
      <c r="D21" s="2458"/>
      <c r="E21" s="2458"/>
      <c r="F21" s="2458"/>
      <c r="G21" s="2458"/>
      <c r="H21" s="2459"/>
    </row>
    <row r="22" spans="1:8">
      <c r="A22" s="2420"/>
      <c r="B22" s="2460"/>
      <c r="C22" s="2461"/>
      <c r="D22" s="2461"/>
      <c r="E22" s="2461"/>
      <c r="F22" s="2461"/>
      <c r="G22" s="2461"/>
      <c r="H22" s="2462"/>
    </row>
    <row r="23" spans="1:8">
      <c r="A23" s="1102"/>
      <c r="B23" s="1102"/>
      <c r="C23" s="1102"/>
      <c r="D23" s="1102"/>
      <c r="E23" s="1102"/>
      <c r="F23" s="1102"/>
      <c r="G23" s="1102"/>
      <c r="H23" s="1102"/>
    </row>
    <row r="24" spans="1:8" ht="17.25" customHeight="1">
      <c r="A24" s="2463" t="s">
        <v>1602</v>
      </c>
      <c r="B24" s="2463"/>
      <c r="C24" s="2463"/>
      <c r="D24" s="2463"/>
      <c r="E24" s="2463"/>
      <c r="F24" s="2463"/>
      <c r="G24" s="2463"/>
      <c r="H24" s="2463"/>
    </row>
    <row r="25" spans="1:8" ht="16.5" customHeight="1">
      <c r="A25" s="2463" t="s">
        <v>435</v>
      </c>
      <c r="B25" s="2463"/>
      <c r="C25" s="2463"/>
      <c r="D25" s="2463"/>
      <c r="E25" s="2463"/>
      <c r="F25" s="2463"/>
      <c r="G25" s="2463"/>
      <c r="H25" s="2463"/>
    </row>
    <row r="26" spans="1:8" ht="17.25" customHeight="1">
      <c r="A26" s="2463" t="s">
        <v>436</v>
      </c>
      <c r="B26" s="2463"/>
      <c r="C26" s="2463"/>
      <c r="D26" s="2463"/>
      <c r="E26" s="2463"/>
      <c r="F26" s="2463"/>
      <c r="G26" s="2463"/>
      <c r="H26" s="2463"/>
    </row>
    <row r="27" spans="1:8" ht="17.25" customHeight="1">
      <c r="A27" s="2463" t="s">
        <v>437</v>
      </c>
      <c r="B27" s="2463"/>
      <c r="C27" s="2463"/>
      <c r="D27" s="2463"/>
      <c r="E27" s="2463"/>
      <c r="F27" s="2463"/>
      <c r="G27" s="2463"/>
      <c r="H27" s="2463"/>
    </row>
    <row r="28" spans="1:8" ht="17.25" customHeight="1">
      <c r="A28" s="2463" t="s">
        <v>438</v>
      </c>
      <c r="B28" s="2463"/>
      <c r="C28" s="2463"/>
      <c r="D28" s="2463"/>
      <c r="E28" s="2463"/>
      <c r="F28" s="2463"/>
      <c r="G28" s="2463"/>
      <c r="H28" s="2463"/>
    </row>
    <row r="29" spans="1:8" ht="17.25" customHeight="1">
      <c r="A29" s="2463" t="s">
        <v>439</v>
      </c>
      <c r="B29" s="2463"/>
      <c r="C29" s="2463"/>
      <c r="D29" s="2463"/>
      <c r="E29" s="2463"/>
      <c r="F29" s="2463"/>
      <c r="G29" s="2463"/>
      <c r="H29" s="2463"/>
    </row>
    <row r="30" spans="1:8" ht="17.25" customHeight="1">
      <c r="A30" s="2466" t="s">
        <v>440</v>
      </c>
      <c r="B30" s="2466"/>
      <c r="C30" s="2466"/>
      <c r="D30" s="2466"/>
      <c r="E30" s="2466"/>
      <c r="F30" s="2466"/>
      <c r="G30" s="2466"/>
      <c r="H30" s="2466"/>
    </row>
    <row r="34" spans="1:7" ht="102.6" customHeight="1">
      <c r="A34" s="2394" t="s">
        <v>514</v>
      </c>
      <c r="B34" s="2395"/>
      <c r="C34" s="2395"/>
      <c r="D34" s="2395"/>
      <c r="E34" s="2395"/>
      <c r="F34" s="2395"/>
      <c r="G34" s="2396"/>
    </row>
    <row r="36" spans="1:7">
      <c r="A36" s="98" t="s">
        <v>1370</v>
      </c>
    </row>
    <row r="37" spans="1:7">
      <c r="A37" s="98" t="s">
        <v>1369</v>
      </c>
    </row>
  </sheetData>
  <mergeCells count="20">
    <mergeCell ref="G2:H2"/>
    <mergeCell ref="A4:H4"/>
    <mergeCell ref="B6:H6"/>
    <mergeCell ref="B7:H7"/>
    <mergeCell ref="B8:H8"/>
    <mergeCell ref="B17:H22"/>
    <mergeCell ref="A5:H5"/>
    <mergeCell ref="A34:G34"/>
    <mergeCell ref="A17:A22"/>
    <mergeCell ref="A24:H24"/>
    <mergeCell ref="A25:H25"/>
    <mergeCell ref="A26:H26"/>
    <mergeCell ref="A27:H27"/>
    <mergeCell ref="A28:H28"/>
    <mergeCell ref="A11:A16"/>
    <mergeCell ref="H11:H16"/>
    <mergeCell ref="F13:F14"/>
    <mergeCell ref="A29:H29"/>
    <mergeCell ref="A30:H30"/>
    <mergeCell ref="A10:H10"/>
  </mergeCells>
  <phoneticPr fontId="8"/>
  <conditionalFormatting sqref="B7:H8 E13:E14 B17:H22">
    <cfRule type="notContainsBlanks" dxfId="134" priority="1">
      <formula>LEN(TRIM(B7))&gt;0</formula>
    </cfRule>
  </conditionalFormatting>
  <dataValidations count="3">
    <dataValidation type="whole" allowBlank="1" showInputMessage="1" showErrorMessage="1" sqref="E13:E14" xr:uid="{474E11E7-C2BF-4CF4-87E6-F2CBE315201B}">
      <formula1>1</formula1>
      <formula2>100</formula2>
    </dataValidation>
    <dataValidation type="list" allowBlank="1" showInputMessage="1" showErrorMessage="1" sqref="B8:H8" xr:uid="{3C03C0A5-1994-46E2-B3CC-3C6395CF93DE}">
      <formula1>$A$35:$A$40</formula1>
    </dataValidation>
    <dataValidation type="list" allowBlank="1" showInputMessage="1" showErrorMessage="1" sqref="B7" xr:uid="{108ECC04-5C37-4EF3-AAA5-752BFEB8B0F2}">
      <formula1>"　,１　新規,２　変更・継続,３　終了"</formula1>
    </dataValidation>
  </dataValidations>
  <pageMargins left="0.7" right="0.7" top="0.75" bottom="0.75" header="0.3" footer="0.3"/>
  <pageSetup paperSize="9" scale="32"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F487-7C93-4CF6-A17A-B0C5F7B2BDCC}">
  <sheetPr codeName="Sheet12">
    <tabColor theme="4"/>
  </sheetPr>
  <dimension ref="A1:AM49"/>
  <sheetViews>
    <sheetView view="pageBreakPreview" zoomScale="70" zoomScaleSheetLayoutView="70" workbookViewId="0">
      <selection activeCell="AT29" sqref="AT29"/>
    </sheetView>
  </sheetViews>
  <sheetFormatPr defaultColWidth="8.625" defaultRowHeight="21" customHeight="1"/>
  <cols>
    <col min="1" max="1" width="5.375" style="525" customWidth="1"/>
    <col min="2" max="2" width="4.625" style="525" customWidth="1"/>
    <col min="3" max="23" width="2.625" style="525" customWidth="1"/>
    <col min="24" max="24" width="5.5" style="525" customWidth="1"/>
    <col min="25" max="25" width="22.75" style="525" customWidth="1"/>
    <col min="26" max="37" width="2.625" style="525" customWidth="1"/>
    <col min="38" max="38" width="2.5" style="525" customWidth="1"/>
    <col min="39" max="39" width="9" style="525" customWidth="1"/>
    <col min="40" max="40" width="2.5" style="525" customWidth="1"/>
    <col min="41" max="16384" width="8.625" style="525"/>
  </cols>
  <sheetData>
    <row r="1" spans="1:39" s="524" customFormat="1" ht="20.100000000000001" customHeight="1">
      <c r="A1" s="1348" t="s">
        <v>1491</v>
      </c>
    </row>
    <row r="2" spans="1:39" s="524" customFormat="1" ht="20.100000000000001" customHeight="1">
      <c r="AA2" s="2497" t="str">
        <f>IF(AND(ISBLANK('届出書 '!AA4),ISBLANK('届出書 '!AD4),ISBLANK('届出書 '!AG4)),"届出書の日付から自動引用","令和"&amp;'届出書 '!AA4&amp;"年"&amp;'届出書 '!AD4&amp;"月"&amp;'届出書 '!AG4&amp;"日")</f>
        <v>届出書の日付から自動引用</v>
      </c>
      <c r="AB2" s="2497"/>
      <c r="AC2" s="2497"/>
      <c r="AD2" s="2497"/>
      <c r="AE2" s="2497"/>
      <c r="AF2" s="2497"/>
      <c r="AG2" s="2497"/>
      <c r="AH2" s="2497"/>
      <c r="AI2" s="2497"/>
      <c r="AJ2" s="2497"/>
    </row>
    <row r="3" spans="1:39" ht="21" customHeight="1">
      <c r="B3" s="2498" t="s">
        <v>861</v>
      </c>
      <c r="C3" s="2498"/>
      <c r="D3" s="2498"/>
      <c r="E3" s="2498"/>
      <c r="F3" s="2498"/>
      <c r="G3" s="2498"/>
      <c r="H3" s="2498"/>
      <c r="I3" s="2498"/>
      <c r="J3" s="2498"/>
      <c r="K3" s="2498"/>
      <c r="L3" s="2498"/>
      <c r="M3" s="2498"/>
      <c r="N3" s="2498"/>
      <c r="O3" s="2498"/>
      <c r="P3" s="2498"/>
      <c r="Q3" s="2498"/>
      <c r="R3" s="2498"/>
      <c r="S3" s="2498"/>
      <c r="T3" s="2498"/>
      <c r="U3" s="2498"/>
      <c r="V3" s="2498"/>
      <c r="W3" s="2498"/>
      <c r="X3" s="2498"/>
      <c r="Y3" s="2498"/>
      <c r="Z3" s="2498"/>
      <c r="AA3" s="2498"/>
      <c r="AB3" s="2498"/>
      <c r="AC3" s="2498"/>
      <c r="AD3" s="2498"/>
      <c r="AE3" s="2498"/>
      <c r="AF3" s="2498"/>
      <c r="AG3" s="2498"/>
      <c r="AH3" s="2498"/>
      <c r="AI3" s="2498"/>
      <c r="AJ3" s="2498"/>
    </row>
    <row r="4" spans="1:39" s="527" customFormat="1" ht="18" customHeight="1">
      <c r="A4" s="526"/>
      <c r="B4" s="526"/>
      <c r="C4" s="526"/>
      <c r="D4" s="526"/>
      <c r="E4" s="526"/>
      <c r="F4" s="526"/>
      <c r="G4" s="526"/>
      <c r="H4" s="526"/>
    </row>
    <row r="5" spans="1:39" s="527" customFormat="1" ht="29.25" customHeight="1">
      <c r="A5" s="526"/>
      <c r="B5" s="2499" t="s">
        <v>862</v>
      </c>
      <c r="C5" s="2499"/>
      <c r="D5" s="2499"/>
      <c r="E5" s="2499"/>
      <c r="F5" s="2499"/>
      <c r="G5" s="2499"/>
      <c r="H5" s="2499"/>
      <c r="I5" s="2499"/>
      <c r="J5" s="2499"/>
      <c r="K5" s="2499"/>
      <c r="L5" s="2500" t="str">
        <f>IF(ISBLANK('届出書 '!G18),"届出書の記載欄から自動引用",'届出書 '!G18)</f>
        <v>届出書の記載欄から自動引用</v>
      </c>
      <c r="M5" s="2500"/>
      <c r="N5" s="2500"/>
      <c r="O5" s="2500"/>
      <c r="P5" s="2500"/>
      <c r="Q5" s="2500"/>
      <c r="R5" s="2500"/>
      <c r="S5" s="2500"/>
      <c r="T5" s="2500"/>
      <c r="U5" s="2500"/>
      <c r="V5" s="2500"/>
      <c r="W5" s="2500"/>
      <c r="X5" s="2500"/>
      <c r="Y5" s="2500"/>
      <c r="Z5" s="2500"/>
      <c r="AA5" s="2500"/>
      <c r="AB5" s="2500"/>
      <c r="AC5" s="2500"/>
      <c r="AD5" s="2500"/>
      <c r="AE5" s="2500"/>
      <c r="AF5" s="2500"/>
      <c r="AG5" s="2500"/>
      <c r="AH5" s="2500"/>
      <c r="AI5" s="2500"/>
      <c r="AJ5" s="2500"/>
    </row>
    <row r="6" spans="1:39" s="527" customFormat="1" ht="31.5" customHeight="1">
      <c r="A6" s="526"/>
      <c r="B6" s="2499" t="s">
        <v>863</v>
      </c>
      <c r="C6" s="2499"/>
      <c r="D6" s="2499"/>
      <c r="E6" s="2499"/>
      <c r="F6" s="2499"/>
      <c r="G6" s="2499"/>
      <c r="H6" s="2499"/>
      <c r="I6" s="2499"/>
      <c r="J6" s="2499"/>
      <c r="K6" s="2499"/>
      <c r="L6" s="2501"/>
      <c r="M6" s="2501"/>
      <c r="N6" s="2501"/>
      <c r="O6" s="2501"/>
      <c r="P6" s="2501"/>
      <c r="Q6" s="2501"/>
      <c r="R6" s="2501"/>
      <c r="S6" s="2501"/>
      <c r="T6" s="2501"/>
      <c r="U6" s="2501"/>
      <c r="V6" s="2501"/>
      <c r="W6" s="2501"/>
      <c r="X6" s="2501"/>
      <c r="Y6" s="2501"/>
      <c r="Z6" s="2502" t="s">
        <v>864</v>
      </c>
      <c r="AA6" s="2502"/>
      <c r="AB6" s="2502"/>
      <c r="AC6" s="2502"/>
      <c r="AD6" s="2502"/>
      <c r="AE6" s="2502"/>
      <c r="AF6" s="2502"/>
      <c r="AG6" s="2503"/>
      <c r="AH6" s="2503"/>
      <c r="AI6" s="2503"/>
      <c r="AJ6" s="2503"/>
    </row>
    <row r="7" spans="1:39" s="527" customFormat="1" ht="29.25" customHeight="1">
      <c r="B7" s="2492" t="s">
        <v>865</v>
      </c>
      <c r="C7" s="2492"/>
      <c r="D7" s="2492"/>
      <c r="E7" s="2492"/>
      <c r="F7" s="2492"/>
      <c r="G7" s="2492"/>
      <c r="H7" s="2492"/>
      <c r="I7" s="2492"/>
      <c r="J7" s="2492"/>
      <c r="K7" s="2492"/>
      <c r="L7" s="2493"/>
      <c r="M7" s="2493"/>
      <c r="N7" s="2493"/>
      <c r="O7" s="2493"/>
      <c r="P7" s="2493"/>
      <c r="Q7" s="2493"/>
      <c r="R7" s="2493"/>
      <c r="S7" s="2493"/>
      <c r="T7" s="2493"/>
      <c r="U7" s="2493"/>
      <c r="V7" s="2493"/>
      <c r="W7" s="2493"/>
      <c r="X7" s="2493"/>
      <c r="Y7" s="2493"/>
      <c r="Z7" s="2493"/>
      <c r="AA7" s="2493"/>
      <c r="AB7" s="2493"/>
      <c r="AC7" s="2493"/>
      <c r="AD7" s="2493"/>
      <c r="AE7" s="2493"/>
      <c r="AF7" s="2493"/>
      <c r="AG7" s="2493"/>
      <c r="AH7" s="2493"/>
      <c r="AI7" s="2493"/>
      <c r="AJ7" s="2493"/>
    </row>
    <row r="8" spans="1:39" ht="9.75" customHeight="1"/>
    <row r="9" spans="1:39" ht="21" customHeight="1">
      <c r="B9" s="2475" t="s">
        <v>866</v>
      </c>
      <c r="C9" s="2475"/>
      <c r="D9" s="2475"/>
      <c r="E9" s="2475"/>
      <c r="F9" s="2475"/>
      <c r="G9" s="2475"/>
      <c r="H9" s="2475"/>
      <c r="I9" s="2475"/>
      <c r="J9" s="2475"/>
      <c r="K9" s="2475"/>
      <c r="L9" s="2475"/>
      <c r="M9" s="2475"/>
      <c r="N9" s="2475"/>
      <c r="O9" s="2475"/>
      <c r="P9" s="2475"/>
      <c r="Q9" s="2475"/>
      <c r="R9" s="2475"/>
      <c r="S9" s="2475"/>
      <c r="T9" s="2475"/>
      <c r="U9" s="2475"/>
      <c r="V9" s="2475"/>
      <c r="W9" s="2475"/>
      <c r="X9" s="2475"/>
      <c r="Y9" s="2475"/>
      <c r="Z9" s="2475"/>
      <c r="AA9" s="2475"/>
      <c r="AB9" s="2475"/>
      <c r="AC9" s="2475"/>
      <c r="AD9" s="2475"/>
      <c r="AE9" s="2475"/>
      <c r="AF9" s="2475"/>
      <c r="AG9" s="2475"/>
      <c r="AH9" s="2475"/>
      <c r="AI9" s="2475"/>
      <c r="AJ9" s="2475"/>
    </row>
    <row r="10" spans="1:39" ht="21" customHeight="1">
      <c r="B10" s="2494" t="s">
        <v>867</v>
      </c>
      <c r="C10" s="2494"/>
      <c r="D10" s="2494"/>
      <c r="E10" s="2494"/>
      <c r="F10" s="2494"/>
      <c r="G10" s="2494"/>
      <c r="H10" s="2494"/>
      <c r="I10" s="2494"/>
      <c r="J10" s="2494"/>
      <c r="K10" s="2494"/>
      <c r="L10" s="2494"/>
      <c r="M10" s="2494"/>
      <c r="N10" s="2494"/>
      <c r="O10" s="2494"/>
      <c r="P10" s="2494"/>
      <c r="Q10" s="2494"/>
      <c r="R10" s="2494"/>
      <c r="S10" s="2495"/>
      <c r="T10" s="2495"/>
      <c r="U10" s="2495"/>
      <c r="V10" s="2495"/>
      <c r="W10" s="2495"/>
      <c r="X10" s="2495"/>
      <c r="Y10" s="2495"/>
      <c r="Z10" s="2495"/>
      <c r="AA10" s="2495"/>
      <c r="AB10" s="2495"/>
      <c r="AC10" s="528" t="s">
        <v>858</v>
      </c>
      <c r="AD10" s="529"/>
      <c r="AE10" s="2496"/>
      <c r="AF10" s="2496"/>
      <c r="AG10" s="2496"/>
      <c r="AH10" s="2496"/>
      <c r="AI10" s="2496"/>
      <c r="AJ10" s="2496"/>
      <c r="AM10" s="530"/>
    </row>
    <row r="11" spans="1:39" ht="21" customHeight="1" thickBot="1">
      <c r="B11" s="531"/>
      <c r="C11" s="2489" t="s">
        <v>868</v>
      </c>
      <c r="D11" s="2489"/>
      <c r="E11" s="2489"/>
      <c r="F11" s="2489"/>
      <c r="G11" s="2489"/>
      <c r="H11" s="2489"/>
      <c r="I11" s="2489"/>
      <c r="J11" s="2489"/>
      <c r="K11" s="2489"/>
      <c r="L11" s="2489"/>
      <c r="M11" s="2489"/>
      <c r="N11" s="2489"/>
      <c r="O11" s="2489"/>
      <c r="P11" s="2489"/>
      <c r="Q11" s="2489"/>
      <c r="R11" s="2489"/>
      <c r="S11" s="2477">
        <f>ROUNDUP(S10*50%,1)</f>
        <v>0</v>
      </c>
      <c r="T11" s="2477"/>
      <c r="U11" s="2477"/>
      <c r="V11" s="2477"/>
      <c r="W11" s="2477"/>
      <c r="X11" s="2477"/>
      <c r="Y11" s="2477"/>
      <c r="Z11" s="2477"/>
      <c r="AA11" s="2477"/>
      <c r="AB11" s="2477"/>
      <c r="AC11" s="532" t="s">
        <v>858</v>
      </c>
      <c r="AD11" s="532"/>
      <c r="AE11" s="2478"/>
      <c r="AF11" s="2478"/>
      <c r="AG11" s="2478"/>
      <c r="AH11" s="2478"/>
      <c r="AI11" s="2478"/>
      <c r="AJ11" s="2478"/>
    </row>
    <row r="12" spans="1:39" ht="21" customHeight="1" thickTop="1">
      <c r="B12" s="2479" t="s">
        <v>869</v>
      </c>
      <c r="C12" s="2479"/>
      <c r="D12" s="2479"/>
      <c r="E12" s="2479"/>
      <c r="F12" s="2479"/>
      <c r="G12" s="2479"/>
      <c r="H12" s="2479"/>
      <c r="I12" s="2479"/>
      <c r="J12" s="2479"/>
      <c r="K12" s="2479"/>
      <c r="L12" s="2479"/>
      <c r="M12" s="2479"/>
      <c r="N12" s="2479"/>
      <c r="O12" s="2479"/>
      <c r="P12" s="2479"/>
      <c r="Q12" s="2479"/>
      <c r="R12" s="2479"/>
      <c r="S12" s="2490" t="str">
        <f>IFERROR(ROUNDUP(AE24/L24,1),"（自動計算）")</f>
        <v>（自動計算）</v>
      </c>
      <c r="T12" s="2490"/>
      <c r="U12" s="2490"/>
      <c r="V12" s="2490"/>
      <c r="W12" s="2490"/>
      <c r="X12" s="2490"/>
      <c r="Y12" s="2490"/>
      <c r="Z12" s="2490"/>
      <c r="AA12" s="2490"/>
      <c r="AB12" s="2490"/>
      <c r="AC12" s="533" t="s">
        <v>858</v>
      </c>
      <c r="AD12" s="533"/>
      <c r="AE12" s="2491" t="s">
        <v>1651</v>
      </c>
      <c r="AF12" s="2491"/>
      <c r="AG12" s="2491"/>
      <c r="AH12" s="2491"/>
      <c r="AI12" s="2491"/>
      <c r="AJ12" s="2491"/>
    </row>
    <row r="13" spans="1:39" ht="21" customHeight="1">
      <c r="B13" s="2487" t="s">
        <v>870</v>
      </c>
      <c r="C13" s="2487"/>
      <c r="D13" s="2487"/>
      <c r="E13" s="2487"/>
      <c r="F13" s="2487"/>
      <c r="G13" s="2487"/>
      <c r="H13" s="2487"/>
      <c r="I13" s="2487"/>
      <c r="J13" s="2487"/>
      <c r="K13" s="2487"/>
      <c r="L13" s="2487" t="s">
        <v>871</v>
      </c>
      <c r="M13" s="2487"/>
      <c r="N13" s="2487"/>
      <c r="O13" s="2487"/>
      <c r="P13" s="2487"/>
      <c r="Q13" s="2487"/>
      <c r="R13" s="2487"/>
      <c r="S13" s="2487"/>
      <c r="T13" s="2487"/>
      <c r="U13" s="2487"/>
      <c r="V13" s="2487"/>
      <c r="W13" s="2487"/>
      <c r="X13" s="2487"/>
      <c r="Y13" s="2487" t="s">
        <v>872</v>
      </c>
      <c r="Z13" s="2487"/>
      <c r="AA13" s="2487"/>
      <c r="AB13" s="2487"/>
      <c r="AC13" s="2487"/>
      <c r="AD13" s="2487"/>
      <c r="AE13" s="2487" t="s">
        <v>873</v>
      </c>
      <c r="AF13" s="2487"/>
      <c r="AG13" s="2487"/>
      <c r="AH13" s="2487"/>
      <c r="AI13" s="2487"/>
      <c r="AJ13" s="2487"/>
    </row>
    <row r="14" spans="1:39" ht="21" customHeight="1">
      <c r="B14" s="534">
        <v>1</v>
      </c>
      <c r="C14" s="2471" t="s">
        <v>1641</v>
      </c>
      <c r="D14" s="2471"/>
      <c r="E14" s="2471"/>
      <c r="F14" s="2471"/>
      <c r="G14" s="2471"/>
      <c r="H14" s="2471"/>
      <c r="I14" s="2471"/>
      <c r="J14" s="2471"/>
      <c r="K14" s="2471"/>
      <c r="L14" s="2471" t="s">
        <v>1650</v>
      </c>
      <c r="M14" s="2471"/>
      <c r="N14" s="2471"/>
      <c r="O14" s="2471"/>
      <c r="P14" s="2471"/>
      <c r="Q14" s="2471"/>
      <c r="R14" s="2471"/>
      <c r="S14" s="2471"/>
      <c r="T14" s="2471"/>
      <c r="U14" s="2471"/>
      <c r="V14" s="2471"/>
      <c r="W14" s="2471"/>
      <c r="X14" s="2471"/>
      <c r="Y14" s="2471"/>
      <c r="Z14" s="2471"/>
      <c r="AA14" s="2471"/>
      <c r="AB14" s="2471"/>
      <c r="AC14" s="2471"/>
      <c r="AD14" s="2471"/>
      <c r="AE14" s="2471"/>
      <c r="AF14" s="2471"/>
      <c r="AG14" s="2471"/>
      <c r="AH14" s="2471"/>
      <c r="AI14" s="2471"/>
      <c r="AJ14" s="2471"/>
    </row>
    <row r="15" spans="1:39" ht="21" customHeight="1">
      <c r="B15" s="534">
        <v>2</v>
      </c>
      <c r="C15" s="2471" t="s">
        <v>1643</v>
      </c>
      <c r="D15" s="2471"/>
      <c r="E15" s="2471"/>
      <c r="F15" s="2471"/>
      <c r="G15" s="2471"/>
      <c r="H15" s="2471"/>
      <c r="I15" s="2471"/>
      <c r="J15" s="2471"/>
      <c r="K15" s="2471"/>
      <c r="L15" s="2471"/>
      <c r="M15" s="2471"/>
      <c r="N15" s="2471"/>
      <c r="O15" s="2471"/>
      <c r="P15" s="2471"/>
      <c r="Q15" s="2471"/>
      <c r="R15" s="2471"/>
      <c r="S15" s="2471"/>
      <c r="T15" s="2471"/>
      <c r="U15" s="2471"/>
      <c r="V15" s="2471"/>
      <c r="W15" s="2471"/>
      <c r="X15" s="2471"/>
      <c r="Y15" s="2471"/>
      <c r="Z15" s="2471"/>
      <c r="AA15" s="2471"/>
      <c r="AB15" s="2471"/>
      <c r="AC15" s="2471"/>
      <c r="AD15" s="2471"/>
      <c r="AE15" s="2471"/>
      <c r="AF15" s="2471"/>
      <c r="AG15" s="2471"/>
      <c r="AH15" s="2471"/>
      <c r="AI15" s="2471"/>
      <c r="AJ15" s="2471"/>
    </row>
    <row r="16" spans="1:39" ht="21" customHeight="1">
      <c r="B16" s="534">
        <v>3</v>
      </c>
      <c r="C16" s="2471" t="s">
        <v>1645</v>
      </c>
      <c r="D16" s="2471"/>
      <c r="E16" s="2471"/>
      <c r="F16" s="2471"/>
      <c r="G16" s="2471"/>
      <c r="H16" s="2471"/>
      <c r="I16" s="2471"/>
      <c r="J16" s="2471"/>
      <c r="K16" s="2471"/>
      <c r="L16" s="2471"/>
      <c r="M16" s="2471"/>
      <c r="N16" s="2471"/>
      <c r="O16" s="2471"/>
      <c r="P16" s="2471"/>
      <c r="Q16" s="2471"/>
      <c r="R16" s="2471"/>
      <c r="S16" s="2471"/>
      <c r="T16" s="2471"/>
      <c r="U16" s="2471"/>
      <c r="V16" s="2471"/>
      <c r="W16" s="2471"/>
      <c r="X16" s="2471"/>
      <c r="Y16" s="2471"/>
      <c r="Z16" s="2471"/>
      <c r="AA16" s="2471"/>
      <c r="AB16" s="2471"/>
      <c r="AC16" s="2471"/>
      <c r="AD16" s="2471"/>
      <c r="AE16" s="2471"/>
      <c r="AF16" s="2471"/>
      <c r="AG16" s="2471"/>
      <c r="AH16" s="2471"/>
      <c r="AI16" s="2471"/>
      <c r="AJ16" s="2471"/>
    </row>
    <row r="17" spans="2:36" ht="21" customHeight="1">
      <c r="B17" s="534">
        <v>4</v>
      </c>
      <c r="C17" s="2471" t="s">
        <v>1647</v>
      </c>
      <c r="D17" s="2471"/>
      <c r="E17" s="2471"/>
      <c r="F17" s="2471"/>
      <c r="G17" s="2471"/>
      <c r="H17" s="2471"/>
      <c r="I17" s="2471"/>
      <c r="J17" s="2471"/>
      <c r="K17" s="2471"/>
      <c r="L17" s="2471"/>
      <c r="M17" s="2471"/>
      <c r="N17" s="2471"/>
      <c r="O17" s="2471"/>
      <c r="P17" s="2471"/>
      <c r="Q17" s="2471"/>
      <c r="R17" s="2471"/>
      <c r="S17" s="2471"/>
      <c r="T17" s="2471"/>
      <c r="U17" s="2471"/>
      <c r="V17" s="2471"/>
      <c r="W17" s="2471"/>
      <c r="X17" s="2471"/>
      <c r="Y17" s="2471"/>
      <c r="Z17" s="2471"/>
      <c r="AA17" s="2471"/>
      <c r="AB17" s="2471"/>
      <c r="AC17" s="2471"/>
      <c r="AD17" s="2471"/>
      <c r="AE17" s="2471"/>
      <c r="AF17" s="2471"/>
      <c r="AG17" s="2471"/>
      <c r="AH17" s="2471"/>
      <c r="AI17" s="2471"/>
      <c r="AJ17" s="2471"/>
    </row>
    <row r="18" spans="2:36" ht="21" customHeight="1">
      <c r="B18" s="534">
        <v>5</v>
      </c>
      <c r="C18" s="2471"/>
      <c r="D18" s="2471"/>
      <c r="E18" s="2471"/>
      <c r="F18" s="2471"/>
      <c r="G18" s="2471"/>
      <c r="H18" s="2471"/>
      <c r="I18" s="2471"/>
      <c r="J18" s="2471"/>
      <c r="K18" s="2471"/>
      <c r="L18" s="2471"/>
      <c r="M18" s="2471"/>
      <c r="N18" s="2471"/>
      <c r="O18" s="2471"/>
      <c r="P18" s="2471"/>
      <c r="Q18" s="2471"/>
      <c r="R18" s="2471"/>
      <c r="S18" s="2471"/>
      <c r="T18" s="2471"/>
      <c r="U18" s="2471"/>
      <c r="V18" s="2471"/>
      <c r="W18" s="2471"/>
      <c r="X18" s="2471"/>
      <c r="Y18" s="2471"/>
      <c r="Z18" s="2471"/>
      <c r="AA18" s="2471"/>
      <c r="AB18" s="2471"/>
      <c r="AC18" s="2471"/>
      <c r="AD18" s="2471"/>
      <c r="AE18" s="2471"/>
      <c r="AF18" s="2471"/>
      <c r="AG18" s="2471"/>
      <c r="AH18" s="2471"/>
      <c r="AI18" s="2471"/>
      <c r="AJ18" s="2471"/>
    </row>
    <row r="19" spans="2:36" ht="21" customHeight="1">
      <c r="B19" s="534">
        <v>6</v>
      </c>
      <c r="C19" s="2471"/>
      <c r="D19" s="2471"/>
      <c r="E19" s="2471"/>
      <c r="F19" s="2471"/>
      <c r="G19" s="2471"/>
      <c r="H19" s="2471"/>
      <c r="I19" s="2471"/>
      <c r="J19" s="2471"/>
      <c r="K19" s="2471"/>
      <c r="L19" s="2471"/>
      <c r="M19" s="2471"/>
      <c r="N19" s="2471"/>
      <c r="O19" s="2471"/>
      <c r="P19" s="2471"/>
      <c r="Q19" s="2471"/>
      <c r="R19" s="2471"/>
      <c r="S19" s="2471"/>
      <c r="T19" s="2471"/>
      <c r="U19" s="2471"/>
      <c r="V19" s="2471"/>
      <c r="W19" s="2471"/>
      <c r="X19" s="2471"/>
      <c r="Y19" s="2471"/>
      <c r="Z19" s="2471"/>
      <c r="AA19" s="2471"/>
      <c r="AB19" s="2471"/>
      <c r="AC19" s="2471"/>
      <c r="AD19" s="2471"/>
      <c r="AE19" s="2471"/>
      <c r="AF19" s="2471"/>
      <c r="AG19" s="2471"/>
      <c r="AH19" s="2471"/>
      <c r="AI19" s="2471"/>
      <c r="AJ19" s="2471"/>
    </row>
    <row r="20" spans="2:36" ht="21" customHeight="1">
      <c r="B20" s="534">
        <v>7</v>
      </c>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71"/>
      <c r="AA20" s="2471"/>
      <c r="AB20" s="2471"/>
      <c r="AC20" s="2471"/>
      <c r="AD20" s="2471"/>
      <c r="AE20" s="2471"/>
      <c r="AF20" s="2471"/>
      <c r="AG20" s="2471"/>
      <c r="AH20" s="2471"/>
      <c r="AI20" s="2471"/>
      <c r="AJ20" s="2471"/>
    </row>
    <row r="21" spans="2:36" ht="21" customHeight="1">
      <c r="B21" s="534">
        <v>8</v>
      </c>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row>
    <row r="22" spans="2:36" ht="21" customHeight="1">
      <c r="B22" s="534">
        <v>9</v>
      </c>
      <c r="C22" s="2471"/>
      <c r="D22" s="2471"/>
      <c r="E22" s="2471"/>
      <c r="F22" s="2471"/>
      <c r="G22" s="2471"/>
      <c r="H22" s="2471"/>
      <c r="I22" s="2471"/>
      <c r="J22" s="2471"/>
      <c r="K22" s="2471"/>
      <c r="L22" s="2471"/>
      <c r="M22" s="2471"/>
      <c r="N22" s="2471"/>
      <c r="O22" s="2471"/>
      <c r="P22" s="2471"/>
      <c r="Q22" s="2471"/>
      <c r="R22" s="2471"/>
      <c r="S22" s="2471"/>
      <c r="T22" s="2471"/>
      <c r="U22" s="2471"/>
      <c r="V22" s="2471"/>
      <c r="W22" s="2471"/>
      <c r="X22" s="2471"/>
      <c r="Y22" s="2471"/>
      <c r="Z22" s="2471"/>
      <c r="AA22" s="2471"/>
      <c r="AB22" s="2471"/>
      <c r="AC22" s="2471"/>
      <c r="AD22" s="2471"/>
      <c r="AE22" s="2471"/>
      <c r="AF22" s="2471"/>
      <c r="AG22" s="2471"/>
      <c r="AH22" s="2471"/>
      <c r="AI22" s="2471"/>
      <c r="AJ22" s="2471"/>
    </row>
    <row r="23" spans="2:36" ht="21" customHeight="1">
      <c r="B23" s="534">
        <v>10</v>
      </c>
      <c r="C23" s="2471"/>
      <c r="D23" s="2471"/>
      <c r="E23" s="2471"/>
      <c r="F23" s="2471"/>
      <c r="G23" s="2471"/>
      <c r="H23" s="2471"/>
      <c r="I23" s="2471"/>
      <c r="J23" s="2471"/>
      <c r="K23" s="2471"/>
      <c r="L23" s="2471"/>
      <c r="M23" s="2471"/>
      <c r="N23" s="2471"/>
      <c r="O23" s="2471"/>
      <c r="P23" s="2471"/>
      <c r="Q23" s="2471"/>
      <c r="R23" s="2471"/>
      <c r="S23" s="2471"/>
      <c r="T23" s="2471"/>
      <c r="U23" s="2471"/>
      <c r="V23" s="2471"/>
      <c r="W23" s="2471"/>
      <c r="X23" s="2471"/>
      <c r="Y23" s="2471"/>
      <c r="Z23" s="2471"/>
      <c r="AA23" s="2471"/>
      <c r="AB23" s="2471"/>
      <c r="AC23" s="2471"/>
      <c r="AD23" s="2471"/>
      <c r="AE23" s="2471"/>
      <c r="AF23" s="2471"/>
      <c r="AG23" s="2471"/>
      <c r="AH23" s="2471"/>
      <c r="AI23" s="2471"/>
      <c r="AJ23" s="2471"/>
    </row>
    <row r="24" spans="2:36" ht="21" customHeight="1">
      <c r="B24" s="2484" t="s">
        <v>874</v>
      </c>
      <c r="C24" s="2484"/>
      <c r="D24" s="2484"/>
      <c r="E24" s="2484"/>
      <c r="F24" s="2484"/>
      <c r="G24" s="2484"/>
      <c r="H24" s="2484"/>
      <c r="I24" s="2484"/>
      <c r="J24" s="2484"/>
      <c r="K24" s="2484"/>
      <c r="L24" s="2485"/>
      <c r="M24" s="2485"/>
      <c r="N24" s="2485"/>
      <c r="O24" s="2485"/>
      <c r="P24" s="2485"/>
      <c r="Q24" s="2486" t="s">
        <v>385</v>
      </c>
      <c r="R24" s="2486"/>
      <c r="S24" s="2487" t="s">
        <v>875</v>
      </c>
      <c r="T24" s="2487"/>
      <c r="U24" s="2487"/>
      <c r="V24" s="2487"/>
      <c r="W24" s="2487"/>
      <c r="X24" s="2487"/>
      <c r="Y24" s="2487"/>
      <c r="Z24" s="2487"/>
      <c r="AA24" s="2487"/>
      <c r="AB24" s="2487"/>
      <c r="AC24" s="2487"/>
      <c r="AD24" s="2487"/>
      <c r="AE24" s="2488">
        <f>SUM(AE14:AJ23)</f>
        <v>0</v>
      </c>
      <c r="AF24" s="2488"/>
      <c r="AG24" s="2488"/>
      <c r="AH24" s="2488"/>
      <c r="AI24" s="2488"/>
      <c r="AJ24" s="2488"/>
    </row>
    <row r="25" spans="2:36" ht="9" customHeight="1">
      <c r="B25" s="535"/>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row>
    <row r="26" spans="2:36" ht="21" customHeight="1">
      <c r="B26" s="2475" t="s">
        <v>876</v>
      </c>
      <c r="C26" s="2475"/>
      <c r="D26" s="2475"/>
      <c r="E26" s="2475"/>
      <c r="F26" s="2475"/>
      <c r="G26" s="2475"/>
      <c r="H26" s="2475"/>
      <c r="I26" s="2475"/>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row>
    <row r="27" spans="2:36" ht="21" customHeight="1" thickBot="1">
      <c r="B27" s="2476" t="s">
        <v>877</v>
      </c>
      <c r="C27" s="2476"/>
      <c r="D27" s="2476"/>
      <c r="E27" s="2476"/>
      <c r="F27" s="2476"/>
      <c r="G27" s="2476"/>
      <c r="H27" s="2476"/>
      <c r="I27" s="2476"/>
      <c r="J27" s="2476"/>
      <c r="K27" s="2476"/>
      <c r="L27" s="2476"/>
      <c r="M27" s="2476"/>
      <c r="N27" s="2476"/>
      <c r="O27" s="2476"/>
      <c r="P27" s="2476"/>
      <c r="Q27" s="2476"/>
      <c r="R27" s="2476"/>
      <c r="S27" s="2477">
        <f>ROUNDUP(S10/40,1)</f>
        <v>0</v>
      </c>
      <c r="T27" s="2477"/>
      <c r="U27" s="2477"/>
      <c r="V27" s="2477"/>
      <c r="W27" s="2477"/>
      <c r="X27" s="2477"/>
      <c r="Y27" s="2477"/>
      <c r="Z27" s="2477"/>
      <c r="AA27" s="2477"/>
      <c r="AB27" s="2477"/>
      <c r="AC27" s="537" t="s">
        <v>858</v>
      </c>
      <c r="AD27" s="538"/>
      <c r="AE27" s="2478"/>
      <c r="AF27" s="2478"/>
      <c r="AG27" s="2478"/>
      <c r="AH27" s="2478"/>
      <c r="AI27" s="2478"/>
      <c r="AJ27" s="2478"/>
    </row>
    <row r="28" spans="2:36" ht="21" customHeight="1" thickTop="1">
      <c r="B28" s="2479" t="s">
        <v>878</v>
      </c>
      <c r="C28" s="2479"/>
      <c r="D28" s="2479"/>
      <c r="E28" s="2479"/>
      <c r="F28" s="2479"/>
      <c r="G28" s="2479"/>
      <c r="H28" s="2479"/>
      <c r="I28" s="2479"/>
      <c r="J28" s="2479"/>
      <c r="K28" s="2479"/>
      <c r="L28" s="2479"/>
      <c r="M28" s="2479"/>
      <c r="N28" s="2479"/>
      <c r="O28" s="2479"/>
      <c r="P28" s="2479"/>
      <c r="Q28" s="2479"/>
      <c r="R28" s="2479"/>
      <c r="S28" s="2480"/>
      <c r="T28" s="2480"/>
      <c r="U28" s="2480"/>
      <c r="V28" s="2480"/>
      <c r="W28" s="2480"/>
      <c r="X28" s="2480"/>
      <c r="Y28" s="2480"/>
      <c r="Z28" s="2480"/>
      <c r="AA28" s="2480"/>
      <c r="AB28" s="2480"/>
      <c r="AC28" s="539" t="s">
        <v>858</v>
      </c>
      <c r="AD28" s="540"/>
      <c r="AE28" s="2481" t="s">
        <v>1652</v>
      </c>
      <c r="AF28" s="2482"/>
      <c r="AG28" s="2482"/>
      <c r="AH28" s="2482"/>
      <c r="AI28" s="2482"/>
      <c r="AJ28" s="2483"/>
    </row>
    <row r="29" spans="2:36" ht="21" customHeight="1">
      <c r="B29" s="2474" t="s">
        <v>879</v>
      </c>
      <c r="C29" s="2474"/>
      <c r="D29" s="2474"/>
      <c r="E29" s="2474"/>
      <c r="F29" s="2474"/>
      <c r="G29" s="2474"/>
      <c r="H29" s="2474"/>
      <c r="I29" s="2474"/>
      <c r="J29" s="2474"/>
      <c r="K29" s="2474"/>
      <c r="L29" s="2474"/>
      <c r="M29" s="2474"/>
      <c r="N29" s="2474"/>
      <c r="O29" s="2474"/>
      <c r="P29" s="2474"/>
      <c r="Q29" s="2474"/>
      <c r="R29" s="2474"/>
      <c r="S29" s="2474" t="s">
        <v>880</v>
      </c>
      <c r="T29" s="2474"/>
      <c r="U29" s="2474"/>
      <c r="V29" s="2474"/>
      <c r="W29" s="2474"/>
      <c r="X29" s="2474"/>
      <c r="Y29" s="2474"/>
      <c r="Z29" s="2474"/>
      <c r="AA29" s="2474"/>
      <c r="AB29" s="2474"/>
      <c r="AC29" s="2474"/>
      <c r="AD29" s="2474"/>
      <c r="AE29" s="2474"/>
      <c r="AF29" s="2474"/>
      <c r="AG29" s="2474"/>
      <c r="AH29" s="2474"/>
      <c r="AI29" s="2474"/>
      <c r="AJ29" s="2474"/>
    </row>
    <row r="30" spans="2:36" ht="21" customHeight="1">
      <c r="B30" s="534">
        <v>1</v>
      </c>
      <c r="C30" s="2471"/>
      <c r="D30" s="2471"/>
      <c r="E30" s="2471"/>
      <c r="F30" s="2471"/>
      <c r="G30" s="2471"/>
      <c r="H30" s="2471"/>
      <c r="I30" s="2471"/>
      <c r="J30" s="2471"/>
      <c r="K30" s="2471"/>
      <c r="L30" s="2471"/>
      <c r="M30" s="2471"/>
      <c r="N30" s="2471"/>
      <c r="O30" s="2471"/>
      <c r="P30" s="2471"/>
      <c r="Q30" s="2471"/>
      <c r="R30" s="2471"/>
      <c r="S30" s="2471"/>
      <c r="T30" s="2471"/>
      <c r="U30" s="2471"/>
      <c r="V30" s="2471"/>
      <c r="W30" s="2471"/>
      <c r="X30" s="2471"/>
      <c r="Y30" s="2471"/>
      <c r="Z30" s="2471"/>
      <c r="AA30" s="2471"/>
      <c r="AB30" s="2471"/>
      <c r="AC30" s="2471"/>
      <c r="AD30" s="2471"/>
      <c r="AE30" s="2471"/>
      <c r="AF30" s="2471"/>
      <c r="AG30" s="2471"/>
      <c r="AH30" s="2471"/>
      <c r="AI30" s="2471"/>
      <c r="AJ30" s="2471"/>
    </row>
    <row r="31" spans="2:36" ht="21" customHeight="1">
      <c r="B31" s="534">
        <v>2</v>
      </c>
      <c r="C31" s="2471"/>
      <c r="D31" s="2471"/>
      <c r="E31" s="2471"/>
      <c r="F31" s="2471"/>
      <c r="G31" s="2471"/>
      <c r="H31" s="2471"/>
      <c r="I31" s="2471"/>
      <c r="J31" s="2471"/>
      <c r="K31" s="2471"/>
      <c r="L31" s="2471"/>
      <c r="M31" s="2471"/>
      <c r="N31" s="2471"/>
      <c r="O31" s="2471"/>
      <c r="P31" s="2471"/>
      <c r="Q31" s="2471"/>
      <c r="R31" s="2471"/>
      <c r="S31" s="2471"/>
      <c r="T31" s="2471"/>
      <c r="U31" s="2471"/>
      <c r="V31" s="2471"/>
      <c r="W31" s="2471"/>
      <c r="X31" s="2471"/>
      <c r="Y31" s="2471"/>
      <c r="Z31" s="2471"/>
      <c r="AA31" s="2471"/>
      <c r="AB31" s="2471"/>
      <c r="AC31" s="2471"/>
      <c r="AD31" s="2471"/>
      <c r="AE31" s="2471"/>
      <c r="AF31" s="2471"/>
      <c r="AG31" s="2471"/>
      <c r="AH31" s="2471"/>
      <c r="AI31" s="2471"/>
      <c r="AJ31" s="2471"/>
    </row>
    <row r="32" spans="2:36" ht="21" customHeight="1">
      <c r="B32" s="534">
        <v>3</v>
      </c>
      <c r="C32" s="2471"/>
      <c r="D32" s="2471"/>
      <c r="E32" s="2471"/>
      <c r="F32" s="2471"/>
      <c r="G32" s="2471"/>
      <c r="H32" s="2471"/>
      <c r="I32" s="2471"/>
      <c r="J32" s="2471"/>
      <c r="K32" s="2471"/>
      <c r="L32" s="2471"/>
      <c r="M32" s="2471"/>
      <c r="N32" s="2471"/>
      <c r="O32" s="2471"/>
      <c r="P32" s="2471"/>
      <c r="Q32" s="2471"/>
      <c r="R32" s="2471"/>
      <c r="S32" s="2471"/>
      <c r="T32" s="2471"/>
      <c r="U32" s="2471"/>
      <c r="V32" s="2471"/>
      <c r="W32" s="2471"/>
      <c r="X32" s="2471"/>
      <c r="Y32" s="2471"/>
      <c r="Z32" s="2471"/>
      <c r="AA32" s="2471"/>
      <c r="AB32" s="2471"/>
      <c r="AC32" s="2471"/>
      <c r="AD32" s="2471"/>
      <c r="AE32" s="2471"/>
      <c r="AF32" s="2471"/>
      <c r="AG32" s="2471"/>
      <c r="AH32" s="2471"/>
      <c r="AI32" s="2471"/>
      <c r="AJ32" s="2471"/>
    </row>
    <row r="33" spans="2:38" ht="8.25" customHeight="1">
      <c r="B33" s="535"/>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row>
    <row r="34" spans="2:38" ht="22.5" customHeight="1">
      <c r="B34" s="2472" t="s">
        <v>881</v>
      </c>
      <c r="C34" s="2472"/>
      <c r="D34" s="2472"/>
      <c r="E34" s="2472"/>
      <c r="F34" s="2472"/>
      <c r="G34" s="2472"/>
      <c r="H34" s="2473" t="s">
        <v>882</v>
      </c>
      <c r="I34" s="2473"/>
      <c r="J34" s="2473"/>
      <c r="K34" s="2473"/>
      <c r="L34" s="2473"/>
      <c r="M34" s="2473"/>
      <c r="N34" s="2473"/>
      <c r="O34" s="2473"/>
      <c r="P34" s="2473"/>
      <c r="Q34" s="2473"/>
      <c r="R34" s="2473"/>
      <c r="S34" s="2473"/>
      <c r="T34" s="2473"/>
      <c r="U34" s="2473"/>
      <c r="V34" s="2473"/>
      <c r="W34" s="2473"/>
      <c r="X34" s="2473"/>
      <c r="Y34" s="2473"/>
      <c r="Z34" s="2473"/>
      <c r="AA34" s="2473"/>
      <c r="AB34" s="2473"/>
      <c r="AC34" s="2473"/>
      <c r="AD34" s="2473"/>
      <c r="AE34" s="2473"/>
      <c r="AF34" s="2473"/>
      <c r="AG34" s="2473"/>
      <c r="AH34" s="2473"/>
      <c r="AI34" s="2473"/>
      <c r="AJ34" s="2473"/>
    </row>
    <row r="35" spans="2:38" ht="8.25" customHeight="1">
      <c r="B35" s="535"/>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row>
    <row r="36" spans="2:38" ht="18.75" customHeight="1">
      <c r="B36" s="2470" t="s">
        <v>1721</v>
      </c>
      <c r="C36" s="2470"/>
      <c r="D36" s="2470"/>
      <c r="E36" s="2470"/>
      <c r="F36" s="2470"/>
      <c r="G36" s="2470"/>
      <c r="H36" s="2470"/>
      <c r="I36" s="2470"/>
      <c r="J36" s="2470"/>
      <c r="K36" s="2470"/>
      <c r="L36" s="2470"/>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541"/>
    </row>
    <row r="37" spans="2:38" ht="18.75" customHeight="1">
      <c r="B37" s="2470"/>
      <c r="C37" s="2470"/>
      <c r="D37" s="2470"/>
      <c r="E37" s="2470"/>
      <c r="F37" s="2470"/>
      <c r="G37" s="2470"/>
      <c r="H37" s="2470"/>
      <c r="I37" s="2470"/>
      <c r="J37" s="2470"/>
      <c r="K37" s="2470"/>
      <c r="L37" s="2470"/>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541"/>
    </row>
    <row r="38" spans="2:38" ht="18.75" customHeight="1">
      <c r="B38" s="2470"/>
      <c r="C38" s="2470"/>
      <c r="D38" s="2470"/>
      <c r="E38" s="2470"/>
      <c r="F38" s="2470"/>
      <c r="G38" s="2470"/>
      <c r="H38" s="2470"/>
      <c r="I38" s="2470"/>
      <c r="J38" s="2470"/>
      <c r="K38" s="2470"/>
      <c r="L38" s="2470"/>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541"/>
    </row>
    <row r="39" spans="2:38" ht="18.75" customHeight="1">
      <c r="B39" s="2470"/>
      <c r="C39" s="2470"/>
      <c r="D39" s="2470"/>
      <c r="E39" s="2470"/>
      <c r="F39" s="2470"/>
      <c r="G39" s="2470"/>
      <c r="H39" s="2470"/>
      <c r="I39" s="2470"/>
      <c r="J39" s="2470"/>
      <c r="K39" s="2470"/>
      <c r="L39" s="2470"/>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541"/>
    </row>
    <row r="40" spans="2:38" ht="61.5" customHeight="1">
      <c r="B40" s="2470"/>
      <c r="C40" s="2470"/>
      <c r="D40" s="2470"/>
      <c r="E40" s="2470"/>
      <c r="F40" s="2470"/>
      <c r="G40" s="2470"/>
      <c r="H40" s="2470"/>
      <c r="I40" s="2470"/>
      <c r="J40" s="2470"/>
      <c r="K40" s="2470"/>
      <c r="L40" s="2470"/>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541"/>
    </row>
    <row r="41" spans="2:38" ht="15" customHeight="1">
      <c r="B41" s="2470" t="s">
        <v>1722</v>
      </c>
      <c r="C41" s="2470"/>
      <c r="D41" s="2470"/>
      <c r="E41" s="2470"/>
      <c r="F41" s="2470"/>
      <c r="G41" s="2470"/>
      <c r="H41" s="2470"/>
      <c r="I41" s="2470"/>
      <c r="J41" s="2470"/>
      <c r="K41" s="2470"/>
      <c r="L41" s="2470"/>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541"/>
    </row>
    <row r="42" spans="2:38" ht="15" customHeight="1">
      <c r="B42" s="2470"/>
      <c r="C42" s="2470"/>
      <c r="D42" s="2470"/>
      <c r="E42" s="2470"/>
      <c r="F42" s="2470"/>
      <c r="G42" s="2470"/>
      <c r="H42" s="2470"/>
      <c r="I42" s="2470"/>
      <c r="J42" s="2470"/>
      <c r="K42" s="2470"/>
      <c r="L42" s="2470"/>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541"/>
    </row>
    <row r="43" spans="2:38" ht="15" customHeight="1">
      <c r="B43" s="2470"/>
      <c r="C43" s="2470"/>
      <c r="D43" s="2470"/>
      <c r="E43" s="2470"/>
      <c r="F43" s="2470"/>
      <c r="G43" s="2470"/>
      <c r="H43" s="2470"/>
      <c r="I43" s="2470"/>
      <c r="J43" s="2470"/>
      <c r="K43" s="2470"/>
      <c r="L43" s="2470"/>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541"/>
    </row>
    <row r="44" spans="2:38" ht="15" customHeight="1">
      <c r="B44" s="2470"/>
      <c r="C44" s="2470"/>
      <c r="D44" s="2470"/>
      <c r="E44" s="2470"/>
      <c r="F44" s="2470"/>
      <c r="G44" s="2470"/>
      <c r="H44" s="2470"/>
      <c r="I44" s="2470"/>
      <c r="J44" s="2470"/>
      <c r="K44" s="2470"/>
      <c r="L44" s="2470"/>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541"/>
    </row>
    <row r="45" spans="2:38" ht="72" customHeight="1">
      <c r="B45" s="2470"/>
      <c r="C45" s="2470"/>
      <c r="D45" s="2470"/>
      <c r="E45" s="2470"/>
      <c r="F45" s="2470"/>
      <c r="G45" s="2470"/>
      <c r="H45" s="2470"/>
      <c r="I45" s="2470"/>
      <c r="J45" s="2470"/>
      <c r="K45" s="2470"/>
      <c r="L45" s="2470"/>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541"/>
    </row>
    <row r="46" spans="2:38" s="542" customFormat="1" ht="36.75" customHeight="1">
      <c r="B46" s="2470" t="s">
        <v>1648</v>
      </c>
      <c r="C46" s="2470"/>
      <c r="D46" s="2470"/>
      <c r="E46" s="2470"/>
      <c r="F46" s="2470"/>
      <c r="G46" s="2470"/>
      <c r="H46" s="2470"/>
      <c r="I46" s="2470"/>
      <c r="J46" s="2470"/>
      <c r="K46" s="2470"/>
      <c r="L46" s="2470"/>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row>
    <row r="47" spans="2:38" s="542" customFormat="1" ht="36" customHeight="1">
      <c r="B47" s="2470" t="s">
        <v>1649</v>
      </c>
      <c r="C47" s="2470"/>
      <c r="D47" s="2470"/>
      <c r="E47" s="2470"/>
      <c r="F47" s="2470"/>
      <c r="G47" s="2470"/>
      <c r="H47" s="2470"/>
      <c r="I47" s="2470"/>
      <c r="J47" s="2470"/>
      <c r="K47" s="2470"/>
      <c r="L47" s="2470"/>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row>
    <row r="48" spans="2:38" s="542" customFormat="1" ht="21" customHeight="1">
      <c r="B48" s="542" t="s">
        <v>883</v>
      </c>
      <c r="AK48" s="543"/>
    </row>
    <row r="49" spans="2:37" s="542" customFormat="1" ht="21" customHeight="1">
      <c r="B49" s="542" t="s">
        <v>883</v>
      </c>
      <c r="AK49" s="543"/>
    </row>
  </sheetData>
  <protectedRanges>
    <protectedRange sqref="L6:Y6 AG6:AJ6 L5:AJ5 L7:AJ7" name="範囲1"/>
  </protectedRanges>
  <mergeCells count="90">
    <mergeCell ref="AA2:AJ2"/>
    <mergeCell ref="B3:AJ3"/>
    <mergeCell ref="B5:K5"/>
    <mergeCell ref="L5:AJ5"/>
    <mergeCell ref="B6:K6"/>
    <mergeCell ref="L6:Y6"/>
    <mergeCell ref="Z6:AF6"/>
    <mergeCell ref="AG6:AJ6"/>
    <mergeCell ref="B7:K7"/>
    <mergeCell ref="L7:AJ7"/>
    <mergeCell ref="B9:AJ9"/>
    <mergeCell ref="B10:R10"/>
    <mergeCell ref="S10:AB10"/>
    <mergeCell ref="AE10:AJ10"/>
    <mergeCell ref="C11:R11"/>
    <mergeCell ref="S11:AB11"/>
    <mergeCell ref="AE11:AJ11"/>
    <mergeCell ref="B12:R12"/>
    <mergeCell ref="S12:AB12"/>
    <mergeCell ref="AE12:AJ12"/>
    <mergeCell ref="B13:K13"/>
    <mergeCell ref="L13:X13"/>
    <mergeCell ref="Y13:AD13"/>
    <mergeCell ref="AE13:AJ13"/>
    <mergeCell ref="C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B24:K24"/>
    <mergeCell ref="L24:P24"/>
    <mergeCell ref="Q24:R24"/>
    <mergeCell ref="S24:AD24"/>
    <mergeCell ref="AE24:AJ24"/>
    <mergeCell ref="B26:AJ26"/>
    <mergeCell ref="B27:R27"/>
    <mergeCell ref="S27:AB27"/>
    <mergeCell ref="AE27:AJ27"/>
    <mergeCell ref="B28:R28"/>
    <mergeCell ref="S28:AB28"/>
    <mergeCell ref="AE28:AJ28"/>
    <mergeCell ref="B29:R29"/>
    <mergeCell ref="S29:AJ29"/>
    <mergeCell ref="C30:R30"/>
    <mergeCell ref="S30:AJ30"/>
    <mergeCell ref="C31:R31"/>
    <mergeCell ref="S31:AJ31"/>
    <mergeCell ref="B46:AK46"/>
    <mergeCell ref="B47:AK47"/>
    <mergeCell ref="C32:R32"/>
    <mergeCell ref="S32:AJ32"/>
    <mergeCell ref="B34:G34"/>
    <mergeCell ref="H34:AJ34"/>
    <mergeCell ref="B36:AK40"/>
    <mergeCell ref="B41:AK45"/>
  </mergeCells>
  <phoneticPr fontId="8"/>
  <conditionalFormatting sqref="C30:AJ32 S28:AB28 L24:P24 S10:AB10 AG6:AJ6 L7:AJ7 L6:Y6 C14:AJ23">
    <cfRule type="notContainsBlanks" dxfId="133" priority="1">
      <formula>LEN(TRIM(C6))&gt;0</formula>
    </cfRule>
  </conditionalFormatting>
  <dataValidations count="2">
    <dataValidation type="list" allowBlank="1" showInputMessage="1" showErrorMessage="1" sqref="L7:AJ7" xr:uid="{DC06B4CB-D4FE-405F-8A77-87AE3BFF91BA}">
      <formula1>"１　新規,２　変更,３　終了"</formula1>
    </dataValidation>
    <dataValidation type="list" allowBlank="1" showInputMessage="1" showErrorMessage="1" sqref="AG6:AJ6" xr:uid="{8E70BE2A-E8C6-4784-BB6D-D44F3685C7D5}">
      <formula1>"有,無"</formula1>
    </dataValidation>
  </dataValidations>
  <pageMargins left="0.62986111111111109" right="0.62986111111111109" top="0.55138888888888893" bottom="0.31527777777777777" header="0.51180555555555551" footer="0.51180555555555551"/>
  <pageSetup paperSize="9" scale="73"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A63A-FBB4-4401-A1C5-16A2F8DC456D}">
  <sheetPr codeName="Sheet36">
    <tabColor theme="4"/>
  </sheetPr>
  <dimension ref="A1:AM49"/>
  <sheetViews>
    <sheetView view="pageBreakPreview" zoomScale="70" zoomScaleSheetLayoutView="70" workbookViewId="0">
      <selection activeCell="AQ5" sqref="AQ5"/>
    </sheetView>
  </sheetViews>
  <sheetFormatPr defaultColWidth="8.625" defaultRowHeight="21" customHeight="1"/>
  <cols>
    <col min="1" max="1" width="5.25" style="524" customWidth="1"/>
    <col min="2" max="2" width="4.25" style="524" customWidth="1"/>
    <col min="3" max="23" width="2.625" style="524" customWidth="1"/>
    <col min="24" max="24" width="5.5" style="524" customWidth="1"/>
    <col min="25" max="25" width="20.25" style="524" customWidth="1"/>
    <col min="26" max="26" width="2.75" style="524" customWidth="1"/>
    <col min="27" max="37" width="2.625" style="524" customWidth="1"/>
    <col min="38" max="38" width="2.5" style="524" customWidth="1"/>
    <col min="39" max="39" width="9" style="524" customWidth="1"/>
    <col min="40" max="40" width="2.5" style="524" customWidth="1"/>
    <col min="41" max="16384" width="8.625" style="524"/>
  </cols>
  <sheetData>
    <row r="1" spans="1:39" ht="20.100000000000001" customHeight="1">
      <c r="A1" s="1348" t="s">
        <v>1490</v>
      </c>
    </row>
    <row r="2" spans="1:39" ht="20.100000000000001" customHeight="1">
      <c r="AA2" s="2497" t="str">
        <f>IF(AND(ISBLANK('届出書 '!AA4),ISBLANK('届出書 '!AD4),ISBLANK('届出書 '!AG4)),"届出書の日付から自動引用","令和"&amp;'届出書 '!AA4&amp;"年"&amp;'届出書 '!AD4&amp;"月"&amp;'届出書 '!AG4&amp;"日")</f>
        <v>届出書の日付から自動引用</v>
      </c>
      <c r="AB2" s="2497"/>
      <c r="AC2" s="2497"/>
      <c r="AD2" s="2497"/>
      <c r="AE2" s="2497"/>
      <c r="AF2" s="2497"/>
      <c r="AG2" s="2497"/>
      <c r="AH2" s="2497"/>
      <c r="AI2" s="2497"/>
      <c r="AJ2" s="2497"/>
    </row>
    <row r="3" spans="1:39" ht="20.100000000000001" customHeight="1">
      <c r="A3" s="525"/>
      <c r="B3" s="2498" t="s">
        <v>885</v>
      </c>
      <c r="C3" s="2498"/>
      <c r="D3" s="2498"/>
      <c r="E3" s="2498"/>
      <c r="F3" s="2498"/>
      <c r="G3" s="2498"/>
      <c r="H3" s="2498"/>
      <c r="I3" s="2498"/>
      <c r="J3" s="2498"/>
      <c r="K3" s="2498"/>
      <c r="L3" s="2498"/>
      <c r="M3" s="2498"/>
      <c r="N3" s="2498"/>
      <c r="O3" s="2498"/>
      <c r="P3" s="2498"/>
      <c r="Q3" s="2498"/>
      <c r="R3" s="2498"/>
      <c r="S3" s="2498"/>
      <c r="T3" s="2498"/>
      <c r="U3" s="2498"/>
      <c r="V3" s="2498"/>
      <c r="W3" s="2498"/>
      <c r="X3" s="2498"/>
      <c r="Y3" s="2498"/>
      <c r="Z3" s="2498"/>
      <c r="AA3" s="2498"/>
      <c r="AB3" s="2498"/>
      <c r="AC3" s="2498"/>
      <c r="AD3" s="2498"/>
      <c r="AE3" s="2498"/>
      <c r="AF3" s="2498"/>
      <c r="AG3" s="2498"/>
      <c r="AH3" s="2498"/>
      <c r="AI3" s="2498"/>
      <c r="AJ3" s="2498"/>
      <c r="AK3" s="525"/>
    </row>
    <row r="4" spans="1:39" s="544" customFormat="1" ht="20.100000000000001" customHeight="1">
      <c r="A4" s="526"/>
      <c r="B4" s="526"/>
      <c r="C4" s="526"/>
      <c r="D4" s="526"/>
      <c r="E4" s="526"/>
      <c r="F4" s="526"/>
      <c r="G4" s="526"/>
      <c r="H4" s="526"/>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row>
    <row r="5" spans="1:39" s="544" customFormat="1" ht="29.25" customHeight="1">
      <c r="A5" s="526"/>
      <c r="B5" s="2499" t="s">
        <v>862</v>
      </c>
      <c r="C5" s="2499"/>
      <c r="D5" s="2499"/>
      <c r="E5" s="2499"/>
      <c r="F5" s="2499"/>
      <c r="G5" s="2499"/>
      <c r="H5" s="2499"/>
      <c r="I5" s="2499"/>
      <c r="J5" s="2499"/>
      <c r="K5" s="2499"/>
      <c r="L5" s="2500" t="str">
        <f>IF(ISBLANK('届出書 '!G18),"届出書の記載欄から自動引用",'届出書 '!G18)</f>
        <v>届出書の記載欄から自動引用</v>
      </c>
      <c r="M5" s="2500"/>
      <c r="N5" s="2500"/>
      <c r="O5" s="2500"/>
      <c r="P5" s="2500"/>
      <c r="Q5" s="2500"/>
      <c r="R5" s="2500"/>
      <c r="S5" s="2500"/>
      <c r="T5" s="2500"/>
      <c r="U5" s="2500"/>
      <c r="V5" s="2500"/>
      <c r="W5" s="2500"/>
      <c r="X5" s="2500"/>
      <c r="Y5" s="2500"/>
      <c r="Z5" s="2500"/>
      <c r="AA5" s="2500"/>
      <c r="AB5" s="2500"/>
      <c r="AC5" s="2500"/>
      <c r="AD5" s="2500"/>
      <c r="AE5" s="2500"/>
      <c r="AF5" s="2500"/>
      <c r="AG5" s="2500"/>
      <c r="AH5" s="2500"/>
      <c r="AI5" s="2500"/>
      <c r="AJ5" s="2500"/>
      <c r="AK5" s="527"/>
    </row>
    <row r="6" spans="1:39" s="544" customFormat="1" ht="31.5" customHeight="1">
      <c r="A6" s="526"/>
      <c r="B6" s="2499" t="s">
        <v>863</v>
      </c>
      <c r="C6" s="2499"/>
      <c r="D6" s="2499"/>
      <c r="E6" s="2499"/>
      <c r="F6" s="2499"/>
      <c r="G6" s="2499"/>
      <c r="H6" s="2499"/>
      <c r="I6" s="2499"/>
      <c r="J6" s="2499"/>
      <c r="K6" s="2499"/>
      <c r="L6" s="2501"/>
      <c r="M6" s="2501"/>
      <c r="N6" s="2501"/>
      <c r="O6" s="2501"/>
      <c r="P6" s="2501"/>
      <c r="Q6" s="2501"/>
      <c r="R6" s="2501"/>
      <c r="S6" s="2501"/>
      <c r="T6" s="2501"/>
      <c r="U6" s="2501"/>
      <c r="V6" s="2501"/>
      <c r="W6" s="2501"/>
      <c r="X6" s="2501"/>
      <c r="Y6" s="2501"/>
      <c r="Z6" s="2502" t="s">
        <v>864</v>
      </c>
      <c r="AA6" s="2502"/>
      <c r="AB6" s="2502"/>
      <c r="AC6" s="2502"/>
      <c r="AD6" s="2502"/>
      <c r="AE6" s="2502"/>
      <c r="AF6" s="2502"/>
      <c r="AG6" s="2503"/>
      <c r="AH6" s="2503"/>
      <c r="AI6" s="2503"/>
      <c r="AJ6" s="2503"/>
      <c r="AK6" s="527"/>
    </row>
    <row r="7" spans="1:39" s="544" customFormat="1" ht="29.25" customHeight="1">
      <c r="A7" s="527"/>
      <c r="B7" s="2492" t="s">
        <v>865</v>
      </c>
      <c r="C7" s="2492"/>
      <c r="D7" s="2492"/>
      <c r="E7" s="2492"/>
      <c r="F7" s="2492"/>
      <c r="G7" s="2492"/>
      <c r="H7" s="2492"/>
      <c r="I7" s="2492"/>
      <c r="J7" s="2492"/>
      <c r="K7" s="2492"/>
      <c r="L7" s="2493"/>
      <c r="M7" s="2493"/>
      <c r="N7" s="2493"/>
      <c r="O7" s="2493"/>
      <c r="P7" s="2493"/>
      <c r="Q7" s="2493"/>
      <c r="R7" s="2493"/>
      <c r="S7" s="2493"/>
      <c r="T7" s="2493"/>
      <c r="U7" s="2493"/>
      <c r="V7" s="2493"/>
      <c r="W7" s="2493"/>
      <c r="X7" s="2493"/>
      <c r="Y7" s="2493"/>
      <c r="Z7" s="2493"/>
      <c r="AA7" s="2493"/>
      <c r="AB7" s="2493"/>
      <c r="AC7" s="2493"/>
      <c r="AD7" s="2493"/>
      <c r="AE7" s="2493"/>
      <c r="AF7" s="2493"/>
      <c r="AG7" s="2493"/>
      <c r="AH7" s="2493"/>
      <c r="AI7" s="2493"/>
      <c r="AJ7" s="2493"/>
      <c r="AK7" s="527"/>
    </row>
    <row r="8" spans="1:39" ht="9.75" customHeight="1">
      <c r="A8" s="525"/>
      <c r="B8" s="525"/>
      <c r="C8" s="525"/>
      <c r="D8" s="525"/>
      <c r="E8" s="525"/>
      <c r="F8" s="525"/>
      <c r="G8" s="525"/>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c r="AG8" s="525"/>
      <c r="AH8" s="525"/>
      <c r="AI8" s="525"/>
      <c r="AJ8" s="525"/>
      <c r="AK8" s="525"/>
    </row>
    <row r="9" spans="1:39" ht="21" customHeight="1">
      <c r="A9" s="525"/>
      <c r="B9" s="2475" t="s">
        <v>866</v>
      </c>
      <c r="C9" s="2475"/>
      <c r="D9" s="2475"/>
      <c r="E9" s="2475"/>
      <c r="F9" s="2475"/>
      <c r="G9" s="2475"/>
      <c r="H9" s="2475"/>
      <c r="I9" s="2475"/>
      <c r="J9" s="2475"/>
      <c r="K9" s="2475"/>
      <c r="L9" s="2475"/>
      <c r="M9" s="2475"/>
      <c r="N9" s="2475"/>
      <c r="O9" s="2475"/>
      <c r="P9" s="2475"/>
      <c r="Q9" s="2475"/>
      <c r="R9" s="2475"/>
      <c r="S9" s="2475"/>
      <c r="T9" s="2475"/>
      <c r="U9" s="2475"/>
      <c r="V9" s="2475"/>
      <c r="W9" s="2475"/>
      <c r="X9" s="2475"/>
      <c r="Y9" s="2475"/>
      <c r="Z9" s="2475"/>
      <c r="AA9" s="2475"/>
      <c r="AB9" s="2475"/>
      <c r="AC9" s="2475"/>
      <c r="AD9" s="2475"/>
      <c r="AE9" s="2475"/>
      <c r="AF9" s="2475"/>
      <c r="AG9" s="2475"/>
      <c r="AH9" s="2475"/>
      <c r="AI9" s="2475"/>
      <c r="AJ9" s="2475"/>
      <c r="AK9" s="525"/>
    </row>
    <row r="10" spans="1:39" ht="21" customHeight="1">
      <c r="A10" s="525"/>
      <c r="B10" s="2494" t="s">
        <v>867</v>
      </c>
      <c r="C10" s="2494"/>
      <c r="D10" s="2494"/>
      <c r="E10" s="2494"/>
      <c r="F10" s="2494"/>
      <c r="G10" s="2494"/>
      <c r="H10" s="2494"/>
      <c r="I10" s="2494"/>
      <c r="J10" s="2494"/>
      <c r="K10" s="2494"/>
      <c r="L10" s="2494"/>
      <c r="M10" s="2494"/>
      <c r="N10" s="2494"/>
      <c r="O10" s="2494"/>
      <c r="P10" s="2494"/>
      <c r="Q10" s="2494"/>
      <c r="R10" s="2494"/>
      <c r="S10" s="2495"/>
      <c r="T10" s="2495"/>
      <c r="U10" s="2495"/>
      <c r="V10" s="2495"/>
      <c r="W10" s="2495"/>
      <c r="X10" s="2495"/>
      <c r="Y10" s="2495"/>
      <c r="Z10" s="2495"/>
      <c r="AA10" s="2495"/>
      <c r="AB10" s="2495"/>
      <c r="AC10" s="528" t="s">
        <v>858</v>
      </c>
      <c r="AD10" s="529"/>
      <c r="AE10" s="2496"/>
      <c r="AF10" s="2496"/>
      <c r="AG10" s="2496"/>
      <c r="AH10" s="2496"/>
      <c r="AI10" s="2496"/>
      <c r="AJ10" s="2496"/>
      <c r="AK10" s="525"/>
      <c r="AM10" s="545"/>
    </row>
    <row r="11" spans="1:39" ht="21" customHeight="1" thickBot="1">
      <c r="A11" s="525"/>
      <c r="B11" s="531"/>
      <c r="C11" s="2489" t="s">
        <v>886</v>
      </c>
      <c r="D11" s="2489"/>
      <c r="E11" s="2489"/>
      <c r="F11" s="2489"/>
      <c r="G11" s="2489"/>
      <c r="H11" s="2489"/>
      <c r="I11" s="2489"/>
      <c r="J11" s="2489"/>
      <c r="K11" s="2489"/>
      <c r="L11" s="2489"/>
      <c r="M11" s="2489"/>
      <c r="N11" s="2489"/>
      <c r="O11" s="2489"/>
      <c r="P11" s="2489"/>
      <c r="Q11" s="2489"/>
      <c r="R11" s="2489"/>
      <c r="S11" s="2477">
        <f>ROUNDUP(S10*30%,1)</f>
        <v>0</v>
      </c>
      <c r="T11" s="2477"/>
      <c r="U11" s="2477"/>
      <c r="V11" s="2477"/>
      <c r="W11" s="2477"/>
      <c r="X11" s="2477"/>
      <c r="Y11" s="2477"/>
      <c r="Z11" s="2477"/>
      <c r="AA11" s="2477"/>
      <c r="AB11" s="2477"/>
      <c r="AC11" s="532" t="s">
        <v>858</v>
      </c>
      <c r="AD11" s="532"/>
      <c r="AE11" s="2478"/>
      <c r="AF11" s="2478"/>
      <c r="AG11" s="2478"/>
      <c r="AH11" s="2478"/>
      <c r="AI11" s="2478"/>
      <c r="AJ11" s="2478"/>
      <c r="AK11" s="525"/>
    </row>
    <row r="12" spans="1:39" ht="21" customHeight="1" thickTop="1">
      <c r="A12" s="525"/>
      <c r="B12" s="2479" t="s">
        <v>869</v>
      </c>
      <c r="C12" s="2479"/>
      <c r="D12" s="2479"/>
      <c r="E12" s="2479"/>
      <c r="F12" s="2479"/>
      <c r="G12" s="2479"/>
      <c r="H12" s="2479"/>
      <c r="I12" s="2479"/>
      <c r="J12" s="2479"/>
      <c r="K12" s="2479"/>
      <c r="L12" s="2479"/>
      <c r="M12" s="2479"/>
      <c r="N12" s="2479"/>
      <c r="O12" s="2479"/>
      <c r="P12" s="2479"/>
      <c r="Q12" s="2479"/>
      <c r="R12" s="2479"/>
      <c r="S12" s="2490" t="str">
        <f>IFERROR(ROUNDUP(AE24/L24,1),"（自動計算）")</f>
        <v>（自動計算）</v>
      </c>
      <c r="T12" s="2490"/>
      <c r="U12" s="2490"/>
      <c r="V12" s="2490"/>
      <c r="W12" s="2490"/>
      <c r="X12" s="2490"/>
      <c r="Y12" s="2490"/>
      <c r="Z12" s="2490"/>
      <c r="AA12" s="2490"/>
      <c r="AB12" s="2490"/>
      <c r="AC12" s="533" t="s">
        <v>858</v>
      </c>
      <c r="AD12" s="533"/>
      <c r="AE12" s="2491" t="s">
        <v>1651</v>
      </c>
      <c r="AF12" s="2491"/>
      <c r="AG12" s="2491"/>
      <c r="AH12" s="2491"/>
      <c r="AI12" s="2491"/>
      <c r="AJ12" s="2491"/>
      <c r="AK12" s="525"/>
    </row>
    <row r="13" spans="1:39" ht="21" customHeight="1">
      <c r="A13" s="525"/>
      <c r="B13" s="2487" t="s">
        <v>870</v>
      </c>
      <c r="C13" s="2487"/>
      <c r="D13" s="2487"/>
      <c r="E13" s="2487"/>
      <c r="F13" s="2487"/>
      <c r="G13" s="2487"/>
      <c r="H13" s="2487"/>
      <c r="I13" s="2487"/>
      <c r="J13" s="2487"/>
      <c r="K13" s="2487"/>
      <c r="L13" s="2487" t="s">
        <v>871</v>
      </c>
      <c r="M13" s="2487"/>
      <c r="N13" s="2487"/>
      <c r="O13" s="2487"/>
      <c r="P13" s="2487"/>
      <c r="Q13" s="2487"/>
      <c r="R13" s="2487"/>
      <c r="S13" s="2487"/>
      <c r="T13" s="2487"/>
      <c r="U13" s="2487"/>
      <c r="V13" s="2487"/>
      <c r="W13" s="2487"/>
      <c r="X13" s="2487"/>
      <c r="Y13" s="2487" t="s">
        <v>872</v>
      </c>
      <c r="Z13" s="2487"/>
      <c r="AA13" s="2487"/>
      <c r="AB13" s="2487"/>
      <c r="AC13" s="2487"/>
      <c r="AD13" s="2487"/>
      <c r="AE13" s="2487" t="s">
        <v>873</v>
      </c>
      <c r="AF13" s="2487"/>
      <c r="AG13" s="2487"/>
      <c r="AH13" s="2487"/>
      <c r="AI13" s="2487"/>
      <c r="AJ13" s="2487"/>
      <c r="AK13" s="525"/>
    </row>
    <row r="14" spans="1:39" ht="21" customHeight="1">
      <c r="A14" s="525"/>
      <c r="B14" s="534">
        <v>1</v>
      </c>
      <c r="C14" s="2471" t="s">
        <v>1640</v>
      </c>
      <c r="D14" s="2471"/>
      <c r="E14" s="2471"/>
      <c r="F14" s="2471"/>
      <c r="G14" s="2471"/>
      <c r="H14" s="2471"/>
      <c r="I14" s="2471"/>
      <c r="J14" s="2471"/>
      <c r="K14" s="2471"/>
      <c r="L14" s="2471" t="s">
        <v>1650</v>
      </c>
      <c r="M14" s="2471"/>
      <c r="N14" s="2471"/>
      <c r="O14" s="2471"/>
      <c r="P14" s="2471"/>
      <c r="Q14" s="2471"/>
      <c r="R14" s="2471"/>
      <c r="S14" s="2471"/>
      <c r="T14" s="2471"/>
      <c r="U14" s="2471"/>
      <c r="V14" s="2471"/>
      <c r="W14" s="2471"/>
      <c r="X14" s="2471"/>
      <c r="Y14" s="2471"/>
      <c r="Z14" s="2471"/>
      <c r="AA14" s="2471"/>
      <c r="AB14" s="2471"/>
      <c r="AC14" s="2471"/>
      <c r="AD14" s="2471"/>
      <c r="AE14" s="2471"/>
      <c r="AF14" s="2471"/>
      <c r="AG14" s="2471"/>
      <c r="AH14" s="2471"/>
      <c r="AI14" s="2471"/>
      <c r="AJ14" s="2471"/>
      <c r="AK14" s="525"/>
    </row>
    <row r="15" spans="1:39" ht="21" customHeight="1">
      <c r="A15" s="525"/>
      <c r="B15" s="534">
        <v>2</v>
      </c>
      <c r="C15" s="2471" t="s">
        <v>1642</v>
      </c>
      <c r="D15" s="2471"/>
      <c r="E15" s="2471"/>
      <c r="F15" s="2471"/>
      <c r="G15" s="2471"/>
      <c r="H15" s="2471"/>
      <c r="I15" s="2471"/>
      <c r="J15" s="2471"/>
      <c r="K15" s="2471"/>
      <c r="L15" s="2471"/>
      <c r="M15" s="2471"/>
      <c r="N15" s="2471"/>
      <c r="O15" s="2471"/>
      <c r="P15" s="2471"/>
      <c r="Q15" s="2471"/>
      <c r="R15" s="2471"/>
      <c r="S15" s="2471"/>
      <c r="T15" s="2471"/>
      <c r="U15" s="2471"/>
      <c r="V15" s="2471"/>
      <c r="W15" s="2471"/>
      <c r="X15" s="2471"/>
      <c r="Y15" s="2471"/>
      <c r="Z15" s="2471"/>
      <c r="AA15" s="2471"/>
      <c r="AB15" s="2471"/>
      <c r="AC15" s="2471"/>
      <c r="AD15" s="2471"/>
      <c r="AE15" s="2471"/>
      <c r="AF15" s="2471"/>
      <c r="AG15" s="2471"/>
      <c r="AH15" s="2471"/>
      <c r="AI15" s="2471"/>
      <c r="AJ15" s="2471"/>
      <c r="AK15" s="525"/>
    </row>
    <row r="16" spans="1:39" ht="21" customHeight="1">
      <c r="A16" s="525"/>
      <c r="B16" s="534">
        <v>3</v>
      </c>
      <c r="C16" s="2471" t="s">
        <v>1644</v>
      </c>
      <c r="D16" s="2471"/>
      <c r="E16" s="2471"/>
      <c r="F16" s="2471"/>
      <c r="G16" s="2471"/>
      <c r="H16" s="2471"/>
      <c r="I16" s="2471"/>
      <c r="J16" s="2471"/>
      <c r="K16" s="2471"/>
      <c r="L16" s="2471"/>
      <c r="M16" s="2471"/>
      <c r="N16" s="2471"/>
      <c r="O16" s="2471"/>
      <c r="P16" s="2471"/>
      <c r="Q16" s="2471"/>
      <c r="R16" s="2471"/>
      <c r="S16" s="2471"/>
      <c r="T16" s="2471"/>
      <c r="U16" s="2471"/>
      <c r="V16" s="2471"/>
      <c r="W16" s="2471"/>
      <c r="X16" s="2471"/>
      <c r="Y16" s="2471"/>
      <c r="Z16" s="2471"/>
      <c r="AA16" s="2471"/>
      <c r="AB16" s="2471"/>
      <c r="AC16" s="2471"/>
      <c r="AD16" s="2471"/>
      <c r="AE16" s="2471"/>
      <c r="AF16" s="2471"/>
      <c r="AG16" s="2471"/>
      <c r="AH16" s="2471"/>
      <c r="AI16" s="2471"/>
      <c r="AJ16" s="2471"/>
      <c r="AK16" s="525"/>
    </row>
    <row r="17" spans="1:37" ht="21" customHeight="1">
      <c r="A17" s="525"/>
      <c r="B17" s="534">
        <v>4</v>
      </c>
      <c r="C17" s="2471" t="s">
        <v>1646</v>
      </c>
      <c r="D17" s="2471"/>
      <c r="E17" s="2471"/>
      <c r="F17" s="2471"/>
      <c r="G17" s="2471"/>
      <c r="H17" s="2471"/>
      <c r="I17" s="2471"/>
      <c r="J17" s="2471"/>
      <c r="K17" s="2471"/>
      <c r="L17" s="2471"/>
      <c r="M17" s="2471"/>
      <c r="N17" s="2471"/>
      <c r="O17" s="2471"/>
      <c r="P17" s="2471"/>
      <c r="Q17" s="2471"/>
      <c r="R17" s="2471"/>
      <c r="S17" s="2471"/>
      <c r="T17" s="2471"/>
      <c r="U17" s="2471"/>
      <c r="V17" s="2471"/>
      <c r="W17" s="2471"/>
      <c r="X17" s="2471"/>
      <c r="Y17" s="2471"/>
      <c r="Z17" s="2471"/>
      <c r="AA17" s="2471"/>
      <c r="AB17" s="2471"/>
      <c r="AC17" s="2471"/>
      <c r="AD17" s="2471"/>
      <c r="AE17" s="2471"/>
      <c r="AF17" s="2471"/>
      <c r="AG17" s="2471"/>
      <c r="AH17" s="2471"/>
      <c r="AI17" s="2471"/>
      <c r="AJ17" s="2471"/>
      <c r="AK17" s="525"/>
    </row>
    <row r="18" spans="1:37" ht="21" customHeight="1">
      <c r="A18" s="525"/>
      <c r="B18" s="534">
        <v>5</v>
      </c>
      <c r="C18" s="2471"/>
      <c r="D18" s="2471"/>
      <c r="E18" s="2471"/>
      <c r="F18" s="2471"/>
      <c r="G18" s="2471"/>
      <c r="H18" s="2471"/>
      <c r="I18" s="2471"/>
      <c r="J18" s="2471"/>
      <c r="K18" s="2471"/>
      <c r="L18" s="2471"/>
      <c r="M18" s="2471"/>
      <c r="N18" s="2471"/>
      <c r="O18" s="2471"/>
      <c r="P18" s="2471"/>
      <c r="Q18" s="2471"/>
      <c r="R18" s="2471"/>
      <c r="S18" s="2471"/>
      <c r="T18" s="2471"/>
      <c r="U18" s="2471"/>
      <c r="V18" s="2471"/>
      <c r="W18" s="2471"/>
      <c r="X18" s="2471"/>
      <c r="Y18" s="2471"/>
      <c r="Z18" s="2471"/>
      <c r="AA18" s="2471"/>
      <c r="AB18" s="2471"/>
      <c r="AC18" s="2471"/>
      <c r="AD18" s="2471"/>
      <c r="AE18" s="2471"/>
      <c r="AF18" s="2471"/>
      <c r="AG18" s="2471"/>
      <c r="AH18" s="2471"/>
      <c r="AI18" s="2471"/>
      <c r="AJ18" s="2471"/>
      <c r="AK18" s="525"/>
    </row>
    <row r="19" spans="1:37" ht="21" customHeight="1">
      <c r="A19" s="525"/>
      <c r="B19" s="534">
        <v>6</v>
      </c>
      <c r="C19" s="2471"/>
      <c r="D19" s="2471"/>
      <c r="E19" s="2471"/>
      <c r="F19" s="2471"/>
      <c r="G19" s="2471"/>
      <c r="H19" s="2471"/>
      <c r="I19" s="2471"/>
      <c r="J19" s="2471"/>
      <c r="K19" s="2471"/>
      <c r="L19" s="2471"/>
      <c r="M19" s="2471"/>
      <c r="N19" s="2471"/>
      <c r="O19" s="2471"/>
      <c r="P19" s="2471"/>
      <c r="Q19" s="2471"/>
      <c r="R19" s="2471"/>
      <c r="S19" s="2471"/>
      <c r="T19" s="2471"/>
      <c r="U19" s="2471"/>
      <c r="V19" s="2471"/>
      <c r="W19" s="2471"/>
      <c r="X19" s="2471"/>
      <c r="Y19" s="2471"/>
      <c r="Z19" s="2471"/>
      <c r="AA19" s="2471"/>
      <c r="AB19" s="2471"/>
      <c r="AC19" s="2471"/>
      <c r="AD19" s="2471"/>
      <c r="AE19" s="2471"/>
      <c r="AF19" s="2471"/>
      <c r="AG19" s="2471"/>
      <c r="AH19" s="2471"/>
      <c r="AI19" s="2471"/>
      <c r="AJ19" s="2471"/>
      <c r="AK19" s="525"/>
    </row>
    <row r="20" spans="1:37" ht="21" customHeight="1">
      <c r="A20" s="525"/>
      <c r="B20" s="534">
        <v>7</v>
      </c>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71"/>
      <c r="AA20" s="2471"/>
      <c r="AB20" s="2471"/>
      <c r="AC20" s="2471"/>
      <c r="AD20" s="2471"/>
      <c r="AE20" s="2471"/>
      <c r="AF20" s="2471"/>
      <c r="AG20" s="2471"/>
      <c r="AH20" s="2471"/>
      <c r="AI20" s="2471"/>
      <c r="AJ20" s="2471"/>
      <c r="AK20" s="525"/>
    </row>
    <row r="21" spans="1:37" ht="21" customHeight="1">
      <c r="A21" s="525"/>
      <c r="B21" s="534">
        <v>8</v>
      </c>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525"/>
    </row>
    <row r="22" spans="1:37" ht="21" customHeight="1">
      <c r="A22" s="525"/>
      <c r="B22" s="534">
        <v>9</v>
      </c>
      <c r="C22" s="2471"/>
      <c r="D22" s="2471"/>
      <c r="E22" s="2471"/>
      <c r="F22" s="2471"/>
      <c r="G22" s="2471"/>
      <c r="H22" s="2471"/>
      <c r="I22" s="2471"/>
      <c r="J22" s="2471"/>
      <c r="K22" s="2471"/>
      <c r="L22" s="2471"/>
      <c r="M22" s="2471"/>
      <c r="N22" s="2471"/>
      <c r="O22" s="2471"/>
      <c r="P22" s="2471"/>
      <c r="Q22" s="2471"/>
      <c r="R22" s="2471"/>
      <c r="S22" s="2471"/>
      <c r="T22" s="2471"/>
      <c r="U22" s="2471"/>
      <c r="V22" s="2471"/>
      <c r="W22" s="2471"/>
      <c r="X22" s="2471"/>
      <c r="Y22" s="2471"/>
      <c r="Z22" s="2471"/>
      <c r="AA22" s="2471"/>
      <c r="AB22" s="2471"/>
      <c r="AC22" s="2471"/>
      <c r="AD22" s="2471"/>
      <c r="AE22" s="2471"/>
      <c r="AF22" s="2471"/>
      <c r="AG22" s="2471"/>
      <c r="AH22" s="2471"/>
      <c r="AI22" s="2471"/>
      <c r="AJ22" s="2471"/>
      <c r="AK22" s="525"/>
    </row>
    <row r="23" spans="1:37" ht="21" customHeight="1">
      <c r="A23" s="525"/>
      <c r="B23" s="534">
        <v>10</v>
      </c>
      <c r="C23" s="2471"/>
      <c r="D23" s="2471"/>
      <c r="E23" s="2471"/>
      <c r="F23" s="2471"/>
      <c r="G23" s="2471"/>
      <c r="H23" s="2471"/>
      <c r="I23" s="2471"/>
      <c r="J23" s="2471"/>
      <c r="K23" s="2471"/>
      <c r="L23" s="2471"/>
      <c r="M23" s="2471"/>
      <c r="N23" s="2471"/>
      <c r="O23" s="2471"/>
      <c r="P23" s="2471"/>
      <c r="Q23" s="2471"/>
      <c r="R23" s="2471"/>
      <c r="S23" s="2471"/>
      <c r="T23" s="2471"/>
      <c r="U23" s="2471"/>
      <c r="V23" s="2471"/>
      <c r="W23" s="2471"/>
      <c r="X23" s="2471"/>
      <c r="Y23" s="2471"/>
      <c r="Z23" s="2471"/>
      <c r="AA23" s="2471"/>
      <c r="AB23" s="2471"/>
      <c r="AC23" s="2471"/>
      <c r="AD23" s="2471"/>
      <c r="AE23" s="2471"/>
      <c r="AF23" s="2471"/>
      <c r="AG23" s="2471"/>
      <c r="AH23" s="2471"/>
      <c r="AI23" s="2471"/>
      <c r="AJ23" s="2471"/>
      <c r="AK23" s="525"/>
    </row>
    <row r="24" spans="1:37" ht="21" customHeight="1">
      <c r="A24" s="525"/>
      <c r="B24" s="2484" t="s">
        <v>874</v>
      </c>
      <c r="C24" s="2484"/>
      <c r="D24" s="2484"/>
      <c r="E24" s="2484"/>
      <c r="F24" s="2484"/>
      <c r="G24" s="2484"/>
      <c r="H24" s="2484"/>
      <c r="I24" s="2484"/>
      <c r="J24" s="2484"/>
      <c r="K24" s="2484"/>
      <c r="L24" s="2485"/>
      <c r="M24" s="2485"/>
      <c r="N24" s="2485"/>
      <c r="O24" s="2485"/>
      <c r="P24" s="2485"/>
      <c r="Q24" s="2486" t="s">
        <v>385</v>
      </c>
      <c r="R24" s="2486"/>
      <c r="S24" s="2487" t="s">
        <v>875</v>
      </c>
      <c r="T24" s="2487"/>
      <c r="U24" s="2487"/>
      <c r="V24" s="2487"/>
      <c r="W24" s="2487"/>
      <c r="X24" s="2487"/>
      <c r="Y24" s="2487"/>
      <c r="Z24" s="2487"/>
      <c r="AA24" s="2487"/>
      <c r="AB24" s="2487"/>
      <c r="AC24" s="2487"/>
      <c r="AD24" s="2487"/>
      <c r="AE24" s="2488">
        <f>SUM(AE14:AJ23)</f>
        <v>0</v>
      </c>
      <c r="AF24" s="2488"/>
      <c r="AG24" s="2488"/>
      <c r="AH24" s="2488"/>
      <c r="AI24" s="2488"/>
      <c r="AJ24" s="2488"/>
      <c r="AK24" s="525"/>
    </row>
    <row r="25" spans="1:37" ht="9" customHeight="1">
      <c r="A25" s="525"/>
      <c r="B25" s="535"/>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25"/>
    </row>
    <row r="26" spans="1:37" ht="21" customHeight="1">
      <c r="A26" s="525"/>
      <c r="B26" s="2475" t="s">
        <v>876</v>
      </c>
      <c r="C26" s="2475"/>
      <c r="D26" s="2475"/>
      <c r="E26" s="2475"/>
      <c r="F26" s="2475"/>
      <c r="G26" s="2475"/>
      <c r="H26" s="2475"/>
      <c r="I26" s="2475"/>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c r="AK26" s="525"/>
    </row>
    <row r="27" spans="1:37" ht="21" customHeight="1" thickBot="1">
      <c r="A27" s="525"/>
      <c r="B27" s="2476" t="s">
        <v>887</v>
      </c>
      <c r="C27" s="2476"/>
      <c r="D27" s="2476"/>
      <c r="E27" s="2476"/>
      <c r="F27" s="2476"/>
      <c r="G27" s="2476"/>
      <c r="H27" s="2476"/>
      <c r="I27" s="2476"/>
      <c r="J27" s="2476"/>
      <c r="K27" s="2476"/>
      <c r="L27" s="2476"/>
      <c r="M27" s="2476"/>
      <c r="N27" s="2476"/>
      <c r="O27" s="2476"/>
      <c r="P27" s="2476"/>
      <c r="Q27" s="2476"/>
      <c r="R27" s="2476"/>
      <c r="S27" s="2477">
        <f>ROUNDUP(S10/50,1)</f>
        <v>0</v>
      </c>
      <c r="T27" s="2477"/>
      <c r="U27" s="2477"/>
      <c r="V27" s="2477"/>
      <c r="W27" s="2477"/>
      <c r="X27" s="2477"/>
      <c r="Y27" s="2477"/>
      <c r="Z27" s="2477"/>
      <c r="AA27" s="2477"/>
      <c r="AB27" s="2477"/>
      <c r="AC27" s="537" t="s">
        <v>858</v>
      </c>
      <c r="AD27" s="538"/>
      <c r="AE27" s="2478"/>
      <c r="AF27" s="2478"/>
      <c r="AG27" s="2478"/>
      <c r="AH27" s="2478"/>
      <c r="AI27" s="2478"/>
      <c r="AJ27" s="2478"/>
      <c r="AK27" s="525"/>
    </row>
    <row r="28" spans="1:37" ht="21" customHeight="1" thickTop="1">
      <c r="A28" s="525"/>
      <c r="B28" s="2479" t="s">
        <v>878</v>
      </c>
      <c r="C28" s="2479"/>
      <c r="D28" s="2479"/>
      <c r="E28" s="2479"/>
      <c r="F28" s="2479"/>
      <c r="G28" s="2479"/>
      <c r="H28" s="2479"/>
      <c r="I28" s="2479"/>
      <c r="J28" s="2479"/>
      <c r="K28" s="2479"/>
      <c r="L28" s="2479"/>
      <c r="M28" s="2479"/>
      <c r="N28" s="2479"/>
      <c r="O28" s="2479"/>
      <c r="P28" s="2479"/>
      <c r="Q28" s="2479"/>
      <c r="R28" s="2479"/>
      <c r="S28" s="2480"/>
      <c r="T28" s="2480"/>
      <c r="U28" s="2480"/>
      <c r="V28" s="2480"/>
      <c r="W28" s="2480"/>
      <c r="X28" s="2480"/>
      <c r="Y28" s="2480"/>
      <c r="Z28" s="2480"/>
      <c r="AA28" s="2480"/>
      <c r="AB28" s="2480"/>
      <c r="AC28" s="539" t="s">
        <v>858</v>
      </c>
      <c r="AD28" s="540"/>
      <c r="AE28" s="2481" t="s">
        <v>1652</v>
      </c>
      <c r="AF28" s="2482"/>
      <c r="AG28" s="2482"/>
      <c r="AH28" s="2482"/>
      <c r="AI28" s="2482"/>
      <c r="AJ28" s="2483"/>
      <c r="AK28" s="525"/>
    </row>
    <row r="29" spans="1:37" ht="21" customHeight="1">
      <c r="A29" s="525"/>
      <c r="B29" s="2474" t="s">
        <v>879</v>
      </c>
      <c r="C29" s="2474"/>
      <c r="D29" s="2474"/>
      <c r="E29" s="2474"/>
      <c r="F29" s="2474"/>
      <c r="G29" s="2474"/>
      <c r="H29" s="2474"/>
      <c r="I29" s="2474"/>
      <c r="J29" s="2474"/>
      <c r="K29" s="2474"/>
      <c r="L29" s="2474"/>
      <c r="M29" s="2474"/>
      <c r="N29" s="2474"/>
      <c r="O29" s="2474"/>
      <c r="P29" s="2474"/>
      <c r="Q29" s="2474"/>
      <c r="R29" s="2474"/>
      <c r="S29" s="2474" t="s">
        <v>880</v>
      </c>
      <c r="T29" s="2474"/>
      <c r="U29" s="2474"/>
      <c r="V29" s="2474"/>
      <c r="W29" s="2474"/>
      <c r="X29" s="2474"/>
      <c r="Y29" s="2474"/>
      <c r="Z29" s="2474"/>
      <c r="AA29" s="2474"/>
      <c r="AB29" s="2474"/>
      <c r="AC29" s="2474"/>
      <c r="AD29" s="2474"/>
      <c r="AE29" s="2474"/>
      <c r="AF29" s="2474"/>
      <c r="AG29" s="2474"/>
      <c r="AH29" s="2474"/>
      <c r="AI29" s="2474"/>
      <c r="AJ29" s="2474"/>
      <c r="AK29" s="525"/>
    </row>
    <row r="30" spans="1:37" ht="21" customHeight="1">
      <c r="A30" s="525"/>
      <c r="B30" s="534">
        <v>1</v>
      </c>
      <c r="C30" s="2471"/>
      <c r="D30" s="2471"/>
      <c r="E30" s="2471"/>
      <c r="F30" s="2471"/>
      <c r="G30" s="2471"/>
      <c r="H30" s="2471"/>
      <c r="I30" s="2471"/>
      <c r="J30" s="2471"/>
      <c r="K30" s="2471"/>
      <c r="L30" s="2471"/>
      <c r="M30" s="2471"/>
      <c r="N30" s="2471"/>
      <c r="O30" s="2471"/>
      <c r="P30" s="2471"/>
      <c r="Q30" s="2471"/>
      <c r="R30" s="2471"/>
      <c r="S30" s="2471"/>
      <c r="T30" s="2471"/>
      <c r="U30" s="2471"/>
      <c r="V30" s="2471"/>
      <c r="W30" s="2471"/>
      <c r="X30" s="2471"/>
      <c r="Y30" s="2471"/>
      <c r="Z30" s="2471"/>
      <c r="AA30" s="2471"/>
      <c r="AB30" s="2471"/>
      <c r="AC30" s="2471"/>
      <c r="AD30" s="2471"/>
      <c r="AE30" s="2471"/>
      <c r="AF30" s="2471"/>
      <c r="AG30" s="2471"/>
      <c r="AH30" s="2471"/>
      <c r="AI30" s="2471"/>
      <c r="AJ30" s="2471"/>
      <c r="AK30" s="525"/>
    </row>
    <row r="31" spans="1:37" ht="21" customHeight="1">
      <c r="A31" s="525"/>
      <c r="B31" s="534">
        <v>2</v>
      </c>
      <c r="C31" s="2471"/>
      <c r="D31" s="2471"/>
      <c r="E31" s="2471"/>
      <c r="F31" s="2471"/>
      <c r="G31" s="2471"/>
      <c r="H31" s="2471"/>
      <c r="I31" s="2471"/>
      <c r="J31" s="2471"/>
      <c r="K31" s="2471"/>
      <c r="L31" s="2471"/>
      <c r="M31" s="2471"/>
      <c r="N31" s="2471"/>
      <c r="O31" s="2471"/>
      <c r="P31" s="2471"/>
      <c r="Q31" s="2471"/>
      <c r="R31" s="2471"/>
      <c r="S31" s="2471"/>
      <c r="T31" s="2471"/>
      <c r="U31" s="2471"/>
      <c r="V31" s="2471"/>
      <c r="W31" s="2471"/>
      <c r="X31" s="2471"/>
      <c r="Y31" s="2471"/>
      <c r="Z31" s="2471"/>
      <c r="AA31" s="2471"/>
      <c r="AB31" s="2471"/>
      <c r="AC31" s="2471"/>
      <c r="AD31" s="2471"/>
      <c r="AE31" s="2471"/>
      <c r="AF31" s="2471"/>
      <c r="AG31" s="2471"/>
      <c r="AH31" s="2471"/>
      <c r="AI31" s="2471"/>
      <c r="AJ31" s="2471"/>
      <c r="AK31" s="525"/>
    </row>
    <row r="32" spans="1:37" ht="21" customHeight="1">
      <c r="A32" s="525"/>
      <c r="B32" s="534">
        <v>3</v>
      </c>
      <c r="C32" s="2471"/>
      <c r="D32" s="2471"/>
      <c r="E32" s="2471"/>
      <c r="F32" s="2471"/>
      <c r="G32" s="2471"/>
      <c r="H32" s="2471"/>
      <c r="I32" s="2471"/>
      <c r="J32" s="2471"/>
      <c r="K32" s="2471"/>
      <c r="L32" s="2471"/>
      <c r="M32" s="2471"/>
      <c r="N32" s="2471"/>
      <c r="O32" s="2471"/>
      <c r="P32" s="2471"/>
      <c r="Q32" s="2471"/>
      <c r="R32" s="2471"/>
      <c r="S32" s="2471"/>
      <c r="T32" s="2471"/>
      <c r="U32" s="2471"/>
      <c r="V32" s="2471"/>
      <c r="W32" s="2471"/>
      <c r="X32" s="2471"/>
      <c r="Y32" s="2471"/>
      <c r="Z32" s="2471"/>
      <c r="AA32" s="2471"/>
      <c r="AB32" s="2471"/>
      <c r="AC32" s="2471"/>
      <c r="AD32" s="2471"/>
      <c r="AE32" s="2471"/>
      <c r="AF32" s="2471"/>
      <c r="AG32" s="2471"/>
      <c r="AH32" s="2471"/>
      <c r="AI32" s="2471"/>
      <c r="AJ32" s="2471"/>
      <c r="AK32" s="525"/>
    </row>
    <row r="33" spans="1:38" ht="8.25" customHeight="1">
      <c r="A33" s="525"/>
      <c r="B33" s="535"/>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25"/>
    </row>
    <row r="34" spans="1:38" ht="22.5" customHeight="1">
      <c r="A34" s="525"/>
      <c r="B34" s="2472" t="s">
        <v>881</v>
      </c>
      <c r="C34" s="2472"/>
      <c r="D34" s="2472"/>
      <c r="E34" s="2472"/>
      <c r="F34" s="2472"/>
      <c r="G34" s="2472"/>
      <c r="H34" s="2473" t="s">
        <v>882</v>
      </c>
      <c r="I34" s="2473"/>
      <c r="J34" s="2473"/>
      <c r="K34" s="2473"/>
      <c r="L34" s="2473"/>
      <c r="M34" s="2473"/>
      <c r="N34" s="2473"/>
      <c r="O34" s="2473"/>
      <c r="P34" s="2473"/>
      <c r="Q34" s="2473"/>
      <c r="R34" s="2473"/>
      <c r="S34" s="2473"/>
      <c r="T34" s="2473"/>
      <c r="U34" s="2473"/>
      <c r="V34" s="2473"/>
      <c r="W34" s="2473"/>
      <c r="X34" s="2473"/>
      <c r="Y34" s="2473"/>
      <c r="Z34" s="2473"/>
      <c r="AA34" s="2473"/>
      <c r="AB34" s="2473"/>
      <c r="AC34" s="2473"/>
      <c r="AD34" s="2473"/>
      <c r="AE34" s="2473"/>
      <c r="AF34" s="2473"/>
      <c r="AG34" s="2473"/>
      <c r="AH34" s="2473"/>
      <c r="AI34" s="2473"/>
      <c r="AJ34" s="2473"/>
      <c r="AK34" s="525"/>
    </row>
    <row r="35" spans="1:38" ht="8.25" customHeight="1">
      <c r="A35" s="525"/>
      <c r="B35" s="535"/>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25"/>
    </row>
    <row r="36" spans="1:38" ht="18.75" customHeight="1">
      <c r="A36" s="525"/>
      <c r="B36" s="2470" t="s">
        <v>1721</v>
      </c>
      <c r="C36" s="2470"/>
      <c r="D36" s="2470"/>
      <c r="E36" s="2470"/>
      <c r="F36" s="2470"/>
      <c r="G36" s="2470"/>
      <c r="H36" s="2470"/>
      <c r="I36" s="2470"/>
      <c r="J36" s="2470"/>
      <c r="K36" s="2470"/>
      <c r="L36" s="2470"/>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546"/>
    </row>
    <row r="37" spans="1:38" ht="18.75" customHeight="1">
      <c r="A37" s="525"/>
      <c r="B37" s="2470"/>
      <c r="C37" s="2470"/>
      <c r="D37" s="2470"/>
      <c r="E37" s="2470"/>
      <c r="F37" s="2470"/>
      <c r="G37" s="2470"/>
      <c r="H37" s="2470"/>
      <c r="I37" s="2470"/>
      <c r="J37" s="2470"/>
      <c r="K37" s="2470"/>
      <c r="L37" s="2470"/>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546"/>
    </row>
    <row r="38" spans="1:38" ht="18.75" customHeight="1">
      <c r="A38" s="525"/>
      <c r="B38" s="2470"/>
      <c r="C38" s="2470"/>
      <c r="D38" s="2470"/>
      <c r="E38" s="2470"/>
      <c r="F38" s="2470"/>
      <c r="G38" s="2470"/>
      <c r="H38" s="2470"/>
      <c r="I38" s="2470"/>
      <c r="J38" s="2470"/>
      <c r="K38" s="2470"/>
      <c r="L38" s="2470"/>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546"/>
    </row>
    <row r="39" spans="1:38" ht="18.75" customHeight="1">
      <c r="A39" s="525"/>
      <c r="B39" s="2470"/>
      <c r="C39" s="2470"/>
      <c r="D39" s="2470"/>
      <c r="E39" s="2470"/>
      <c r="F39" s="2470"/>
      <c r="G39" s="2470"/>
      <c r="H39" s="2470"/>
      <c r="I39" s="2470"/>
      <c r="J39" s="2470"/>
      <c r="K39" s="2470"/>
      <c r="L39" s="2470"/>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546"/>
    </row>
    <row r="40" spans="1:38" ht="64.5" customHeight="1">
      <c r="A40" s="525"/>
      <c r="B40" s="2470"/>
      <c r="C40" s="2470"/>
      <c r="D40" s="2470"/>
      <c r="E40" s="2470"/>
      <c r="F40" s="2470"/>
      <c r="G40" s="2470"/>
      <c r="H40" s="2470"/>
      <c r="I40" s="2470"/>
      <c r="J40" s="2470"/>
      <c r="K40" s="2470"/>
      <c r="L40" s="2470"/>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546"/>
    </row>
    <row r="41" spans="1:38" ht="15" customHeight="1">
      <c r="A41" s="525"/>
      <c r="B41" s="2470" t="s">
        <v>1723</v>
      </c>
      <c r="C41" s="2470"/>
      <c r="D41" s="2470"/>
      <c r="E41" s="2470"/>
      <c r="F41" s="2470"/>
      <c r="G41" s="2470"/>
      <c r="H41" s="2470"/>
      <c r="I41" s="2470"/>
      <c r="J41" s="2470"/>
      <c r="K41" s="2470"/>
      <c r="L41" s="2470"/>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546"/>
    </row>
    <row r="42" spans="1:38" ht="15" customHeight="1">
      <c r="A42" s="525"/>
      <c r="B42" s="2470"/>
      <c r="C42" s="2470"/>
      <c r="D42" s="2470"/>
      <c r="E42" s="2470"/>
      <c r="F42" s="2470"/>
      <c r="G42" s="2470"/>
      <c r="H42" s="2470"/>
      <c r="I42" s="2470"/>
      <c r="J42" s="2470"/>
      <c r="K42" s="2470"/>
      <c r="L42" s="2470"/>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546"/>
    </row>
    <row r="43" spans="1:38" ht="15" customHeight="1">
      <c r="A43" s="525"/>
      <c r="B43" s="2470"/>
      <c r="C43" s="2470"/>
      <c r="D43" s="2470"/>
      <c r="E43" s="2470"/>
      <c r="F43" s="2470"/>
      <c r="G43" s="2470"/>
      <c r="H43" s="2470"/>
      <c r="I43" s="2470"/>
      <c r="J43" s="2470"/>
      <c r="K43" s="2470"/>
      <c r="L43" s="2470"/>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546"/>
    </row>
    <row r="44" spans="1:38" ht="15" customHeight="1">
      <c r="A44" s="525"/>
      <c r="B44" s="2470"/>
      <c r="C44" s="2470"/>
      <c r="D44" s="2470"/>
      <c r="E44" s="2470"/>
      <c r="F44" s="2470"/>
      <c r="G44" s="2470"/>
      <c r="H44" s="2470"/>
      <c r="I44" s="2470"/>
      <c r="J44" s="2470"/>
      <c r="K44" s="2470"/>
      <c r="L44" s="2470"/>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546"/>
    </row>
    <row r="45" spans="1:38" ht="59.25" customHeight="1">
      <c r="A45" s="525"/>
      <c r="B45" s="2470"/>
      <c r="C45" s="2470"/>
      <c r="D45" s="2470"/>
      <c r="E45" s="2470"/>
      <c r="F45" s="2470"/>
      <c r="G45" s="2470"/>
      <c r="H45" s="2470"/>
      <c r="I45" s="2470"/>
      <c r="J45" s="2470"/>
      <c r="K45" s="2470"/>
      <c r="L45" s="2470"/>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546"/>
    </row>
    <row r="46" spans="1:38" s="547" customFormat="1" ht="32.25" customHeight="1">
      <c r="A46" s="542"/>
      <c r="B46" s="2470" t="s">
        <v>1648</v>
      </c>
      <c r="C46" s="2470"/>
      <c r="D46" s="2470"/>
      <c r="E46" s="2470"/>
      <c r="F46" s="2470"/>
      <c r="G46" s="2470"/>
      <c r="H46" s="2470"/>
      <c r="I46" s="2470"/>
      <c r="J46" s="2470"/>
      <c r="K46" s="2470"/>
      <c r="L46" s="2470"/>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row>
    <row r="47" spans="1:38" s="547" customFormat="1" ht="36" customHeight="1">
      <c r="A47" s="542"/>
      <c r="B47" s="2470" t="s">
        <v>1649</v>
      </c>
      <c r="C47" s="2470"/>
      <c r="D47" s="2470"/>
      <c r="E47" s="2470"/>
      <c r="F47" s="2470"/>
      <c r="G47" s="2470"/>
      <c r="H47" s="2470"/>
      <c r="I47" s="2470"/>
      <c r="J47" s="2470"/>
      <c r="K47" s="2470"/>
      <c r="L47" s="2470"/>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row>
    <row r="48" spans="1:38" s="547" customFormat="1" ht="21" customHeight="1">
      <c r="B48" s="547" t="s">
        <v>883</v>
      </c>
      <c r="AK48" s="548"/>
    </row>
    <row r="49" spans="2:37" s="547" customFormat="1" ht="21" customHeight="1">
      <c r="B49" s="547" t="s">
        <v>883</v>
      </c>
      <c r="AK49" s="548"/>
    </row>
  </sheetData>
  <protectedRanges>
    <protectedRange sqref="L6:Y6 AG6:AJ6 L5:AJ5 L7:AJ7" name="範囲1"/>
  </protectedRanges>
  <mergeCells count="90">
    <mergeCell ref="AA2:AJ2"/>
    <mergeCell ref="B3:AJ3"/>
    <mergeCell ref="B5:K5"/>
    <mergeCell ref="L5:AJ5"/>
    <mergeCell ref="B6:K6"/>
    <mergeCell ref="L6:Y6"/>
    <mergeCell ref="Z6:AF6"/>
    <mergeCell ref="AG6:AJ6"/>
    <mergeCell ref="B7:K7"/>
    <mergeCell ref="L7:AJ7"/>
    <mergeCell ref="B9:AJ9"/>
    <mergeCell ref="B10:R10"/>
    <mergeCell ref="S10:AB10"/>
    <mergeCell ref="AE10:AJ10"/>
    <mergeCell ref="C11:R11"/>
    <mergeCell ref="S11:AB11"/>
    <mergeCell ref="AE11:AJ11"/>
    <mergeCell ref="B12:R12"/>
    <mergeCell ref="S12:AB12"/>
    <mergeCell ref="AE12:AJ12"/>
    <mergeCell ref="B13:K13"/>
    <mergeCell ref="L13:X13"/>
    <mergeCell ref="Y13:AD13"/>
    <mergeCell ref="AE13:AJ13"/>
    <mergeCell ref="C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B24:K24"/>
    <mergeCell ref="L24:P24"/>
    <mergeCell ref="Q24:R24"/>
    <mergeCell ref="S24:AD24"/>
    <mergeCell ref="AE24:AJ24"/>
    <mergeCell ref="B26:AJ26"/>
    <mergeCell ref="B27:R27"/>
    <mergeCell ref="S27:AB27"/>
    <mergeCell ref="AE27:AJ27"/>
    <mergeCell ref="B28:R28"/>
    <mergeCell ref="S28:AB28"/>
    <mergeCell ref="AE28:AJ28"/>
    <mergeCell ref="B29:R29"/>
    <mergeCell ref="S29:AJ29"/>
    <mergeCell ref="C30:R30"/>
    <mergeCell ref="S30:AJ30"/>
    <mergeCell ref="C31:R31"/>
    <mergeCell ref="S31:AJ31"/>
    <mergeCell ref="B46:AK46"/>
    <mergeCell ref="B47:AK47"/>
    <mergeCell ref="C32:R32"/>
    <mergeCell ref="S32:AJ32"/>
    <mergeCell ref="B34:G34"/>
    <mergeCell ref="H34:AJ34"/>
    <mergeCell ref="B36:AK40"/>
    <mergeCell ref="B41:AK45"/>
  </mergeCells>
  <phoneticPr fontId="8"/>
  <conditionalFormatting sqref="L6:Y6 AG6:AJ6 L7:AJ7 S10:AB10 C14:AJ14 L24:P24 S28:AB28 C30:AJ32 C15:K23 Y15:AJ23">
    <cfRule type="notContainsBlanks" dxfId="132" priority="2">
      <formula>LEN(TRIM(C6))&gt;0</formula>
    </cfRule>
  </conditionalFormatting>
  <conditionalFormatting sqref="L15:X23">
    <cfRule type="notContainsBlanks" dxfId="131" priority="1">
      <formula>LEN(TRIM(L15))&gt;0</formula>
    </cfRule>
  </conditionalFormatting>
  <dataValidations count="2">
    <dataValidation type="list" allowBlank="1" showInputMessage="1" showErrorMessage="1" sqref="AG6:AJ6" xr:uid="{17D4F16A-7D32-4710-A0B9-A165B457282E}">
      <formula1>"有,無"</formula1>
    </dataValidation>
    <dataValidation type="list" allowBlank="1" showInputMessage="1" showErrorMessage="1" sqref="L7:AJ7" xr:uid="{0E8FBA53-AD46-4F65-86D3-33F63341C20F}">
      <formula1>"１　新規,２　変更,３　終了"</formula1>
    </dataValidation>
  </dataValidation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7E4-C9AC-4F6B-B6FD-30E54978BCED}">
  <sheetPr codeName="Sheet57">
    <tabColor theme="4"/>
  </sheetPr>
  <dimension ref="A1:AI25"/>
  <sheetViews>
    <sheetView view="pageBreakPreview" zoomScale="70" zoomScaleNormal="100" zoomScaleSheetLayoutView="70" workbookViewId="0">
      <selection activeCell="M15" sqref="M15"/>
    </sheetView>
  </sheetViews>
  <sheetFormatPr defaultColWidth="8.875" defaultRowHeight="13.5"/>
  <cols>
    <col min="1" max="1" width="3.625" style="549" customWidth="1"/>
    <col min="2" max="3" width="3" style="549" customWidth="1"/>
    <col min="4" max="4" width="21.125" style="549" customWidth="1"/>
    <col min="5" max="7" width="18.125" style="549" customWidth="1"/>
    <col min="8" max="8" width="10.375" style="549" customWidth="1"/>
    <col min="9" max="9" width="1.125" style="549" customWidth="1"/>
    <col min="10" max="16384" width="8.875" style="549"/>
  </cols>
  <sheetData>
    <row r="1" spans="1:10" ht="20.100000000000001" customHeight="1">
      <c r="A1" s="1347" t="s">
        <v>801</v>
      </c>
    </row>
    <row r="2" spans="1:10" ht="20.100000000000001" customHeight="1">
      <c r="B2" s="550"/>
      <c r="C2" s="556"/>
      <c r="D2" s="550"/>
      <c r="E2" s="550"/>
      <c r="F2" s="550"/>
      <c r="G2" s="2514" t="str">
        <f>IF(AND(ISBLANK('届出書 '!AA4),ISBLANK('届出書 '!AD4),ISBLANK('届出書 '!AG4)),"届出書の日付から自動引用","令和"&amp;'届出書 '!AA4&amp;"年"&amp;'届出書 '!AD4&amp;"月"&amp;'届出書 '!AG4&amp;"日")</f>
        <v>届出書の日付から自動引用</v>
      </c>
      <c r="H2" s="2514"/>
      <c r="J2" s="1133"/>
    </row>
    <row r="3" spans="1:10" ht="20.100000000000001" customHeight="1">
      <c r="B3" s="2515" t="s">
        <v>904</v>
      </c>
      <c r="C3" s="2516"/>
      <c r="D3" s="2516"/>
      <c r="E3" s="2516"/>
      <c r="F3" s="2516"/>
      <c r="G3" s="2516"/>
      <c r="H3" s="2516"/>
    </row>
    <row r="4" spans="1:10" ht="20.100000000000001" customHeight="1">
      <c r="B4" s="550"/>
      <c r="C4" s="550"/>
      <c r="D4" s="550"/>
      <c r="E4" s="550"/>
      <c r="F4" s="550"/>
      <c r="G4" s="550"/>
      <c r="H4" s="550"/>
    </row>
    <row r="5" spans="1:10" ht="24" customHeight="1">
      <c r="B5" s="2522" t="s">
        <v>903</v>
      </c>
      <c r="C5" s="2522"/>
      <c r="D5" s="2522"/>
      <c r="E5" s="2523" t="str">
        <f>IF(ISBLANK('届出書 '!G18),"届出書の記載欄から自動引用",'届出書 '!G18)</f>
        <v>届出書の記載欄から自動引用</v>
      </c>
      <c r="F5" s="2523"/>
      <c r="G5" s="2523"/>
      <c r="H5" s="2523"/>
    </row>
    <row r="6" spans="1:10" ht="24" customHeight="1">
      <c r="B6" s="2522" t="s">
        <v>902</v>
      </c>
      <c r="C6" s="2522"/>
      <c r="D6" s="2522"/>
      <c r="E6" s="2505"/>
      <c r="F6" s="2505"/>
      <c r="G6" s="2505"/>
      <c r="H6" s="2505"/>
    </row>
    <row r="7" spans="1:10" ht="21.75" customHeight="1">
      <c r="B7" s="2506" t="s">
        <v>901</v>
      </c>
      <c r="C7" s="2507"/>
      <c r="D7" s="2507"/>
      <c r="E7" s="2507"/>
      <c r="F7" s="2507"/>
      <c r="G7" s="2508"/>
      <c r="H7" s="555" t="s">
        <v>900</v>
      </c>
    </row>
    <row r="8" spans="1:10" ht="60" customHeight="1">
      <c r="B8" s="2517">
        <v>1</v>
      </c>
      <c r="C8" s="2520" t="s">
        <v>1719</v>
      </c>
      <c r="D8" s="2520"/>
      <c r="E8" s="2520"/>
      <c r="F8" s="2521"/>
      <c r="G8" s="2521"/>
      <c r="H8" s="1219"/>
    </row>
    <row r="9" spans="1:10" ht="81.75" customHeight="1">
      <c r="B9" s="2518"/>
      <c r="C9" s="550"/>
      <c r="D9" s="2511" t="s">
        <v>899</v>
      </c>
      <c r="E9" s="2511"/>
      <c r="F9" s="2512"/>
      <c r="G9" s="2512"/>
      <c r="H9" s="1219"/>
    </row>
    <row r="10" spans="1:10" ht="36" customHeight="1">
      <c r="B10" s="2518"/>
      <c r="C10" s="550"/>
      <c r="D10" s="2511" t="s">
        <v>898</v>
      </c>
      <c r="E10" s="2511"/>
      <c r="F10" s="2512"/>
      <c r="G10" s="2512"/>
      <c r="H10" s="1220"/>
    </row>
    <row r="11" spans="1:10" ht="60" customHeight="1">
      <c r="B11" s="2518"/>
      <c r="C11" s="550"/>
      <c r="D11" s="2511" t="s">
        <v>897</v>
      </c>
      <c r="E11" s="2511"/>
      <c r="F11" s="2512"/>
      <c r="G11" s="2512"/>
      <c r="H11" s="1220"/>
    </row>
    <row r="12" spans="1:10" ht="39.75" customHeight="1">
      <c r="B12" s="2519"/>
      <c r="C12" s="550"/>
      <c r="D12" s="2511" t="s">
        <v>896</v>
      </c>
      <c r="E12" s="2511"/>
      <c r="F12" s="2512"/>
      <c r="G12" s="2512"/>
      <c r="H12" s="1219"/>
    </row>
    <row r="13" spans="1:10" ht="60" customHeight="1">
      <c r="B13" s="554">
        <v>2</v>
      </c>
      <c r="C13" s="2511" t="s">
        <v>1718</v>
      </c>
      <c r="D13" s="2511"/>
      <c r="E13" s="2511"/>
      <c r="F13" s="2512"/>
      <c r="G13" s="2512"/>
      <c r="H13" s="1219"/>
    </row>
    <row r="14" spans="1:10" ht="60" customHeight="1">
      <c r="B14" s="554">
        <v>3</v>
      </c>
      <c r="C14" s="2511" t="s">
        <v>1717</v>
      </c>
      <c r="D14" s="2511"/>
      <c r="E14" s="2511"/>
      <c r="F14" s="2512"/>
      <c r="G14" s="2512"/>
      <c r="H14" s="1219"/>
    </row>
    <row r="15" spans="1:10" ht="60" customHeight="1">
      <c r="B15" s="554">
        <v>4</v>
      </c>
      <c r="C15" s="2511" t="s">
        <v>1716</v>
      </c>
      <c r="D15" s="2511"/>
      <c r="E15" s="2511"/>
      <c r="F15" s="2512"/>
      <c r="G15" s="2512"/>
      <c r="H15" s="1219"/>
    </row>
    <row r="16" spans="1:10" ht="60" customHeight="1">
      <c r="B16" s="554">
        <v>5</v>
      </c>
      <c r="C16" s="2511" t="s">
        <v>1715</v>
      </c>
      <c r="D16" s="2511"/>
      <c r="E16" s="2511"/>
      <c r="F16" s="2512"/>
      <c r="G16" s="2512"/>
      <c r="H16" s="1219"/>
    </row>
    <row r="17" spans="2:35">
      <c r="B17" s="550"/>
      <c r="C17" s="550"/>
      <c r="D17" s="550"/>
      <c r="E17" s="550"/>
      <c r="F17" s="550"/>
      <c r="G17" s="550"/>
      <c r="H17" s="550"/>
    </row>
    <row r="18" spans="2:35" ht="13.15" customHeight="1">
      <c r="B18" s="2504" t="s">
        <v>895</v>
      </c>
      <c r="C18" s="2504"/>
      <c r="D18" s="2510" t="s">
        <v>894</v>
      </c>
      <c r="E18" s="2510"/>
      <c r="F18" s="2510"/>
      <c r="G18" s="2510"/>
      <c r="H18" s="2510"/>
      <c r="I18" s="551"/>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row>
    <row r="19" spans="2:35">
      <c r="B19" s="550"/>
      <c r="C19" s="550"/>
      <c r="D19" s="2510"/>
      <c r="E19" s="2510"/>
      <c r="F19" s="2510"/>
      <c r="G19" s="2510"/>
      <c r="H19" s="2510"/>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row>
    <row r="20" spans="2:35">
      <c r="B20" s="2504" t="s">
        <v>893</v>
      </c>
      <c r="C20" s="2504"/>
      <c r="D20" s="2513" t="s">
        <v>892</v>
      </c>
      <c r="E20" s="2513"/>
      <c r="F20" s="2513"/>
      <c r="G20" s="2513"/>
      <c r="H20" s="2513"/>
    </row>
    <row r="21" spans="2:35" ht="13.15" customHeight="1">
      <c r="B21" s="2504" t="s">
        <v>891</v>
      </c>
      <c r="C21" s="2504"/>
      <c r="D21" s="2509" t="s">
        <v>890</v>
      </c>
      <c r="E21" s="2509"/>
      <c r="F21" s="2509"/>
      <c r="G21" s="2509"/>
      <c r="H21" s="2509"/>
      <c r="I21" s="552"/>
      <c r="J21" s="552"/>
      <c r="K21" s="552"/>
      <c r="L21" s="552"/>
      <c r="M21" s="552"/>
      <c r="N21" s="552"/>
      <c r="O21" s="552"/>
      <c r="P21" s="552"/>
      <c r="Q21" s="552"/>
      <c r="R21" s="552"/>
      <c r="S21" s="552"/>
      <c r="T21" s="552"/>
      <c r="U21" s="552"/>
      <c r="V21" s="552"/>
      <c r="W21" s="552"/>
      <c r="X21" s="552"/>
      <c r="Y21" s="552"/>
      <c r="Z21" s="552"/>
      <c r="AA21" s="552"/>
      <c r="AB21" s="552"/>
      <c r="AC21" s="552"/>
      <c r="AD21" s="552"/>
      <c r="AE21" s="552"/>
      <c r="AF21" s="552"/>
      <c r="AG21" s="552"/>
      <c r="AH21" s="552"/>
      <c r="AI21" s="552"/>
    </row>
    <row r="22" spans="2:35">
      <c r="B22" s="550"/>
      <c r="C22" s="553"/>
      <c r="D22" s="2509"/>
      <c r="E22" s="2509"/>
      <c r="F22" s="2509"/>
      <c r="G22" s="2509"/>
      <c r="H22" s="2509"/>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row>
    <row r="23" spans="2:35" ht="13.15" customHeight="1">
      <c r="B23" s="2504" t="s">
        <v>889</v>
      </c>
      <c r="C23" s="2504"/>
      <c r="D23" s="2510" t="s">
        <v>888</v>
      </c>
      <c r="E23" s="2510"/>
      <c r="F23" s="2510"/>
      <c r="G23" s="2510"/>
      <c r="H23" s="2510"/>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row>
    <row r="24" spans="2:35">
      <c r="B24" s="550"/>
      <c r="C24" s="550"/>
      <c r="D24" s="2510"/>
      <c r="E24" s="2510"/>
      <c r="F24" s="2510"/>
      <c r="G24" s="2510"/>
      <c r="H24" s="2510"/>
      <c r="I24" s="551"/>
      <c r="J24" s="551"/>
      <c r="K24" s="551"/>
      <c r="L24" s="551"/>
      <c r="M24" s="551"/>
      <c r="N24" s="551"/>
      <c r="O24" s="551"/>
      <c r="P24" s="551"/>
      <c r="Q24" s="551"/>
      <c r="R24" s="551"/>
      <c r="S24" s="551"/>
      <c r="T24" s="551"/>
      <c r="U24" s="551"/>
      <c r="V24" s="551"/>
      <c r="W24" s="551"/>
      <c r="X24" s="551"/>
      <c r="Y24" s="551"/>
      <c r="Z24" s="551"/>
      <c r="AA24" s="551"/>
      <c r="AB24" s="551"/>
      <c r="AC24" s="551"/>
      <c r="AD24" s="551"/>
      <c r="AE24" s="551"/>
      <c r="AF24" s="551"/>
      <c r="AG24" s="551"/>
      <c r="AH24" s="551"/>
      <c r="AI24" s="551"/>
    </row>
    <row r="25" spans="2:35">
      <c r="B25" s="550"/>
      <c r="C25" s="550"/>
      <c r="D25" s="550"/>
      <c r="E25" s="550"/>
      <c r="F25" s="550"/>
      <c r="G25" s="550"/>
      <c r="H25" s="550"/>
    </row>
  </sheetData>
  <mergeCells count="25">
    <mergeCell ref="G2:H2"/>
    <mergeCell ref="B3:H3"/>
    <mergeCell ref="B8:B12"/>
    <mergeCell ref="C8:G8"/>
    <mergeCell ref="D9:G9"/>
    <mergeCell ref="D10:G10"/>
    <mergeCell ref="D11:G11"/>
    <mergeCell ref="D12:G12"/>
    <mergeCell ref="B5:D5"/>
    <mergeCell ref="E5:H5"/>
    <mergeCell ref="B6:D6"/>
    <mergeCell ref="B18:C18"/>
    <mergeCell ref="B20:C20"/>
    <mergeCell ref="B21:C21"/>
    <mergeCell ref="B23:C23"/>
    <mergeCell ref="E6:H6"/>
    <mergeCell ref="B7:G7"/>
    <mergeCell ref="D21:H22"/>
    <mergeCell ref="D23:H24"/>
    <mergeCell ref="C13:G13"/>
    <mergeCell ref="C14:G14"/>
    <mergeCell ref="C15:G15"/>
    <mergeCell ref="C16:G16"/>
    <mergeCell ref="D20:H20"/>
    <mergeCell ref="D18:H19"/>
  </mergeCells>
  <phoneticPr fontId="8"/>
  <conditionalFormatting sqref="H8:H16 E6:H6">
    <cfRule type="notContainsBlanks" dxfId="130" priority="1">
      <formula>LEN(TRIM(E6))&gt;0</formula>
    </cfRule>
  </conditionalFormatting>
  <dataValidations count="2">
    <dataValidation type="list" allowBlank="1" showInputMessage="1" showErrorMessage="1" sqref="H8:H16" xr:uid="{00000000-0002-0000-0000-000000000000}">
      <formula1>"✓"</formula1>
    </dataValidation>
    <dataValidation type="list" allowBlank="1" showInputMessage="1" showErrorMessage="1" sqref="E6:H6" xr:uid="{767D1A88-FACF-4987-A1AA-F58AF4524F76}">
      <formula1>"１　新規,２　変更,３　終了"</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4DEA-82F8-400B-96CC-6B4BD662B03E}">
  <sheetPr codeName="Sheet61">
    <tabColor theme="4"/>
  </sheetPr>
  <dimension ref="A1:AJ30"/>
  <sheetViews>
    <sheetView view="pageBreakPreview" zoomScale="70" zoomScaleNormal="100" zoomScaleSheetLayoutView="70" workbookViewId="0">
      <selection activeCell="M11" sqref="M11"/>
    </sheetView>
  </sheetViews>
  <sheetFormatPr defaultColWidth="8.875" defaultRowHeight="13.5"/>
  <cols>
    <col min="1" max="1" width="2.875" style="557" customWidth="1"/>
    <col min="2" max="3" width="3" style="557" customWidth="1"/>
    <col min="4" max="4" width="21.125" style="557" customWidth="1"/>
    <col min="5" max="6" width="18.125" style="557" customWidth="1"/>
    <col min="7" max="7" width="26.125" style="557" customWidth="1"/>
    <col min="8" max="8" width="10.375" style="557" customWidth="1"/>
    <col min="9" max="9" width="1.125" style="557" customWidth="1"/>
    <col min="10" max="16384" width="8.875" style="557"/>
  </cols>
  <sheetData>
    <row r="1" spans="1:9" ht="20.100000000000001" customHeight="1">
      <c r="A1" s="1347" t="s">
        <v>801</v>
      </c>
    </row>
    <row r="2" spans="1:9" ht="20.100000000000001" customHeight="1">
      <c r="B2" s="558"/>
      <c r="G2" s="2524" t="str">
        <f>IF(AND(ISBLANK('届出書 '!AA4),ISBLANK('届出書 '!AD4),ISBLANK('届出書 '!AG4)),"届出書の日付から自動引用","令和"&amp;'届出書 '!AA4&amp;"年"&amp;'届出書 '!AD4&amp;"月"&amp;'届出書 '!AG4&amp;"日")</f>
        <v>届出書の日付から自動引用</v>
      </c>
      <c r="H2" s="2524"/>
      <c r="I2" s="559"/>
    </row>
    <row r="3" spans="1:9" ht="20.100000000000001" customHeight="1">
      <c r="B3" s="2539" t="s">
        <v>905</v>
      </c>
      <c r="C3" s="2540"/>
      <c r="D3" s="2540"/>
      <c r="E3" s="2540"/>
      <c r="F3" s="2540"/>
      <c r="G3" s="2540"/>
      <c r="H3" s="2540"/>
      <c r="I3" s="560"/>
    </row>
    <row r="4" spans="1:9" ht="20.100000000000001" customHeight="1">
      <c r="B4" s="560"/>
      <c r="C4" s="560"/>
      <c r="D4" s="560"/>
      <c r="E4" s="560"/>
      <c r="F4" s="560"/>
      <c r="G4" s="560"/>
      <c r="H4" s="560"/>
      <c r="I4" s="560"/>
    </row>
    <row r="5" spans="1:9" ht="24" customHeight="1">
      <c r="B5" s="2541" t="s">
        <v>903</v>
      </c>
      <c r="C5" s="2541"/>
      <c r="D5" s="2541"/>
      <c r="E5" s="2542" t="str">
        <f>IF(ISBLANK('届出書 '!G18),"届出書の記載欄から自動引用",'届出書 '!G18)</f>
        <v>届出書の記載欄から自動引用</v>
      </c>
      <c r="F5" s="2542"/>
      <c r="G5" s="2542"/>
      <c r="H5" s="2542"/>
      <c r="I5" s="560"/>
    </row>
    <row r="6" spans="1:9" ht="24" customHeight="1">
      <c r="B6" s="2541" t="s">
        <v>902</v>
      </c>
      <c r="C6" s="2541"/>
      <c r="D6" s="2541"/>
      <c r="E6" s="2543"/>
      <c r="F6" s="2543"/>
      <c r="G6" s="2543"/>
      <c r="H6" s="2543"/>
      <c r="I6" s="560"/>
    </row>
    <row r="7" spans="1:9" ht="20.100000000000001" customHeight="1">
      <c r="B7" s="2531" t="s">
        <v>906</v>
      </c>
      <c r="C7" s="2532"/>
      <c r="D7" s="2532"/>
      <c r="E7" s="2532"/>
      <c r="F7" s="2532"/>
      <c r="G7" s="2533"/>
      <c r="H7" s="561" t="s">
        <v>900</v>
      </c>
      <c r="I7" s="560"/>
    </row>
    <row r="8" spans="1:9" ht="60" customHeight="1">
      <c r="B8" s="2534">
        <v>1</v>
      </c>
      <c r="C8" s="2537" t="s">
        <v>1719</v>
      </c>
      <c r="D8" s="2537"/>
      <c r="E8" s="2537"/>
      <c r="F8" s="2538"/>
      <c r="G8" s="2538"/>
      <c r="H8" s="1221"/>
    </row>
    <row r="9" spans="1:9" ht="60" customHeight="1">
      <c r="B9" s="2535"/>
      <c r="D9" s="2525" t="s">
        <v>899</v>
      </c>
      <c r="E9" s="2525"/>
      <c r="F9" s="2526"/>
      <c r="G9" s="2526"/>
      <c r="H9" s="1222"/>
    </row>
    <row r="10" spans="1:9" ht="36" customHeight="1">
      <c r="B10" s="2535"/>
      <c r="D10" s="2525" t="s">
        <v>898</v>
      </c>
      <c r="E10" s="2525"/>
      <c r="F10" s="2526"/>
      <c r="G10" s="2526"/>
      <c r="H10" s="1221"/>
    </row>
    <row r="11" spans="1:9" ht="60" customHeight="1">
      <c r="B11" s="2535"/>
      <c r="D11" s="2525" t="s">
        <v>1720</v>
      </c>
      <c r="E11" s="2525"/>
      <c r="F11" s="2526"/>
      <c r="G11" s="2526"/>
      <c r="H11" s="1221"/>
    </row>
    <row r="12" spans="1:9" ht="39.75" customHeight="1">
      <c r="B12" s="2536"/>
      <c r="D12" s="2525" t="s">
        <v>896</v>
      </c>
      <c r="E12" s="2525"/>
      <c r="F12" s="2526"/>
      <c r="G12" s="2526"/>
      <c r="H12" s="1221"/>
    </row>
    <row r="13" spans="1:9" ht="60" customHeight="1">
      <c r="B13" s="562">
        <v>2</v>
      </c>
      <c r="C13" s="2525" t="s">
        <v>1718</v>
      </c>
      <c r="D13" s="2525"/>
      <c r="E13" s="2525"/>
      <c r="F13" s="2526"/>
      <c r="G13" s="2526"/>
      <c r="H13" s="1221"/>
    </row>
    <row r="14" spans="1:9" ht="60" customHeight="1">
      <c r="B14" s="562">
        <v>3</v>
      </c>
      <c r="C14" s="2525" t="s">
        <v>1717</v>
      </c>
      <c r="D14" s="2525"/>
      <c r="E14" s="2525"/>
      <c r="F14" s="2526"/>
      <c r="G14" s="2526"/>
      <c r="H14" s="1221"/>
    </row>
    <row r="15" spans="1:9" ht="60" customHeight="1">
      <c r="B15" s="562">
        <v>4</v>
      </c>
      <c r="C15" s="2525" t="s">
        <v>1716</v>
      </c>
      <c r="D15" s="2525"/>
      <c r="E15" s="2525"/>
      <c r="F15" s="2526"/>
      <c r="G15" s="2526"/>
      <c r="H15" s="1221"/>
    </row>
    <row r="16" spans="1:9" ht="60" customHeight="1">
      <c r="B16" s="562">
        <v>5</v>
      </c>
      <c r="C16" s="2525" t="s">
        <v>1715</v>
      </c>
      <c r="D16" s="2525"/>
      <c r="E16" s="2525"/>
      <c r="F16" s="2526"/>
      <c r="G16" s="2526"/>
      <c r="H16" s="1221"/>
    </row>
    <row r="18" spans="2:36" ht="20.100000000000001" customHeight="1">
      <c r="B18" s="557" t="s">
        <v>907</v>
      </c>
      <c r="I18" s="558"/>
    </row>
    <row r="19" spans="2:36" ht="20.100000000000001" customHeight="1">
      <c r="B19" s="2528" t="s">
        <v>908</v>
      </c>
      <c r="C19" s="2529"/>
      <c r="D19" s="2529"/>
      <c r="E19" s="2529"/>
      <c r="F19" s="2529"/>
      <c r="G19" s="2529"/>
      <c r="H19" s="2529"/>
      <c r="I19" s="558"/>
    </row>
    <row r="20" spans="2:36" ht="12" customHeight="1">
      <c r="B20" s="2530"/>
      <c r="C20" s="2530"/>
      <c r="D20" s="2530"/>
      <c r="E20" s="2530"/>
      <c r="F20" s="2530"/>
      <c r="G20" s="2530"/>
      <c r="H20" s="2530"/>
      <c r="I20" s="558"/>
    </row>
    <row r="21" spans="2:36">
      <c r="B21" s="2531" t="s">
        <v>901</v>
      </c>
      <c r="C21" s="2532"/>
      <c r="D21" s="2532"/>
      <c r="E21" s="2532"/>
      <c r="F21" s="2532"/>
      <c r="G21" s="2533"/>
      <c r="H21" s="561" t="s">
        <v>900</v>
      </c>
      <c r="I21" s="563"/>
    </row>
    <row r="22" spans="2:36" ht="34.5" customHeight="1">
      <c r="B22" s="562">
        <v>1</v>
      </c>
      <c r="C22" s="2525" t="s">
        <v>909</v>
      </c>
      <c r="D22" s="2525"/>
      <c r="E22" s="2525"/>
      <c r="F22" s="2526"/>
      <c r="G22" s="2526"/>
      <c r="H22" s="1222"/>
      <c r="I22" s="558"/>
    </row>
    <row r="23" spans="2:36" ht="34.5" customHeight="1">
      <c r="B23" s="562">
        <v>2</v>
      </c>
      <c r="C23" s="2525" t="s">
        <v>910</v>
      </c>
      <c r="D23" s="2525"/>
      <c r="E23" s="2525"/>
      <c r="F23" s="2526"/>
      <c r="G23" s="2526"/>
      <c r="H23" s="1223"/>
      <c r="I23" s="558"/>
    </row>
    <row r="24" spans="2:36" ht="8.25" customHeight="1">
      <c r="B24" s="563"/>
      <c r="C24" s="564"/>
      <c r="D24" s="564"/>
      <c r="E24" s="564"/>
      <c r="F24" s="558"/>
      <c r="G24" s="558"/>
      <c r="H24" s="558"/>
      <c r="I24" s="558"/>
    </row>
    <row r="25" spans="2:36" ht="17.100000000000001" customHeight="1">
      <c r="B25" s="2527" t="s">
        <v>911</v>
      </c>
      <c r="C25" s="2527"/>
      <c r="D25" s="2527"/>
      <c r="E25" s="2527"/>
      <c r="F25" s="2527"/>
      <c r="G25" s="2527"/>
      <c r="H25" s="2527"/>
      <c r="I25" s="565"/>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row>
    <row r="26" spans="2:36" ht="17.100000000000001" customHeight="1">
      <c r="B26" s="2527"/>
      <c r="C26" s="2527"/>
      <c r="D26" s="2527"/>
      <c r="E26" s="2527"/>
      <c r="F26" s="2527"/>
      <c r="G26" s="2527"/>
      <c r="H26" s="2527"/>
      <c r="I26" s="565"/>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row>
    <row r="27" spans="2:36" ht="17.100000000000001" customHeight="1">
      <c r="B27" s="2527"/>
      <c r="C27" s="2527"/>
      <c r="D27" s="2527"/>
      <c r="E27" s="2527"/>
      <c r="F27" s="2527"/>
      <c r="G27" s="2527"/>
      <c r="H27" s="2527"/>
      <c r="I27" s="567"/>
    </row>
    <row r="28" spans="2:36" ht="17.100000000000001" customHeight="1">
      <c r="B28" s="2527"/>
      <c r="C28" s="2527"/>
      <c r="D28" s="2527"/>
      <c r="E28" s="2527"/>
      <c r="F28" s="2527"/>
      <c r="G28" s="2527"/>
      <c r="H28" s="2527"/>
      <c r="I28" s="568"/>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row>
    <row r="29" spans="2:36" ht="17.100000000000001" customHeight="1">
      <c r="B29" s="2527"/>
      <c r="C29" s="2527"/>
      <c r="D29" s="2527"/>
      <c r="E29" s="2527"/>
      <c r="F29" s="2527"/>
      <c r="G29" s="2527"/>
      <c r="H29" s="2527"/>
      <c r="I29" s="568"/>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row>
    <row r="30" spans="2:36" ht="28.5" customHeight="1">
      <c r="B30" s="2527"/>
      <c r="C30" s="2527"/>
      <c r="D30" s="2527"/>
      <c r="E30" s="2527"/>
      <c r="F30" s="2527"/>
      <c r="G30" s="2527"/>
      <c r="H30" s="2527"/>
    </row>
  </sheetData>
  <mergeCells count="22">
    <mergeCell ref="B7:G7"/>
    <mergeCell ref="B3:H3"/>
    <mergeCell ref="B5:D5"/>
    <mergeCell ref="E5:H5"/>
    <mergeCell ref="B6:D6"/>
    <mergeCell ref="E6:H6"/>
    <mergeCell ref="G2:H2"/>
    <mergeCell ref="C22:G22"/>
    <mergeCell ref="C23:G23"/>
    <mergeCell ref="B25:H30"/>
    <mergeCell ref="C13:G13"/>
    <mergeCell ref="C14:G14"/>
    <mergeCell ref="C15:G15"/>
    <mergeCell ref="C16:G16"/>
    <mergeCell ref="B19:H20"/>
    <mergeCell ref="B21:G21"/>
    <mergeCell ref="B8:B12"/>
    <mergeCell ref="C8:G8"/>
    <mergeCell ref="D9:G9"/>
    <mergeCell ref="D10:G10"/>
    <mergeCell ref="D11:G11"/>
    <mergeCell ref="D12:G12"/>
  </mergeCells>
  <phoneticPr fontId="8"/>
  <conditionalFormatting sqref="H22:H23 H8:H16 E6:H6">
    <cfRule type="notContainsBlanks" dxfId="129" priority="1">
      <formula>LEN(TRIM(E6))&gt;0</formula>
    </cfRule>
  </conditionalFormatting>
  <dataValidations count="2">
    <dataValidation type="list" allowBlank="1" showInputMessage="1" showErrorMessage="1" sqref="H8:I16 H22:I24" xr:uid="{35CE1D74-C551-4DFF-87FF-B19BC6D4BA02}">
      <formula1>"✓"</formula1>
    </dataValidation>
    <dataValidation type="list" allowBlank="1" showInputMessage="1" showErrorMessage="1" sqref="E6:H6" xr:uid="{03DED61F-A66A-447E-B51E-CA048E2C6793}">
      <formula1>"１　新規,２　変更,３　終了"</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I27"/>
  <sheetViews>
    <sheetView view="pageBreakPreview" zoomScale="85" zoomScaleNormal="85" zoomScaleSheetLayoutView="85" workbookViewId="0">
      <selection activeCell="AO23" sqref="AO23"/>
    </sheetView>
  </sheetViews>
  <sheetFormatPr defaultColWidth="9" defaultRowHeight="21" customHeight="1"/>
  <cols>
    <col min="1" max="39" width="2.625" style="51" customWidth="1"/>
    <col min="40" max="16384" width="9" style="51"/>
  </cols>
  <sheetData>
    <row r="1" spans="1:35" ht="21" customHeight="1">
      <c r="A1" s="448" t="s">
        <v>800</v>
      </c>
    </row>
    <row r="2" spans="1:35" ht="21" customHeight="1">
      <c r="A2" s="2569" t="s">
        <v>921</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row>
    <row r="3" spans="1:35" ht="21" customHeight="1" thickBot="1"/>
    <row r="4" spans="1:35" ht="30" customHeight="1">
      <c r="A4" s="2570" t="s">
        <v>289</v>
      </c>
      <c r="B4" s="2571"/>
      <c r="C4" s="2571"/>
      <c r="D4" s="2571"/>
      <c r="E4" s="2571"/>
      <c r="F4" s="2571"/>
      <c r="G4" s="2571"/>
      <c r="H4" s="2571"/>
      <c r="I4" s="2571"/>
      <c r="J4" s="2571"/>
      <c r="K4" s="2572"/>
      <c r="L4" s="2573"/>
      <c r="M4" s="2574"/>
      <c r="N4" s="2574"/>
      <c r="O4" s="2574"/>
      <c r="P4" s="2574"/>
      <c r="Q4" s="2574"/>
      <c r="R4" s="2574"/>
      <c r="S4" s="2574"/>
      <c r="T4" s="2574"/>
      <c r="U4" s="2574"/>
      <c r="V4" s="2574"/>
      <c r="W4" s="2574"/>
      <c r="X4" s="2574"/>
      <c r="Y4" s="2574"/>
      <c r="Z4" s="2574"/>
      <c r="AA4" s="2574"/>
      <c r="AB4" s="2574"/>
      <c r="AC4" s="2574"/>
      <c r="AD4" s="2574"/>
      <c r="AE4" s="2574"/>
      <c r="AF4" s="2574"/>
      <c r="AG4" s="2574"/>
      <c r="AH4" s="2574"/>
      <c r="AI4" s="2575"/>
    </row>
    <row r="5" spans="1:35" ht="30" customHeight="1">
      <c r="A5" s="2576" t="s">
        <v>183</v>
      </c>
      <c r="B5" s="2561"/>
      <c r="C5" s="2561"/>
      <c r="D5" s="2561"/>
      <c r="E5" s="2561"/>
      <c r="F5" s="2561"/>
      <c r="G5" s="2561"/>
      <c r="H5" s="2561"/>
      <c r="I5" s="2561"/>
      <c r="J5" s="2561"/>
      <c r="K5" s="2562"/>
      <c r="L5" s="2547"/>
      <c r="M5" s="2548"/>
      <c r="N5" s="2548"/>
      <c r="O5" s="2548"/>
      <c r="P5" s="2548"/>
      <c r="Q5" s="2548"/>
      <c r="R5" s="2548"/>
      <c r="S5" s="2548"/>
      <c r="T5" s="2548"/>
      <c r="U5" s="2548"/>
      <c r="V5" s="2548"/>
      <c r="W5" s="2548"/>
      <c r="X5" s="2548"/>
      <c r="Y5" s="2548"/>
      <c r="Z5" s="2548"/>
      <c r="AA5" s="2548"/>
      <c r="AB5" s="2548"/>
      <c r="AC5" s="2548"/>
      <c r="AD5" s="2548"/>
      <c r="AE5" s="2548"/>
      <c r="AF5" s="2548"/>
      <c r="AG5" s="2548"/>
      <c r="AH5" s="2548"/>
      <c r="AI5" s="2549"/>
    </row>
    <row r="6" spans="1:35" ht="30" customHeight="1">
      <c r="A6" s="2544" t="s">
        <v>290</v>
      </c>
      <c r="B6" s="2545"/>
      <c r="C6" s="2545"/>
      <c r="D6" s="2545"/>
      <c r="E6" s="2545"/>
      <c r="F6" s="2545"/>
      <c r="G6" s="2545"/>
      <c r="H6" s="2545"/>
      <c r="I6" s="2545"/>
      <c r="J6" s="2545"/>
      <c r="K6" s="2546"/>
      <c r="L6" s="2547"/>
      <c r="M6" s="2548"/>
      <c r="N6" s="2548"/>
      <c r="O6" s="2548"/>
      <c r="P6" s="2548"/>
      <c r="Q6" s="2548"/>
      <c r="R6" s="2548"/>
      <c r="S6" s="2548"/>
      <c r="T6" s="2548"/>
      <c r="U6" s="2548"/>
      <c r="V6" s="2548"/>
      <c r="W6" s="2548"/>
      <c r="X6" s="2548"/>
      <c r="Y6" s="2548"/>
      <c r="Z6" s="2548"/>
      <c r="AA6" s="2548"/>
      <c r="AB6" s="2548"/>
      <c r="AC6" s="2548"/>
      <c r="AD6" s="2548"/>
      <c r="AE6" s="2548"/>
      <c r="AF6" s="2548"/>
      <c r="AG6" s="2548"/>
      <c r="AH6" s="2548"/>
      <c r="AI6" s="2549"/>
    </row>
    <row r="7" spans="1:35" ht="30" customHeight="1">
      <c r="A7" s="2554" t="s">
        <v>135</v>
      </c>
      <c r="B7" s="2555"/>
      <c r="C7" s="2555"/>
      <c r="D7" s="2555"/>
      <c r="E7" s="2556"/>
      <c r="F7" s="2560" t="s">
        <v>129</v>
      </c>
      <c r="G7" s="2561"/>
      <c r="H7" s="2561"/>
      <c r="I7" s="2561"/>
      <c r="J7" s="2561"/>
      <c r="K7" s="2562"/>
      <c r="L7" s="2563"/>
      <c r="M7" s="2550"/>
      <c r="N7" s="2550"/>
      <c r="O7" s="2550"/>
      <c r="P7" s="2550"/>
      <c r="Q7" s="2550"/>
      <c r="R7" s="2550"/>
      <c r="S7" s="2550"/>
      <c r="T7" s="2550"/>
      <c r="U7" s="2564"/>
      <c r="V7" s="2565" t="s">
        <v>291</v>
      </c>
      <c r="W7" s="2555"/>
      <c r="X7" s="2555"/>
      <c r="Y7" s="2555"/>
      <c r="Z7" s="2556"/>
      <c r="AA7" s="2565"/>
      <c r="AB7" s="2555"/>
      <c r="AC7" s="2555"/>
      <c r="AD7" s="2555"/>
      <c r="AE7" s="2555"/>
      <c r="AF7" s="2555"/>
      <c r="AG7" s="2555"/>
      <c r="AH7" s="2555"/>
      <c r="AI7" s="2567"/>
    </row>
    <row r="8" spans="1:35" ht="30" customHeight="1" thickBot="1">
      <c r="A8" s="2557"/>
      <c r="B8" s="2558"/>
      <c r="C8" s="2558"/>
      <c r="D8" s="2558"/>
      <c r="E8" s="2559"/>
      <c r="F8" s="2577" t="s">
        <v>130</v>
      </c>
      <c r="G8" s="2578"/>
      <c r="H8" s="2578"/>
      <c r="I8" s="2578"/>
      <c r="J8" s="2578"/>
      <c r="K8" s="2579"/>
      <c r="L8" s="2580"/>
      <c r="M8" s="2581"/>
      <c r="N8" s="2581"/>
      <c r="O8" s="2581"/>
      <c r="P8" s="2581"/>
      <c r="Q8" s="2581"/>
      <c r="R8" s="2581"/>
      <c r="S8" s="2581"/>
      <c r="T8" s="2581"/>
      <c r="U8" s="2582"/>
      <c r="V8" s="2566"/>
      <c r="W8" s="2558"/>
      <c r="X8" s="2558"/>
      <c r="Y8" s="2558"/>
      <c r="Z8" s="2559"/>
      <c r="AA8" s="2566"/>
      <c r="AB8" s="2558"/>
      <c r="AC8" s="2558"/>
      <c r="AD8" s="2558"/>
      <c r="AE8" s="2558"/>
      <c r="AF8" s="2558"/>
      <c r="AG8" s="2558"/>
      <c r="AH8" s="2558"/>
      <c r="AI8" s="2568"/>
    </row>
    <row r="9" spans="1:35" ht="30" customHeight="1" thickTop="1">
      <c r="A9" s="2583" t="s">
        <v>292</v>
      </c>
      <c r="B9" s="2584"/>
      <c r="C9" s="2589" t="s">
        <v>293</v>
      </c>
      <c r="D9" s="2590"/>
      <c r="E9" s="2590"/>
      <c r="F9" s="2590"/>
      <c r="G9" s="2590"/>
      <c r="H9" s="2590"/>
      <c r="I9" s="2590"/>
      <c r="J9" s="2590"/>
      <c r="K9" s="2591"/>
      <c r="L9" s="2598" t="s">
        <v>294</v>
      </c>
      <c r="M9" s="2599"/>
      <c r="N9" s="2599"/>
      <c r="O9" s="2599"/>
      <c r="P9" s="2599"/>
      <c r="Q9" s="2599"/>
      <c r="R9" s="2599"/>
      <c r="S9" s="2599"/>
      <c r="T9" s="2599"/>
      <c r="U9" s="2600"/>
      <c r="V9" s="2602" t="s">
        <v>295</v>
      </c>
      <c r="W9" s="2553"/>
      <c r="X9" s="2553"/>
      <c r="Y9" s="2551"/>
      <c r="Z9" s="2551"/>
      <c r="AA9" s="64" t="s">
        <v>227</v>
      </c>
      <c r="AB9" s="64"/>
      <c r="AC9" s="2553" t="s">
        <v>296</v>
      </c>
      <c r="AD9" s="2553"/>
      <c r="AE9" s="2553"/>
      <c r="AF9" s="2551"/>
      <c r="AG9" s="2551"/>
      <c r="AH9" s="64" t="s">
        <v>227</v>
      </c>
      <c r="AI9" s="65"/>
    </row>
    <row r="10" spans="1:35" ht="30" customHeight="1">
      <c r="A10" s="2585"/>
      <c r="B10" s="2586"/>
      <c r="C10" s="2592"/>
      <c r="D10" s="2593"/>
      <c r="E10" s="2593"/>
      <c r="F10" s="2593"/>
      <c r="G10" s="2593"/>
      <c r="H10" s="2593"/>
      <c r="I10" s="2593"/>
      <c r="J10" s="2593"/>
      <c r="K10" s="2594"/>
      <c r="L10" s="2604" t="s">
        <v>297</v>
      </c>
      <c r="M10" s="2605"/>
      <c r="N10" s="2605"/>
      <c r="O10" s="2605"/>
      <c r="P10" s="2605"/>
      <c r="Q10" s="2605"/>
      <c r="R10" s="2605"/>
      <c r="S10" s="2605"/>
      <c r="T10" s="2605"/>
      <c r="U10" s="2606"/>
      <c r="V10" s="2563" t="s">
        <v>295</v>
      </c>
      <c r="W10" s="2550"/>
      <c r="X10" s="2550"/>
      <c r="Y10" s="2552"/>
      <c r="Z10" s="2552"/>
      <c r="AA10" s="52" t="s">
        <v>227</v>
      </c>
      <c r="AB10" s="52"/>
      <c r="AC10" s="2550" t="s">
        <v>296</v>
      </c>
      <c r="AD10" s="2550"/>
      <c r="AE10" s="2550"/>
      <c r="AF10" s="2552"/>
      <c r="AG10" s="2552"/>
      <c r="AH10" s="52" t="s">
        <v>227</v>
      </c>
      <c r="AI10" s="66"/>
    </row>
    <row r="11" spans="1:35" ht="30" customHeight="1">
      <c r="A11" s="2585"/>
      <c r="B11" s="2586"/>
      <c r="C11" s="2592"/>
      <c r="D11" s="2593"/>
      <c r="E11" s="2593"/>
      <c r="F11" s="2593"/>
      <c r="G11" s="2593"/>
      <c r="H11" s="2593"/>
      <c r="I11" s="2593"/>
      <c r="J11" s="2593"/>
      <c r="K11" s="2594"/>
      <c r="L11" s="2603" t="s">
        <v>138</v>
      </c>
      <c r="M11" s="2603"/>
      <c r="N11" s="2603"/>
      <c r="O11" s="2603"/>
      <c r="P11" s="2603"/>
      <c r="Q11" s="2603"/>
      <c r="R11" s="2603"/>
      <c r="S11" s="2603"/>
      <c r="T11" s="2603"/>
      <c r="U11" s="2603"/>
      <c r="V11" s="2563" t="s">
        <v>295</v>
      </c>
      <c r="W11" s="2550"/>
      <c r="X11" s="2550"/>
      <c r="Y11" s="2552"/>
      <c r="Z11" s="2552"/>
      <c r="AA11" s="52" t="s">
        <v>227</v>
      </c>
      <c r="AB11" s="52"/>
      <c r="AC11" s="2550" t="s">
        <v>296</v>
      </c>
      <c r="AD11" s="2550"/>
      <c r="AE11" s="2550"/>
      <c r="AF11" s="2552"/>
      <c r="AG11" s="2552"/>
      <c r="AH11" s="52" t="s">
        <v>227</v>
      </c>
      <c r="AI11" s="66"/>
    </row>
    <row r="12" spans="1:35" ht="30" customHeight="1">
      <c r="A12" s="2585"/>
      <c r="B12" s="2586"/>
      <c r="C12" s="2592"/>
      <c r="D12" s="2593"/>
      <c r="E12" s="2593"/>
      <c r="F12" s="2593"/>
      <c r="G12" s="2593"/>
      <c r="H12" s="2593"/>
      <c r="I12" s="2593"/>
      <c r="J12" s="2593"/>
      <c r="K12" s="2594"/>
      <c r="L12" s="2601" t="s">
        <v>298</v>
      </c>
      <c r="M12" s="2601"/>
      <c r="N12" s="2601"/>
      <c r="O12" s="2601"/>
      <c r="P12" s="2601"/>
      <c r="Q12" s="2601"/>
      <c r="R12" s="2601"/>
      <c r="S12" s="2601"/>
      <c r="T12" s="2601"/>
      <c r="U12" s="2601"/>
      <c r="V12" s="2563" t="s">
        <v>295</v>
      </c>
      <c r="W12" s="2550"/>
      <c r="X12" s="2550"/>
      <c r="Y12" s="2552"/>
      <c r="Z12" s="2552"/>
      <c r="AA12" s="52" t="s">
        <v>227</v>
      </c>
      <c r="AB12" s="52"/>
      <c r="AC12" s="2550" t="s">
        <v>296</v>
      </c>
      <c r="AD12" s="2550"/>
      <c r="AE12" s="2550"/>
      <c r="AF12" s="2552"/>
      <c r="AG12" s="2552"/>
      <c r="AH12" s="52" t="s">
        <v>227</v>
      </c>
      <c r="AI12" s="66"/>
    </row>
    <row r="13" spans="1:35" ht="30" customHeight="1">
      <c r="A13" s="2585"/>
      <c r="B13" s="2586"/>
      <c r="C13" s="2595"/>
      <c r="D13" s="2596"/>
      <c r="E13" s="2596"/>
      <c r="F13" s="2596"/>
      <c r="G13" s="2596"/>
      <c r="H13" s="2596"/>
      <c r="I13" s="2596"/>
      <c r="J13" s="2596"/>
      <c r="K13" s="2597"/>
      <c r="L13" s="2601" t="s">
        <v>298</v>
      </c>
      <c r="M13" s="2601"/>
      <c r="N13" s="2601"/>
      <c r="O13" s="2601"/>
      <c r="P13" s="2601"/>
      <c r="Q13" s="2601"/>
      <c r="R13" s="2601"/>
      <c r="S13" s="2601"/>
      <c r="T13" s="2601"/>
      <c r="U13" s="2601"/>
      <c r="V13" s="2563" t="s">
        <v>295</v>
      </c>
      <c r="W13" s="2550"/>
      <c r="X13" s="2550"/>
      <c r="Y13" s="2552"/>
      <c r="Z13" s="2552"/>
      <c r="AA13" s="67" t="s">
        <v>227</v>
      </c>
      <c r="AB13" s="67"/>
      <c r="AC13" s="2550" t="s">
        <v>296</v>
      </c>
      <c r="AD13" s="2550"/>
      <c r="AE13" s="2550"/>
      <c r="AF13" s="2552"/>
      <c r="AG13" s="2552"/>
      <c r="AH13" s="67" t="s">
        <v>227</v>
      </c>
      <c r="AI13" s="68"/>
    </row>
    <row r="14" spans="1:35" ht="30" customHeight="1">
      <c r="A14" s="2585"/>
      <c r="B14" s="2586"/>
      <c r="C14" s="2607" t="s">
        <v>299</v>
      </c>
      <c r="D14" s="2608"/>
      <c r="E14" s="2555" t="s">
        <v>300</v>
      </c>
      <c r="F14" s="2555"/>
      <c r="G14" s="2555"/>
      <c r="H14" s="2555"/>
      <c r="I14" s="2555"/>
      <c r="J14" s="2555"/>
      <c r="K14" s="2556"/>
      <c r="L14" s="2604" t="s">
        <v>301</v>
      </c>
      <c r="M14" s="2605"/>
      <c r="N14" s="2605"/>
      <c r="O14" s="2605"/>
      <c r="P14" s="2605"/>
      <c r="Q14" s="2605"/>
      <c r="R14" s="2605"/>
      <c r="S14" s="2605"/>
      <c r="T14" s="2605"/>
      <c r="U14" s="2606"/>
      <c r="V14" s="2547"/>
      <c r="W14" s="2548"/>
      <c r="X14" s="2548"/>
      <c r="Y14" s="2548"/>
      <c r="Z14" s="2548"/>
      <c r="AA14" s="2548"/>
      <c r="AB14" s="2548"/>
      <c r="AC14" s="2548"/>
      <c r="AD14" s="2548"/>
      <c r="AE14" s="2548"/>
      <c r="AF14" s="2548"/>
      <c r="AG14" s="2548"/>
      <c r="AH14" s="2548"/>
      <c r="AI14" s="2549"/>
    </row>
    <row r="15" spans="1:35" ht="30" customHeight="1">
      <c r="A15" s="2585"/>
      <c r="B15" s="2586"/>
      <c r="C15" s="2607"/>
      <c r="D15" s="2608"/>
      <c r="E15" s="2611"/>
      <c r="F15" s="2611"/>
      <c r="G15" s="2611"/>
      <c r="H15" s="2611"/>
      <c r="I15" s="2611"/>
      <c r="J15" s="2611"/>
      <c r="K15" s="2612"/>
      <c r="L15" s="2615" t="s">
        <v>302</v>
      </c>
      <c r="M15" s="2616"/>
      <c r="N15" s="2616"/>
      <c r="O15" s="2616"/>
      <c r="P15" s="2616"/>
      <c r="Q15" s="2616"/>
      <c r="R15" s="2616"/>
      <c r="S15" s="2616"/>
      <c r="T15" s="2616"/>
      <c r="U15" s="2617"/>
      <c r="V15" s="2624"/>
      <c r="W15" s="2625"/>
      <c r="X15" s="2625"/>
      <c r="Y15" s="2625"/>
      <c r="Z15" s="2625"/>
      <c r="AA15" s="2625"/>
      <c r="AB15" s="2625"/>
      <c r="AC15" s="2625"/>
      <c r="AD15" s="2625"/>
      <c r="AE15" s="2625"/>
      <c r="AF15" s="2625"/>
      <c r="AG15" s="2625"/>
      <c r="AH15" s="2625"/>
      <c r="AI15" s="2626"/>
    </row>
    <row r="16" spans="1:35" ht="30" customHeight="1">
      <c r="A16" s="2585"/>
      <c r="B16" s="2586"/>
      <c r="C16" s="2607"/>
      <c r="D16" s="2608"/>
      <c r="E16" s="2611"/>
      <c r="F16" s="2611"/>
      <c r="G16" s="2611"/>
      <c r="H16" s="2611"/>
      <c r="I16" s="2611"/>
      <c r="J16" s="2611"/>
      <c r="K16" s="2612"/>
      <c r="L16" s="2618"/>
      <c r="M16" s="2619"/>
      <c r="N16" s="2619"/>
      <c r="O16" s="2619"/>
      <c r="P16" s="2619"/>
      <c r="Q16" s="2619"/>
      <c r="R16" s="2619"/>
      <c r="S16" s="2619"/>
      <c r="T16" s="2619"/>
      <c r="U16" s="2620"/>
      <c r="V16" s="2627"/>
      <c r="W16" s="2628"/>
      <c r="X16" s="2628"/>
      <c r="Y16" s="2628"/>
      <c r="Z16" s="2628"/>
      <c r="AA16" s="2628"/>
      <c r="AB16" s="2628"/>
      <c r="AC16" s="2628"/>
      <c r="AD16" s="2628"/>
      <c r="AE16" s="2628"/>
      <c r="AF16" s="2628"/>
      <c r="AG16" s="2628"/>
      <c r="AH16" s="2628"/>
      <c r="AI16" s="2629"/>
    </row>
    <row r="17" spans="1:35" ht="30" customHeight="1">
      <c r="A17" s="2585"/>
      <c r="B17" s="2586"/>
      <c r="C17" s="2607"/>
      <c r="D17" s="2608"/>
      <c r="E17" s="2613"/>
      <c r="F17" s="2613"/>
      <c r="G17" s="2613"/>
      <c r="H17" s="2613"/>
      <c r="I17" s="2613"/>
      <c r="J17" s="2613"/>
      <c r="K17" s="2614"/>
      <c r="L17" s="2621"/>
      <c r="M17" s="2622"/>
      <c r="N17" s="2622"/>
      <c r="O17" s="2622"/>
      <c r="P17" s="2622"/>
      <c r="Q17" s="2622"/>
      <c r="R17" s="2622"/>
      <c r="S17" s="2622"/>
      <c r="T17" s="2622"/>
      <c r="U17" s="2623"/>
      <c r="V17" s="2630"/>
      <c r="W17" s="2631"/>
      <c r="X17" s="2631"/>
      <c r="Y17" s="2631"/>
      <c r="Z17" s="2631"/>
      <c r="AA17" s="2631"/>
      <c r="AB17" s="2631"/>
      <c r="AC17" s="2631"/>
      <c r="AD17" s="2631"/>
      <c r="AE17" s="2631"/>
      <c r="AF17" s="2631"/>
      <c r="AG17" s="2631"/>
      <c r="AH17" s="2631"/>
      <c r="AI17" s="2632"/>
    </row>
    <row r="18" spans="1:35" ht="30" customHeight="1">
      <c r="A18" s="2585"/>
      <c r="B18" s="2586"/>
      <c r="C18" s="2607"/>
      <c r="D18" s="2608"/>
      <c r="E18" s="2633" t="s">
        <v>303</v>
      </c>
      <c r="F18" s="2633"/>
      <c r="G18" s="2633"/>
      <c r="H18" s="2633"/>
      <c r="I18" s="2633"/>
      <c r="J18" s="2633"/>
      <c r="K18" s="2634"/>
      <c r="L18" s="2624"/>
      <c r="M18" s="2625"/>
      <c r="N18" s="2625"/>
      <c r="O18" s="2625"/>
      <c r="P18" s="2625"/>
      <c r="Q18" s="2625"/>
      <c r="R18" s="2625"/>
      <c r="S18" s="2625"/>
      <c r="T18" s="2625"/>
      <c r="U18" s="2625"/>
      <c r="V18" s="2625"/>
      <c r="W18" s="2625"/>
      <c r="X18" s="2625"/>
      <c r="Y18" s="2625"/>
      <c r="Z18" s="2625"/>
      <c r="AA18" s="2625"/>
      <c r="AB18" s="2625"/>
      <c r="AC18" s="2625"/>
      <c r="AD18" s="2625"/>
      <c r="AE18" s="2625"/>
      <c r="AF18" s="2625"/>
      <c r="AG18" s="2625"/>
      <c r="AH18" s="2625"/>
      <c r="AI18" s="2626"/>
    </row>
    <row r="19" spans="1:35" ht="30" customHeight="1">
      <c r="A19" s="2585"/>
      <c r="B19" s="2586"/>
      <c r="C19" s="2607"/>
      <c r="D19" s="2608"/>
      <c r="E19" s="2593"/>
      <c r="F19" s="2593"/>
      <c r="G19" s="2593"/>
      <c r="H19" s="2593"/>
      <c r="I19" s="2593"/>
      <c r="J19" s="2593"/>
      <c r="K19" s="2594"/>
      <c r="L19" s="2627"/>
      <c r="M19" s="2628"/>
      <c r="N19" s="2628"/>
      <c r="O19" s="2628"/>
      <c r="P19" s="2628"/>
      <c r="Q19" s="2628"/>
      <c r="R19" s="2628"/>
      <c r="S19" s="2628"/>
      <c r="T19" s="2628"/>
      <c r="U19" s="2628"/>
      <c r="V19" s="2628"/>
      <c r="W19" s="2628"/>
      <c r="X19" s="2628"/>
      <c r="Y19" s="2628"/>
      <c r="Z19" s="2628"/>
      <c r="AA19" s="2628"/>
      <c r="AB19" s="2628"/>
      <c r="AC19" s="2628"/>
      <c r="AD19" s="2628"/>
      <c r="AE19" s="2628"/>
      <c r="AF19" s="2628"/>
      <c r="AG19" s="2628"/>
      <c r="AH19" s="2628"/>
      <c r="AI19" s="2629"/>
    </row>
    <row r="20" spans="1:35" ht="30" customHeight="1">
      <c r="A20" s="2585"/>
      <c r="B20" s="2586"/>
      <c r="C20" s="2607"/>
      <c r="D20" s="2608"/>
      <c r="E20" s="2593"/>
      <c r="F20" s="2593"/>
      <c r="G20" s="2593"/>
      <c r="H20" s="2593"/>
      <c r="I20" s="2593"/>
      <c r="J20" s="2593"/>
      <c r="K20" s="2594"/>
      <c r="L20" s="2627"/>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9"/>
    </row>
    <row r="21" spans="1:35" ht="30" customHeight="1">
      <c r="A21" s="2585"/>
      <c r="B21" s="2586"/>
      <c r="C21" s="2607"/>
      <c r="D21" s="2608"/>
      <c r="E21" s="2593"/>
      <c r="F21" s="2593"/>
      <c r="G21" s="2593"/>
      <c r="H21" s="2593"/>
      <c r="I21" s="2593"/>
      <c r="J21" s="2593"/>
      <c r="K21" s="2594"/>
      <c r="L21" s="2627"/>
      <c r="M21" s="2628"/>
      <c r="N21" s="2628"/>
      <c r="O21" s="2628"/>
      <c r="P21" s="2628"/>
      <c r="Q21" s="2628"/>
      <c r="R21" s="2628"/>
      <c r="S21" s="2628"/>
      <c r="T21" s="2628"/>
      <c r="U21" s="2628"/>
      <c r="V21" s="2628"/>
      <c r="W21" s="2628"/>
      <c r="X21" s="2628"/>
      <c r="Y21" s="2628"/>
      <c r="Z21" s="2628"/>
      <c r="AA21" s="2628"/>
      <c r="AB21" s="2628"/>
      <c r="AC21" s="2628"/>
      <c r="AD21" s="2628"/>
      <c r="AE21" s="2628"/>
      <c r="AF21" s="2628"/>
      <c r="AG21" s="2628"/>
      <c r="AH21" s="2628"/>
      <c r="AI21" s="2629"/>
    </row>
    <row r="22" spans="1:35" ht="30" customHeight="1" thickBot="1">
      <c r="A22" s="2587"/>
      <c r="B22" s="2588"/>
      <c r="C22" s="2609"/>
      <c r="D22" s="2610"/>
      <c r="E22" s="2635"/>
      <c r="F22" s="2635"/>
      <c r="G22" s="2635"/>
      <c r="H22" s="2635"/>
      <c r="I22" s="2635"/>
      <c r="J22" s="2635"/>
      <c r="K22" s="2636"/>
      <c r="L22" s="2637"/>
      <c r="M22" s="2638"/>
      <c r="N22" s="2638"/>
      <c r="O22" s="2638"/>
      <c r="P22" s="2638"/>
      <c r="Q22" s="2638"/>
      <c r="R22" s="2638"/>
      <c r="S22" s="2638"/>
      <c r="T22" s="2638"/>
      <c r="U22" s="2638"/>
      <c r="V22" s="2638"/>
      <c r="W22" s="2638"/>
      <c r="X22" s="2638"/>
      <c r="Y22" s="2638"/>
      <c r="Z22" s="2638"/>
      <c r="AA22" s="2638"/>
      <c r="AB22" s="2638"/>
      <c r="AC22" s="2638"/>
      <c r="AD22" s="2638"/>
      <c r="AE22" s="2638"/>
      <c r="AF22" s="2638"/>
      <c r="AG22" s="2638"/>
      <c r="AH22" s="2638"/>
      <c r="AI22" s="2639"/>
    </row>
    <row r="23" spans="1:35" ht="24.75" customHeight="1">
      <c r="A23" s="69" t="s">
        <v>118</v>
      </c>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row>
    <row r="24" spans="1:35" ht="14.25" customHeight="1">
      <c r="A24" s="69" t="s">
        <v>304</v>
      </c>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5" ht="14.25" customHeight="1">
      <c r="A25" s="69" t="s">
        <v>119</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4.25" customHeight="1">
      <c r="A26" s="69" t="s">
        <v>305</v>
      </c>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 customHeight="1">
      <c r="A27" s="69" t="s">
        <v>306</v>
      </c>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Y13:Z13"/>
    <mergeCell ref="C14:D22"/>
    <mergeCell ref="E14:K17"/>
    <mergeCell ref="L14:U14"/>
    <mergeCell ref="V14:AI14"/>
    <mergeCell ref="L15:U17"/>
    <mergeCell ref="V15:AI17"/>
    <mergeCell ref="E18:K22"/>
    <mergeCell ref="L18:AI22"/>
    <mergeCell ref="AF13:AG13"/>
    <mergeCell ref="L13:U13"/>
    <mergeCell ref="V13:X13"/>
    <mergeCell ref="Y9:Z9"/>
    <mergeCell ref="Y10:Z10"/>
    <mergeCell ref="L12:U12"/>
    <mergeCell ref="V12:X12"/>
    <mergeCell ref="Y11:Z11"/>
    <mergeCell ref="Y12:Z12"/>
    <mergeCell ref="V9:X9"/>
    <mergeCell ref="L11:U11"/>
    <mergeCell ref="V11:X11"/>
    <mergeCell ref="L10:U10"/>
    <mergeCell ref="V10:X10"/>
    <mergeCell ref="F8:K8"/>
    <mergeCell ref="L8:U8"/>
    <mergeCell ref="A9:B22"/>
    <mergeCell ref="C9:K13"/>
    <mergeCell ref="L9:U9"/>
    <mergeCell ref="A2:AI2"/>
    <mergeCell ref="A4:K4"/>
    <mergeCell ref="L4:AI4"/>
    <mergeCell ref="A5:K5"/>
    <mergeCell ref="L5:AI5"/>
    <mergeCell ref="A6:K6"/>
    <mergeCell ref="L6:AI6"/>
    <mergeCell ref="AC13:AE13"/>
    <mergeCell ref="AF9:AG9"/>
    <mergeCell ref="AF10:AG10"/>
    <mergeCell ref="AF11:AG11"/>
    <mergeCell ref="AF12:AG12"/>
    <mergeCell ref="AC9:AE9"/>
    <mergeCell ref="AC10:AE10"/>
    <mergeCell ref="AC11:AE11"/>
    <mergeCell ref="AC12:AE12"/>
    <mergeCell ref="A7:E8"/>
    <mergeCell ref="F7:K7"/>
    <mergeCell ref="L7:U7"/>
    <mergeCell ref="V7:Z8"/>
    <mergeCell ref="AA7:AI8"/>
  </mergeCells>
  <phoneticPr fontId="8"/>
  <pageMargins left="0.51181102362204722" right="0.35433070866141736" top="0.98425196850393704" bottom="0.6692913385826772" header="0.51181102362204722" footer="0.51181102362204722"/>
  <pageSetup paperSize="9" orientation="portrait" blackAndWhite="1"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O88"/>
  <sheetViews>
    <sheetView zoomScaleNormal="100" workbookViewId="0">
      <pane xSplit="2" ySplit="5" topLeftCell="C39" activePane="bottomRight" state="frozen"/>
      <selection pane="topRight" activeCell="C1" sqref="C1"/>
      <selection pane="bottomLeft" activeCell="A5" sqref="A5"/>
      <selection pane="bottomRight" activeCell="P45" sqref="A45:P47"/>
    </sheetView>
  </sheetViews>
  <sheetFormatPr defaultColWidth="9" defaultRowHeight="13.5"/>
  <cols>
    <col min="1" max="1" width="4.25" style="284" customWidth="1"/>
    <col min="2" max="2" width="30.75" style="284" customWidth="1"/>
    <col min="3" max="5" width="5.625" style="284" customWidth="1"/>
    <col min="6" max="7" width="5.625" style="284" hidden="1" customWidth="1"/>
    <col min="8" max="67" width="5.625" style="284" customWidth="1"/>
    <col min="68" max="16384" width="9" style="284"/>
  </cols>
  <sheetData>
    <row r="1" spans="1:67" ht="18.75">
      <c r="A1" s="979" t="s">
        <v>406</v>
      </c>
      <c r="O1" s="978" t="s">
        <v>1529</v>
      </c>
    </row>
    <row r="2" spans="1:67" ht="8.25" customHeight="1">
      <c r="A2" s="979"/>
    </row>
    <row r="3" spans="1:67" s="283" customFormat="1" ht="21" customHeight="1">
      <c r="A3" s="979" t="s">
        <v>11</v>
      </c>
    </row>
    <row r="4" spans="1:67" s="327" customFormat="1" ht="258.75" customHeight="1">
      <c r="A4" s="986"/>
      <c r="B4" s="988"/>
      <c r="C4" s="1350" t="s">
        <v>767</v>
      </c>
      <c r="D4" s="1349" t="s">
        <v>37</v>
      </c>
      <c r="E4" s="1366" t="s">
        <v>1758</v>
      </c>
      <c r="F4" s="987" t="s">
        <v>604</v>
      </c>
      <c r="G4" s="987" t="s">
        <v>283</v>
      </c>
      <c r="H4" s="987" t="s">
        <v>1500</v>
      </c>
      <c r="I4" s="987" t="s">
        <v>1487</v>
      </c>
      <c r="J4" s="1442" t="s">
        <v>1530</v>
      </c>
      <c r="K4" s="1556" t="s">
        <v>1488</v>
      </c>
      <c r="L4" s="992" t="s">
        <v>1492</v>
      </c>
      <c r="M4" s="992" t="s">
        <v>1493</v>
      </c>
      <c r="N4" s="993" t="s">
        <v>1047</v>
      </c>
      <c r="O4" s="987" t="s">
        <v>282</v>
      </c>
      <c r="P4" s="994" t="s">
        <v>1494</v>
      </c>
      <c r="Q4" s="994" t="s">
        <v>1495</v>
      </c>
      <c r="R4" s="987" t="s">
        <v>1496</v>
      </c>
      <c r="S4" s="987" t="s">
        <v>1497</v>
      </c>
      <c r="T4" s="987" t="s">
        <v>1498</v>
      </c>
      <c r="U4" s="987" t="s">
        <v>1499</v>
      </c>
      <c r="V4" s="987" t="s">
        <v>1501</v>
      </c>
      <c r="W4" s="987" t="s">
        <v>1502</v>
      </c>
      <c r="X4" s="987" t="s">
        <v>1503</v>
      </c>
      <c r="Y4" s="995" t="s">
        <v>207</v>
      </c>
      <c r="Z4" s="987" t="s">
        <v>157</v>
      </c>
      <c r="AA4" s="987" t="s">
        <v>281</v>
      </c>
      <c r="AB4" s="987" t="s">
        <v>1504</v>
      </c>
      <c r="AC4" s="987" t="s">
        <v>608</v>
      </c>
      <c r="AD4" s="987" t="s">
        <v>609</v>
      </c>
      <c r="AE4" s="992" t="s">
        <v>610</v>
      </c>
      <c r="AF4" s="987" t="s">
        <v>1506</v>
      </c>
      <c r="AG4" s="992" t="s">
        <v>605</v>
      </c>
      <c r="AH4" s="987" t="s">
        <v>606</v>
      </c>
      <c r="AI4" s="987" t="s">
        <v>1507</v>
      </c>
      <c r="AJ4" s="996" t="s">
        <v>607</v>
      </c>
      <c r="AK4" s="996" t="s">
        <v>526</v>
      </c>
      <c r="AL4" s="992" t="s">
        <v>1816</v>
      </c>
      <c r="AM4" s="992" t="s">
        <v>1817</v>
      </c>
      <c r="AN4" s="994" t="s">
        <v>1818</v>
      </c>
      <c r="AO4" s="994" t="s">
        <v>1819</v>
      </c>
      <c r="AP4" s="996" t="s">
        <v>1508</v>
      </c>
      <c r="AQ4" s="987" t="s">
        <v>1509</v>
      </c>
      <c r="AR4" s="987" t="s">
        <v>1510</v>
      </c>
      <c r="AS4" s="987" t="s">
        <v>1511</v>
      </c>
      <c r="AT4" s="1556" t="s">
        <v>2021</v>
      </c>
      <c r="AU4" s="987" t="s">
        <v>1512</v>
      </c>
      <c r="AV4" s="987" t="s">
        <v>1479</v>
      </c>
      <c r="AW4" s="987" t="s">
        <v>1478</v>
      </c>
      <c r="AX4" s="987" t="s">
        <v>1513</v>
      </c>
      <c r="AY4" s="987" t="s">
        <v>1514</v>
      </c>
      <c r="AZ4" s="987" t="s">
        <v>1527</v>
      </c>
      <c r="BA4" s="997" t="s">
        <v>1526</v>
      </c>
      <c r="BB4" s="1334" t="s">
        <v>1515</v>
      </c>
      <c r="BC4" s="1334" t="s">
        <v>1516</v>
      </c>
      <c r="BD4" s="997" t="s">
        <v>1525</v>
      </c>
      <c r="BE4" s="1334" t="s">
        <v>1517</v>
      </c>
      <c r="BF4" s="998" t="s">
        <v>1524</v>
      </c>
      <c r="BG4" s="998" t="s">
        <v>1518</v>
      </c>
      <c r="BH4" s="998" t="s">
        <v>1523</v>
      </c>
      <c r="BI4" s="999" t="s">
        <v>1077</v>
      </c>
      <c r="BJ4" s="998" t="s">
        <v>1519</v>
      </c>
      <c r="BK4" s="998" t="s">
        <v>1522</v>
      </c>
      <c r="BL4" s="999" t="s">
        <v>1119</v>
      </c>
      <c r="BM4" s="998" t="s">
        <v>1520</v>
      </c>
      <c r="BN4" s="998" t="s">
        <v>1521</v>
      </c>
      <c r="BO4" s="1000" t="s">
        <v>611</v>
      </c>
    </row>
    <row r="5" spans="1:67" ht="18.75" customHeight="1">
      <c r="A5" s="304"/>
      <c r="B5" s="305"/>
      <c r="C5" s="306"/>
      <c r="D5" s="307"/>
      <c r="E5" s="307"/>
      <c r="F5" s="307"/>
      <c r="G5" s="307"/>
      <c r="H5" s="307"/>
      <c r="I5" s="307"/>
      <c r="J5" s="307"/>
      <c r="K5" s="307"/>
      <c r="L5" s="307"/>
      <c r="M5" s="307"/>
      <c r="N5" s="308"/>
      <c r="O5" s="307"/>
      <c r="P5" s="307"/>
      <c r="Q5" s="307"/>
      <c r="R5" s="307"/>
      <c r="S5" s="307"/>
      <c r="T5" s="307"/>
      <c r="U5" s="307"/>
      <c r="V5" s="307"/>
      <c r="W5" s="309"/>
      <c r="X5" s="309"/>
      <c r="Y5" s="310"/>
      <c r="Z5" s="309"/>
      <c r="AA5" s="309"/>
      <c r="AB5" s="309"/>
      <c r="AC5" s="309"/>
      <c r="AD5" s="309"/>
      <c r="AE5" s="309"/>
      <c r="AF5" s="309"/>
      <c r="AG5" s="309"/>
      <c r="AH5" s="309"/>
      <c r="AI5" s="309"/>
      <c r="AJ5" s="341"/>
      <c r="AK5" s="341"/>
      <c r="AL5" s="341"/>
      <c r="AM5" s="341"/>
      <c r="AN5" s="341"/>
      <c r="AO5" s="341"/>
      <c r="AP5" s="341"/>
      <c r="AQ5" s="341"/>
      <c r="AR5" s="341"/>
      <c r="AS5" s="341"/>
      <c r="AT5" s="341"/>
      <c r="AU5" s="341"/>
      <c r="AV5" s="341"/>
      <c r="AW5" s="341"/>
      <c r="AX5" s="309"/>
      <c r="AY5" s="309"/>
      <c r="AZ5" s="341"/>
      <c r="BA5" s="309"/>
      <c r="BB5" s="309"/>
      <c r="BC5" s="309"/>
      <c r="BD5" s="309"/>
      <c r="BE5" s="309"/>
      <c r="BF5" s="309"/>
      <c r="BG5" s="309"/>
      <c r="BH5" s="309"/>
      <c r="BI5" s="309"/>
      <c r="BJ5" s="309"/>
      <c r="BK5" s="309"/>
      <c r="BL5" s="309"/>
      <c r="BM5" s="309"/>
      <c r="BN5" s="309"/>
      <c r="BO5" s="311"/>
    </row>
    <row r="6" spans="1:67" ht="15" customHeight="1">
      <c r="A6" s="285">
        <v>1</v>
      </c>
      <c r="B6" s="286" t="s">
        <v>638</v>
      </c>
      <c r="C6" s="287" t="s">
        <v>12</v>
      </c>
      <c r="D6" s="288" t="s">
        <v>13</v>
      </c>
      <c r="E6" s="288" t="s">
        <v>12</v>
      </c>
      <c r="F6" s="288" t="s">
        <v>101</v>
      </c>
      <c r="G6" s="288" t="s">
        <v>181</v>
      </c>
      <c r="H6" s="288"/>
      <c r="I6" s="288"/>
      <c r="J6" s="288"/>
      <c r="K6" s="288"/>
      <c r="L6" s="288"/>
      <c r="M6" s="288"/>
      <c r="N6" s="288"/>
      <c r="O6" s="288"/>
      <c r="P6" s="288"/>
      <c r="Q6" s="288"/>
      <c r="R6" s="288"/>
      <c r="S6" s="288"/>
      <c r="T6" s="288"/>
      <c r="U6" s="288"/>
      <c r="V6" s="288"/>
      <c r="W6" s="289"/>
      <c r="X6" s="289"/>
      <c r="Y6" s="289"/>
      <c r="Z6" s="289"/>
      <c r="AA6" s="289"/>
      <c r="AB6" s="289"/>
      <c r="AC6" s="289"/>
      <c r="AD6" s="289"/>
      <c r="AE6" s="289"/>
      <c r="AF6" s="289"/>
      <c r="AG6" s="289"/>
      <c r="AH6" s="289"/>
      <c r="AI6" s="289"/>
      <c r="AJ6" s="342"/>
      <c r="AK6" s="342"/>
      <c r="AL6" s="342"/>
      <c r="AM6" s="342"/>
      <c r="AN6" s="342"/>
      <c r="AO6" s="342"/>
      <c r="AP6" s="342"/>
      <c r="AQ6" s="342"/>
      <c r="AR6" s="342"/>
      <c r="AS6" s="342"/>
      <c r="AT6" s="342"/>
      <c r="AU6" s="342"/>
      <c r="AV6" s="342"/>
      <c r="AW6" s="342"/>
      <c r="AX6" s="289"/>
      <c r="AY6" s="289"/>
      <c r="AZ6" s="342"/>
      <c r="BA6" s="289"/>
      <c r="BB6" s="289"/>
      <c r="BC6" s="289"/>
      <c r="BD6" s="289"/>
      <c r="BE6" s="289"/>
      <c r="BF6" s="289"/>
      <c r="BG6" s="289"/>
      <c r="BH6" s="289"/>
      <c r="BI6" s="289"/>
      <c r="BJ6" s="289"/>
      <c r="BK6" s="289"/>
      <c r="BL6" s="289"/>
      <c r="BM6" s="289"/>
      <c r="BN6" s="289"/>
      <c r="BO6" s="290"/>
    </row>
    <row r="7" spans="1:67" s="330" customFormat="1" ht="15" customHeight="1">
      <c r="A7" s="336">
        <v>2</v>
      </c>
      <c r="B7" s="337" t="s">
        <v>639</v>
      </c>
      <c r="C7" s="338" t="s">
        <v>13</v>
      </c>
      <c r="D7" s="339" t="s">
        <v>13</v>
      </c>
      <c r="E7" s="339" t="s">
        <v>13</v>
      </c>
      <c r="F7" s="339"/>
      <c r="G7" s="339" t="s">
        <v>13</v>
      </c>
      <c r="H7" s="339"/>
      <c r="I7" s="339"/>
      <c r="J7" s="339"/>
      <c r="K7" s="339"/>
      <c r="L7" s="339"/>
      <c r="M7" s="339"/>
      <c r="N7" s="339"/>
      <c r="O7" s="339"/>
      <c r="P7" s="339"/>
      <c r="Q7" s="339"/>
      <c r="R7" s="339"/>
      <c r="S7" s="339"/>
      <c r="T7" s="339"/>
      <c r="U7" s="339"/>
      <c r="V7" s="339"/>
      <c r="W7" s="335"/>
      <c r="X7" s="335"/>
      <c r="Y7" s="335"/>
      <c r="Z7" s="335"/>
      <c r="AA7" s="335"/>
      <c r="AB7" s="335"/>
      <c r="AC7" s="335"/>
      <c r="AD7" s="335"/>
      <c r="AE7" s="335"/>
      <c r="AF7" s="335"/>
      <c r="AG7" s="335"/>
      <c r="AH7" s="335"/>
      <c r="AI7" s="335"/>
      <c r="AJ7" s="335" t="s">
        <v>13</v>
      </c>
      <c r="AK7" s="335" t="s">
        <v>13</v>
      </c>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340"/>
    </row>
    <row r="8" spans="1:67" s="330" customFormat="1" ht="15" customHeight="1">
      <c r="A8" s="336">
        <v>3</v>
      </c>
      <c r="B8" s="337" t="s">
        <v>640</v>
      </c>
      <c r="C8" s="338" t="s">
        <v>13</v>
      </c>
      <c r="D8" s="339" t="s">
        <v>13</v>
      </c>
      <c r="E8" s="339" t="s">
        <v>13</v>
      </c>
      <c r="F8" s="339"/>
      <c r="G8" s="339" t="s">
        <v>13</v>
      </c>
      <c r="H8" s="339"/>
      <c r="I8" s="339"/>
      <c r="J8" s="339"/>
      <c r="K8" s="339"/>
      <c r="L8" s="339"/>
      <c r="M8" s="339"/>
      <c r="N8" s="339"/>
      <c r="O8" s="339"/>
      <c r="P8" s="339"/>
      <c r="Q8" s="339"/>
      <c r="R8" s="339"/>
      <c r="S8" s="339"/>
      <c r="T8" s="339"/>
      <c r="U8" s="339"/>
      <c r="V8" s="339"/>
      <c r="W8" s="335"/>
      <c r="X8" s="335"/>
      <c r="Y8" s="335"/>
      <c r="Z8" s="335"/>
      <c r="AA8" s="335"/>
      <c r="AB8" s="335"/>
      <c r="AC8" s="335"/>
      <c r="AD8" s="335"/>
      <c r="AE8" s="335"/>
      <c r="AF8" s="335"/>
      <c r="AG8" s="335"/>
      <c r="AH8" s="335"/>
      <c r="AI8" s="335"/>
      <c r="AJ8" s="335"/>
      <c r="AK8" s="335"/>
      <c r="AL8" s="335" t="s">
        <v>13</v>
      </c>
      <c r="AM8" s="335" t="s">
        <v>13</v>
      </c>
      <c r="AN8" s="335" t="s">
        <v>1344</v>
      </c>
      <c r="AO8" s="335" t="s">
        <v>1344</v>
      </c>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40"/>
    </row>
    <row r="9" spans="1:67" s="330" customFormat="1" ht="15" customHeight="1">
      <c r="A9" s="336">
        <v>4</v>
      </c>
      <c r="B9" s="337" t="s">
        <v>641</v>
      </c>
      <c r="C9" s="338" t="s">
        <v>13</v>
      </c>
      <c r="D9" s="339" t="s">
        <v>13</v>
      </c>
      <c r="E9" s="339" t="s">
        <v>13</v>
      </c>
      <c r="F9" s="339"/>
      <c r="G9" s="339" t="s">
        <v>13</v>
      </c>
      <c r="H9" s="339"/>
      <c r="I9" s="339"/>
      <c r="J9" s="339"/>
      <c r="K9" s="339"/>
      <c r="L9" s="339"/>
      <c r="M9" s="339"/>
      <c r="N9" s="339"/>
      <c r="O9" s="339"/>
      <c r="P9" s="339"/>
      <c r="Q9" s="339"/>
      <c r="R9" s="339"/>
      <c r="S9" s="339"/>
      <c r="T9" s="339"/>
      <c r="U9" s="339"/>
      <c r="V9" s="339"/>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t="s">
        <v>13</v>
      </c>
      <c r="AU9" s="335"/>
      <c r="AV9" s="335"/>
      <c r="AW9" s="335"/>
      <c r="AX9" s="335"/>
      <c r="AY9" s="335"/>
      <c r="AZ9" s="335" t="s">
        <v>1344</v>
      </c>
      <c r="BA9" s="335"/>
      <c r="BB9" s="335"/>
      <c r="BC9" s="335"/>
      <c r="BD9" s="335"/>
      <c r="BE9" s="335"/>
      <c r="BF9" s="335"/>
      <c r="BG9" s="335"/>
      <c r="BH9" s="335"/>
      <c r="BI9" s="335"/>
      <c r="BJ9" s="335"/>
      <c r="BK9" s="335"/>
      <c r="BL9" s="335"/>
      <c r="BM9" s="335"/>
      <c r="BN9" s="335"/>
      <c r="BO9" s="340"/>
    </row>
    <row r="10" spans="1:67" s="330" customFormat="1" ht="15" customHeight="1">
      <c r="A10" s="336">
        <v>5</v>
      </c>
      <c r="B10" s="337" t="s">
        <v>642</v>
      </c>
      <c r="C10" s="338" t="s">
        <v>13</v>
      </c>
      <c r="D10" s="339" t="s">
        <v>13</v>
      </c>
      <c r="E10" s="339" t="s">
        <v>13</v>
      </c>
      <c r="F10" s="339"/>
      <c r="G10" s="339" t="s">
        <v>13</v>
      </c>
      <c r="H10" s="339"/>
      <c r="I10" s="339"/>
      <c r="J10" s="339"/>
      <c r="K10" s="339"/>
      <c r="L10" s="339"/>
      <c r="M10" s="339"/>
      <c r="N10" s="339"/>
      <c r="O10" s="339"/>
      <c r="P10" s="339"/>
      <c r="Q10" s="339"/>
      <c r="R10" s="339"/>
      <c r="S10" s="339"/>
      <c r="T10" s="339"/>
      <c r="U10" s="339"/>
      <c r="V10" s="339"/>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t="s">
        <v>13</v>
      </c>
      <c r="AV10" s="335" t="s">
        <v>13</v>
      </c>
      <c r="AW10" s="335" t="s">
        <v>13</v>
      </c>
      <c r="AX10" s="335"/>
      <c r="AY10" s="335"/>
      <c r="AZ10" s="335"/>
      <c r="BA10" s="335"/>
      <c r="BB10" s="335"/>
      <c r="BC10" s="335"/>
      <c r="BD10" s="335"/>
      <c r="BE10" s="335"/>
      <c r="BF10" s="335"/>
      <c r="BG10" s="335"/>
      <c r="BH10" s="335"/>
      <c r="BI10" s="335"/>
      <c r="BJ10" s="335"/>
      <c r="BK10" s="335"/>
      <c r="BL10" s="335"/>
      <c r="BM10" s="335"/>
      <c r="BN10" s="335"/>
      <c r="BO10" s="340"/>
    </row>
    <row r="11" spans="1:67" s="523" customFormat="1" ht="15" customHeight="1">
      <c r="A11" s="319">
        <v>6</v>
      </c>
      <c r="B11" s="320" t="s">
        <v>934</v>
      </c>
      <c r="C11" s="321" t="s">
        <v>14</v>
      </c>
      <c r="D11" s="339" t="s">
        <v>13</v>
      </c>
      <c r="E11" s="339" t="s">
        <v>76</v>
      </c>
      <c r="F11" s="339" t="s">
        <v>3</v>
      </c>
      <c r="G11" s="339"/>
      <c r="H11" s="339" t="s">
        <v>3</v>
      </c>
      <c r="I11" s="339"/>
      <c r="J11" s="339"/>
      <c r="K11" s="339"/>
      <c r="L11" s="339"/>
      <c r="M11" s="339"/>
      <c r="N11" s="339"/>
      <c r="O11" s="339"/>
      <c r="P11" s="339"/>
      <c r="Q11" s="339"/>
      <c r="R11" s="339"/>
      <c r="S11" s="339"/>
      <c r="T11" s="339"/>
      <c r="U11" s="339"/>
      <c r="V11" s="339"/>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40"/>
    </row>
    <row r="12" spans="1:67" ht="15" customHeight="1">
      <c r="A12" s="298">
        <v>7</v>
      </c>
      <c r="B12" s="292" t="s">
        <v>1486</v>
      </c>
      <c r="C12" s="293" t="s">
        <v>14</v>
      </c>
      <c r="D12" s="295" t="s">
        <v>13</v>
      </c>
      <c r="E12" s="295" t="s">
        <v>76</v>
      </c>
      <c r="F12" s="295"/>
      <c r="G12" s="295"/>
      <c r="H12" s="295"/>
      <c r="I12" s="295" t="s">
        <v>288</v>
      </c>
      <c r="J12" s="295" t="s">
        <v>288</v>
      </c>
      <c r="K12" s="295" t="s">
        <v>2</v>
      </c>
      <c r="L12" s="295"/>
      <c r="M12" s="295"/>
      <c r="N12" s="295"/>
      <c r="O12" s="295"/>
      <c r="P12" s="295"/>
      <c r="Q12" s="295"/>
      <c r="R12" s="295"/>
      <c r="S12" s="295"/>
      <c r="T12" s="295"/>
      <c r="U12" s="295"/>
      <c r="V12" s="295"/>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7"/>
    </row>
    <row r="13" spans="1:67" s="330" customFormat="1" ht="15" customHeight="1">
      <c r="A13" s="319">
        <v>8</v>
      </c>
      <c r="B13" s="320" t="s">
        <v>884</v>
      </c>
      <c r="C13" s="321" t="s">
        <v>14</v>
      </c>
      <c r="D13" s="322" t="s">
        <v>13</v>
      </c>
      <c r="E13" s="339"/>
      <c r="H13" s="322" t="s">
        <v>288</v>
      </c>
      <c r="I13" s="322"/>
      <c r="J13" s="322"/>
      <c r="K13" s="322"/>
      <c r="L13" s="322" t="s">
        <v>288</v>
      </c>
      <c r="M13" s="322" t="s">
        <v>2</v>
      </c>
      <c r="N13" s="322" t="s">
        <v>288</v>
      </c>
      <c r="O13" s="322"/>
      <c r="P13" s="322"/>
      <c r="Q13" s="322"/>
      <c r="R13" s="322"/>
      <c r="S13" s="322"/>
      <c r="T13" s="322"/>
      <c r="U13" s="322"/>
      <c r="V13" s="322"/>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4"/>
    </row>
    <row r="14" spans="1:67" s="330" customFormat="1" ht="15" customHeight="1">
      <c r="A14" s="319">
        <v>9</v>
      </c>
      <c r="B14" s="320" t="s">
        <v>20</v>
      </c>
      <c r="C14" s="321" t="s">
        <v>14</v>
      </c>
      <c r="D14" s="322" t="s">
        <v>13</v>
      </c>
      <c r="E14" s="322"/>
      <c r="F14" s="322"/>
      <c r="G14" s="322"/>
      <c r="H14" s="322"/>
      <c r="I14" s="322"/>
      <c r="J14" s="322"/>
      <c r="K14" s="322"/>
      <c r="L14" s="322"/>
      <c r="M14" s="322"/>
      <c r="N14" s="322"/>
      <c r="O14" s="339" t="s">
        <v>102</v>
      </c>
      <c r="P14" s="322" t="s">
        <v>114</v>
      </c>
      <c r="Q14" s="322"/>
      <c r="R14" s="322"/>
      <c r="S14" s="322"/>
      <c r="T14" s="322"/>
      <c r="U14" s="322"/>
      <c r="V14" s="322"/>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4"/>
    </row>
    <row r="15" spans="1:67" ht="15" customHeight="1">
      <c r="A15" s="298">
        <v>10</v>
      </c>
      <c r="B15" s="292" t="s">
        <v>21</v>
      </c>
      <c r="C15" s="293" t="s">
        <v>14</v>
      </c>
      <c r="D15" s="295" t="s">
        <v>13</v>
      </c>
      <c r="E15" s="295" t="s">
        <v>77</v>
      </c>
      <c r="F15" s="295"/>
      <c r="G15" s="295"/>
      <c r="H15" s="295"/>
      <c r="I15" s="295"/>
      <c r="J15" s="295"/>
      <c r="K15" s="295"/>
      <c r="L15" s="295"/>
      <c r="M15" s="295"/>
      <c r="N15" s="295"/>
      <c r="O15" s="295"/>
      <c r="P15" s="295"/>
      <c r="Q15" s="322" t="s">
        <v>2</v>
      </c>
      <c r="R15" s="295"/>
      <c r="S15" s="295"/>
      <c r="T15" s="295"/>
      <c r="U15" s="295"/>
      <c r="V15" s="295"/>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7"/>
    </row>
    <row r="16" spans="1:67" s="330" customFormat="1" ht="15" customHeight="1">
      <c r="A16" s="319">
        <v>11</v>
      </c>
      <c r="B16" s="320" t="s">
        <v>1357</v>
      </c>
      <c r="C16" s="321" t="s">
        <v>14</v>
      </c>
      <c r="D16" s="322" t="s">
        <v>13</v>
      </c>
      <c r="E16" s="322" t="s">
        <v>2</v>
      </c>
      <c r="F16" s="322"/>
      <c r="G16" s="322" t="s">
        <v>288</v>
      </c>
      <c r="H16" s="322"/>
      <c r="I16" s="322"/>
      <c r="J16" s="322"/>
      <c r="K16" s="322"/>
      <c r="L16" s="322"/>
      <c r="M16" s="322"/>
      <c r="N16" s="322"/>
      <c r="O16" s="322"/>
      <c r="P16" s="322"/>
      <c r="Q16" s="322"/>
      <c r="R16" s="322" t="s">
        <v>2</v>
      </c>
      <c r="S16" s="322" t="s">
        <v>2</v>
      </c>
      <c r="T16" s="322"/>
      <c r="U16" s="322"/>
      <c r="V16" s="322"/>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4"/>
    </row>
    <row r="17" spans="1:67" ht="15" customHeight="1">
      <c r="A17" s="298">
        <v>12</v>
      </c>
      <c r="B17" s="292" t="s">
        <v>22</v>
      </c>
      <c r="C17" s="293" t="s">
        <v>14</v>
      </c>
      <c r="D17" s="295" t="s">
        <v>13</v>
      </c>
      <c r="E17" s="295"/>
      <c r="F17" s="295"/>
      <c r="G17" s="295"/>
      <c r="H17" s="295"/>
      <c r="I17" s="295"/>
      <c r="J17" s="295"/>
      <c r="K17" s="295"/>
      <c r="L17" s="295"/>
      <c r="M17" s="295"/>
      <c r="N17" s="295"/>
      <c r="O17" s="295"/>
      <c r="P17" s="295"/>
      <c r="Q17" s="295"/>
      <c r="R17" s="295"/>
      <c r="S17" s="295"/>
      <c r="T17" s="295"/>
      <c r="U17" s="295"/>
      <c r="V17" s="295"/>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7"/>
    </row>
    <row r="18" spans="1:67" ht="15" customHeight="1">
      <c r="A18" s="298">
        <v>13</v>
      </c>
      <c r="B18" s="292" t="s">
        <v>23</v>
      </c>
      <c r="C18" s="293" t="s">
        <v>14</v>
      </c>
      <c r="D18" s="295" t="s">
        <v>13</v>
      </c>
      <c r="E18" s="295" t="s">
        <v>77</v>
      </c>
      <c r="F18" s="295"/>
      <c r="G18" s="295"/>
      <c r="H18" s="295"/>
      <c r="I18" s="295"/>
      <c r="J18" s="295"/>
      <c r="K18" s="295"/>
      <c r="L18" s="295"/>
      <c r="M18" s="295"/>
      <c r="N18" s="295"/>
      <c r="O18" s="295"/>
      <c r="P18" s="295"/>
      <c r="Q18" s="295"/>
      <c r="R18" s="295"/>
      <c r="S18" s="295"/>
      <c r="T18" s="295" t="s">
        <v>288</v>
      </c>
      <c r="U18" s="295"/>
      <c r="V18" s="295"/>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7"/>
    </row>
    <row r="19" spans="1:67" ht="15" customHeight="1">
      <c r="A19" s="298">
        <v>14</v>
      </c>
      <c r="B19" s="292" t="s">
        <v>24</v>
      </c>
      <c r="C19" s="293" t="s">
        <v>14</v>
      </c>
      <c r="D19" s="295" t="s">
        <v>13</v>
      </c>
      <c r="E19" s="295" t="s">
        <v>288</v>
      </c>
      <c r="F19" s="295"/>
      <c r="G19" s="295"/>
      <c r="H19" s="295"/>
      <c r="I19" s="295"/>
      <c r="J19" s="295"/>
      <c r="K19" s="295"/>
      <c r="L19" s="295"/>
      <c r="M19" s="295"/>
      <c r="N19" s="295"/>
      <c r="O19" s="295"/>
      <c r="P19" s="295"/>
      <c r="Q19" s="295"/>
      <c r="R19" s="295"/>
      <c r="S19" s="295"/>
      <c r="T19" s="295"/>
      <c r="U19" s="295" t="s">
        <v>288</v>
      </c>
      <c r="V19" s="295"/>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7"/>
    </row>
    <row r="20" spans="1:67" ht="15" customHeight="1">
      <c r="A20" s="298">
        <v>15</v>
      </c>
      <c r="B20" s="292" t="s">
        <v>25</v>
      </c>
      <c r="C20" s="293" t="s">
        <v>14</v>
      </c>
      <c r="D20" s="295" t="s">
        <v>13</v>
      </c>
      <c r="E20" s="295" t="s">
        <v>288</v>
      </c>
      <c r="F20" s="295"/>
      <c r="G20" s="295"/>
      <c r="H20" s="295"/>
      <c r="I20" s="295"/>
      <c r="J20" s="295"/>
      <c r="K20" s="295"/>
      <c r="L20" s="295"/>
      <c r="M20" s="295"/>
      <c r="N20" s="295"/>
      <c r="O20" s="295"/>
      <c r="P20" s="295"/>
      <c r="Q20" s="295"/>
      <c r="R20" s="295"/>
      <c r="S20" s="295"/>
      <c r="T20" s="295"/>
      <c r="U20" s="295"/>
      <c r="V20" s="295" t="s">
        <v>3</v>
      </c>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7"/>
    </row>
    <row r="21" spans="1:67" ht="15" customHeight="1">
      <c r="A21" s="298">
        <v>16</v>
      </c>
      <c r="B21" s="292" t="s">
        <v>26</v>
      </c>
      <c r="C21" s="293" t="s">
        <v>14</v>
      </c>
      <c r="D21" s="295" t="s">
        <v>13</v>
      </c>
      <c r="E21" s="295" t="s">
        <v>288</v>
      </c>
      <c r="F21" s="295"/>
      <c r="G21" s="295"/>
      <c r="H21" s="295"/>
      <c r="I21" s="295"/>
      <c r="J21" s="295"/>
      <c r="K21" s="295"/>
      <c r="L21" s="295"/>
      <c r="M21" s="295"/>
      <c r="N21" s="295"/>
      <c r="O21" s="295"/>
      <c r="P21" s="295"/>
      <c r="Q21" s="295"/>
      <c r="R21" s="295"/>
      <c r="S21" s="295"/>
      <c r="T21" s="295"/>
      <c r="U21" s="295"/>
      <c r="V21" s="295"/>
      <c r="W21" s="296"/>
      <c r="X21" s="296"/>
      <c r="Y21" s="296"/>
      <c r="Z21" s="296"/>
      <c r="AA21" s="296"/>
      <c r="AB21" s="296"/>
      <c r="AC21" s="296"/>
      <c r="AD21" s="296"/>
      <c r="AE21" s="296"/>
      <c r="AF21" s="296"/>
      <c r="AG21" s="296" t="s">
        <v>387</v>
      </c>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7"/>
    </row>
    <row r="22" spans="1:67" ht="15" customHeight="1">
      <c r="A22" s="298">
        <v>17</v>
      </c>
      <c r="B22" s="292" t="s">
        <v>27</v>
      </c>
      <c r="C22" s="293" t="s">
        <v>14</v>
      </c>
      <c r="D22" s="295" t="s">
        <v>13</v>
      </c>
      <c r="E22" s="295" t="s">
        <v>77</v>
      </c>
      <c r="F22" s="295"/>
      <c r="G22" s="295"/>
      <c r="H22" s="295"/>
      <c r="I22" s="295"/>
      <c r="J22" s="295"/>
      <c r="K22" s="295"/>
      <c r="L22" s="295"/>
      <c r="M22" s="295"/>
      <c r="N22" s="295"/>
      <c r="O22" s="295"/>
      <c r="P22" s="295"/>
      <c r="Q22" s="295"/>
      <c r="R22" s="295"/>
      <c r="S22" s="295"/>
      <c r="T22" s="295" t="s">
        <v>288</v>
      </c>
      <c r="U22" s="295"/>
      <c r="V22" s="295"/>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7"/>
    </row>
    <row r="23" spans="1:67" ht="15" customHeight="1">
      <c r="A23" s="298">
        <v>18</v>
      </c>
      <c r="B23" s="292" t="s">
        <v>28</v>
      </c>
      <c r="C23" s="293" t="s">
        <v>14</v>
      </c>
      <c r="D23" s="295" t="s">
        <v>13</v>
      </c>
      <c r="E23" s="295" t="s">
        <v>77</v>
      </c>
      <c r="F23" s="295"/>
      <c r="G23" s="295"/>
      <c r="H23" s="295"/>
      <c r="I23" s="295"/>
      <c r="J23" s="295"/>
      <c r="K23" s="295"/>
      <c r="L23" s="295"/>
      <c r="M23" s="295"/>
      <c r="N23" s="295"/>
      <c r="O23" s="295"/>
      <c r="P23" s="295"/>
      <c r="Q23" s="295"/>
      <c r="R23" s="295"/>
      <c r="S23" s="295"/>
      <c r="T23" s="295"/>
      <c r="U23" s="295"/>
      <c r="V23" s="295"/>
      <c r="W23" s="296" t="s">
        <v>307</v>
      </c>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7"/>
    </row>
    <row r="24" spans="1:67" ht="15" customHeight="1">
      <c r="A24" s="298">
        <v>19</v>
      </c>
      <c r="B24" s="292" t="s">
        <v>29</v>
      </c>
      <c r="C24" s="293" t="s">
        <v>14</v>
      </c>
      <c r="D24" s="295" t="s">
        <v>13</v>
      </c>
      <c r="E24" s="295" t="s">
        <v>77</v>
      </c>
      <c r="F24" s="295"/>
      <c r="G24" s="295"/>
      <c r="H24" s="295"/>
      <c r="I24" s="295"/>
      <c r="J24" s="295"/>
      <c r="K24" s="295"/>
      <c r="L24" s="295"/>
      <c r="M24" s="295"/>
      <c r="N24" s="295"/>
      <c r="O24" s="295"/>
      <c r="P24" s="295"/>
      <c r="Q24" s="295"/>
      <c r="R24" s="295"/>
      <c r="S24" s="295"/>
      <c r="T24" s="295"/>
      <c r="U24" s="295"/>
      <c r="V24" s="295"/>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7"/>
    </row>
    <row r="25" spans="1:67" ht="15" customHeight="1">
      <c r="A25" s="298">
        <v>20</v>
      </c>
      <c r="B25" s="292" t="s">
        <v>30</v>
      </c>
      <c r="C25" s="293" t="s">
        <v>14</v>
      </c>
      <c r="D25" s="295" t="s">
        <v>13</v>
      </c>
      <c r="E25" s="295"/>
      <c r="F25" s="295"/>
      <c r="G25" s="295"/>
      <c r="H25" s="295"/>
      <c r="I25" s="295"/>
      <c r="J25" s="295"/>
      <c r="K25" s="295"/>
      <c r="L25" s="295"/>
      <c r="M25" s="295"/>
      <c r="N25" s="295"/>
      <c r="O25" s="295"/>
      <c r="P25" s="295"/>
      <c r="Q25" s="295"/>
      <c r="R25" s="295"/>
      <c r="S25" s="295"/>
      <c r="T25" s="295"/>
      <c r="U25" s="295"/>
      <c r="V25" s="295"/>
      <c r="W25" s="296" t="s">
        <v>307</v>
      </c>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7"/>
    </row>
    <row r="26" spans="1:67" ht="15" customHeight="1">
      <c r="A26" s="298">
        <v>21</v>
      </c>
      <c r="B26" s="292" t="s">
        <v>31</v>
      </c>
      <c r="C26" s="293" t="s">
        <v>14</v>
      </c>
      <c r="D26" s="295" t="s">
        <v>13</v>
      </c>
      <c r="E26" s="295" t="s">
        <v>13</v>
      </c>
      <c r="F26" s="295"/>
      <c r="G26" s="295"/>
      <c r="H26" s="295"/>
      <c r="I26" s="295"/>
      <c r="J26" s="295"/>
      <c r="K26" s="295"/>
      <c r="L26" s="295"/>
      <c r="M26" s="295"/>
      <c r="N26" s="295"/>
      <c r="O26" s="295"/>
      <c r="P26" s="295"/>
      <c r="Q26" s="295"/>
      <c r="R26" s="295"/>
      <c r="S26" s="295"/>
      <c r="T26" s="295"/>
      <c r="U26" s="295"/>
      <c r="V26" s="295"/>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7"/>
    </row>
    <row r="27" spans="1:67" ht="15" customHeight="1">
      <c r="A27" s="298">
        <v>22</v>
      </c>
      <c r="B27" s="292" t="s">
        <v>32</v>
      </c>
      <c r="C27" s="293" t="s">
        <v>14</v>
      </c>
      <c r="D27" s="295" t="s">
        <v>13</v>
      </c>
      <c r="E27" s="295"/>
      <c r="F27" s="295"/>
      <c r="G27" s="295"/>
      <c r="H27" s="295"/>
      <c r="I27" s="295"/>
      <c r="J27" s="295"/>
      <c r="K27" s="295"/>
      <c r="L27" s="295"/>
      <c r="M27" s="295"/>
      <c r="N27" s="295"/>
      <c r="O27" s="295"/>
      <c r="P27" s="295"/>
      <c r="Q27" s="295"/>
      <c r="R27" s="295"/>
      <c r="S27" s="295"/>
      <c r="T27" s="295"/>
      <c r="U27" s="295"/>
      <c r="V27" s="295"/>
      <c r="W27" s="296"/>
      <c r="X27" s="296" t="s">
        <v>288</v>
      </c>
      <c r="Y27" s="296" t="s">
        <v>288</v>
      </c>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c r="BM27" s="296"/>
      <c r="BN27" s="296"/>
      <c r="BO27" s="297"/>
    </row>
    <row r="28" spans="1:67" ht="15" customHeight="1">
      <c r="A28" s="298">
        <v>23</v>
      </c>
      <c r="B28" s="292" t="s">
        <v>365</v>
      </c>
      <c r="C28" s="293" t="s">
        <v>2</v>
      </c>
      <c r="D28" s="295" t="s">
        <v>13</v>
      </c>
      <c r="E28" s="295"/>
      <c r="F28" s="295"/>
      <c r="G28" s="295"/>
      <c r="H28" s="295"/>
      <c r="I28" s="295"/>
      <c r="J28" s="295"/>
      <c r="K28" s="295"/>
      <c r="L28" s="295"/>
      <c r="M28" s="295"/>
      <c r="N28" s="295"/>
      <c r="O28" s="295"/>
      <c r="P28" s="295"/>
      <c r="Q28" s="295"/>
      <c r="R28" s="295"/>
      <c r="S28" s="295"/>
      <c r="T28" s="295"/>
      <c r="U28" s="295"/>
      <c r="V28" s="295"/>
      <c r="W28" s="296"/>
      <c r="X28" s="296"/>
      <c r="Y28" s="296"/>
      <c r="Z28" s="296"/>
      <c r="AA28" s="296"/>
      <c r="AB28" s="296"/>
      <c r="AC28" s="296"/>
      <c r="AD28" s="296"/>
      <c r="AE28" s="296"/>
      <c r="AF28" s="296"/>
      <c r="AG28" s="296"/>
      <c r="AH28" s="296"/>
      <c r="AI28" s="296"/>
      <c r="AJ28" s="296"/>
      <c r="AK28" s="296"/>
      <c r="AL28" s="296"/>
      <c r="AM28" s="296"/>
      <c r="AN28" s="296"/>
      <c r="AO28" s="296"/>
      <c r="AP28" s="296"/>
      <c r="AQ28" s="296" t="s">
        <v>512</v>
      </c>
      <c r="AR28" s="296" t="s">
        <v>76</v>
      </c>
      <c r="AS28" s="296" t="s">
        <v>2</v>
      </c>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7"/>
    </row>
    <row r="29" spans="1:67" ht="15" customHeight="1">
      <c r="A29" s="298">
        <v>24</v>
      </c>
      <c r="B29" s="292" t="s">
        <v>33</v>
      </c>
      <c r="C29" s="293" t="s">
        <v>14</v>
      </c>
      <c r="D29" s="295" t="s">
        <v>13</v>
      </c>
      <c r="E29" s="295"/>
      <c r="F29" s="295"/>
      <c r="G29" s="295" t="s">
        <v>284</v>
      </c>
      <c r="H29" s="295"/>
      <c r="I29" s="295"/>
      <c r="J29" s="295"/>
      <c r="K29" s="295"/>
      <c r="L29" s="295"/>
      <c r="M29" s="295"/>
      <c r="N29" s="295"/>
      <c r="O29" s="295"/>
      <c r="P29" s="295"/>
      <c r="Q29" s="295"/>
      <c r="R29" s="295"/>
      <c r="S29" s="295"/>
      <c r="T29" s="295"/>
      <c r="U29" s="295"/>
      <c r="V29" s="295"/>
      <c r="W29" s="296"/>
      <c r="X29" s="296"/>
      <c r="Y29" s="296"/>
      <c r="Z29" s="296" t="s">
        <v>288</v>
      </c>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7"/>
    </row>
    <row r="30" spans="1:67" s="330" customFormat="1" ht="15" customHeight="1">
      <c r="A30" s="319">
        <v>25</v>
      </c>
      <c r="B30" s="320" t="s">
        <v>933</v>
      </c>
      <c r="C30" s="321" t="s">
        <v>14</v>
      </c>
      <c r="D30" s="322" t="s">
        <v>13</v>
      </c>
      <c r="E30" s="322" t="s">
        <v>77</v>
      </c>
      <c r="F30" s="322"/>
      <c r="G30" s="322" t="s">
        <v>285</v>
      </c>
      <c r="H30" s="322"/>
      <c r="I30" s="322"/>
      <c r="J30" s="322"/>
      <c r="K30" s="322"/>
      <c r="L30" s="322"/>
      <c r="M30" s="322"/>
      <c r="N30" s="322"/>
      <c r="O30" s="322"/>
      <c r="P30" s="322"/>
      <c r="Q30" s="322"/>
      <c r="R30" s="322"/>
      <c r="S30" s="322"/>
      <c r="T30" s="322"/>
      <c r="U30" s="322"/>
      <c r="V30" s="322"/>
      <c r="W30" s="323"/>
      <c r="X30" s="323"/>
      <c r="Y30" s="323"/>
      <c r="Z30" s="323"/>
      <c r="AA30" s="323" t="s">
        <v>3</v>
      </c>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4"/>
    </row>
    <row r="31" spans="1:67" ht="15" customHeight="1">
      <c r="A31" s="298">
        <v>26</v>
      </c>
      <c r="B31" s="292" t="s">
        <v>935</v>
      </c>
      <c r="C31" s="293"/>
      <c r="D31" s="295"/>
      <c r="E31" s="295"/>
      <c r="F31" s="295"/>
      <c r="G31" s="295"/>
      <c r="H31" s="295"/>
      <c r="I31" s="295"/>
      <c r="J31" s="295"/>
      <c r="K31" s="295"/>
      <c r="L31" s="295"/>
      <c r="M31" s="295"/>
      <c r="N31" s="295"/>
      <c r="O31" s="295"/>
      <c r="P31" s="295"/>
      <c r="Q31" s="295"/>
      <c r="R31" s="295"/>
      <c r="S31" s="295"/>
      <c r="T31" s="295"/>
      <c r="U31" s="295"/>
      <c r="V31" s="295"/>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7"/>
    </row>
    <row r="32" spans="1:67" s="330" customFormat="1" ht="15" customHeight="1">
      <c r="A32" s="319">
        <v>27</v>
      </c>
      <c r="B32" s="320" t="s">
        <v>278</v>
      </c>
      <c r="C32" s="321" t="s">
        <v>14</v>
      </c>
      <c r="D32" s="322" t="s">
        <v>13</v>
      </c>
      <c r="E32" s="322" t="s">
        <v>288</v>
      </c>
      <c r="F32" s="322"/>
      <c r="G32" s="322" t="s">
        <v>288</v>
      </c>
      <c r="H32" s="322"/>
      <c r="I32" s="322"/>
      <c r="J32" s="322"/>
      <c r="K32" s="322"/>
      <c r="L32" s="322"/>
      <c r="M32" s="322"/>
      <c r="N32" s="322"/>
      <c r="O32" s="322"/>
      <c r="P32" s="322"/>
      <c r="Q32" s="322"/>
      <c r="R32" s="322"/>
      <c r="S32" s="322"/>
      <c r="T32" s="322"/>
      <c r="U32" s="322"/>
      <c r="V32" s="322"/>
      <c r="W32" s="323"/>
      <c r="X32" s="323"/>
      <c r="Y32" s="323"/>
      <c r="Z32" s="323"/>
      <c r="AA32" s="323"/>
      <c r="AB32" s="323" t="s">
        <v>288</v>
      </c>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4"/>
    </row>
    <row r="33" spans="1:67" ht="15" customHeight="1">
      <c r="A33" s="298">
        <v>28</v>
      </c>
      <c r="B33" s="292" t="s">
        <v>612</v>
      </c>
      <c r="C33" s="293" t="s">
        <v>2</v>
      </c>
      <c r="D33" s="295" t="s">
        <v>13</v>
      </c>
      <c r="E33" s="295"/>
      <c r="F33" s="295"/>
      <c r="G33" s="295"/>
      <c r="H33" s="295"/>
      <c r="I33" s="295"/>
      <c r="J33" s="295"/>
      <c r="K33" s="295"/>
      <c r="L33" s="295"/>
      <c r="M33" s="295"/>
      <c r="N33" s="295"/>
      <c r="O33" s="295"/>
      <c r="P33" s="295"/>
      <c r="Q33" s="295"/>
      <c r="R33" s="295"/>
      <c r="S33" s="295"/>
      <c r="T33" s="295"/>
      <c r="U33" s="295"/>
      <c r="V33" s="295"/>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t="s">
        <v>13</v>
      </c>
      <c r="BC33" s="296"/>
      <c r="BD33" s="296"/>
      <c r="BE33" s="296"/>
      <c r="BF33" s="296"/>
      <c r="BG33" s="296"/>
      <c r="BH33" s="296"/>
      <c r="BI33" s="296"/>
      <c r="BJ33" s="296"/>
      <c r="BK33" s="296"/>
      <c r="BL33" s="296"/>
      <c r="BM33" s="296"/>
      <c r="BN33" s="296"/>
      <c r="BO33" s="297"/>
    </row>
    <row r="34" spans="1:67" ht="15" customHeight="1">
      <c r="A34" s="298">
        <v>29</v>
      </c>
      <c r="B34" s="292" t="s">
        <v>935</v>
      </c>
      <c r="C34" s="293" t="s">
        <v>14</v>
      </c>
      <c r="D34" s="295" t="s">
        <v>13</v>
      </c>
      <c r="E34" s="295"/>
      <c r="F34" s="295"/>
      <c r="G34" s="295"/>
      <c r="H34" s="295"/>
      <c r="I34" s="295"/>
      <c r="J34" s="295"/>
      <c r="K34" s="295"/>
      <c r="L34" s="295"/>
      <c r="M34" s="295"/>
      <c r="N34" s="295"/>
      <c r="O34" s="295"/>
      <c r="P34" s="295"/>
      <c r="Q34" s="295"/>
      <c r="R34" s="295"/>
      <c r="S34" s="295"/>
      <c r="T34" s="295"/>
      <c r="U34" s="295"/>
      <c r="V34" s="295"/>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7"/>
    </row>
    <row r="35" spans="1:67" s="330" customFormat="1" ht="15" customHeight="1">
      <c r="A35" s="319">
        <v>30</v>
      </c>
      <c r="B35" s="320" t="s">
        <v>279</v>
      </c>
      <c r="C35" s="321" t="s">
        <v>14</v>
      </c>
      <c r="D35" s="322" t="s">
        <v>13</v>
      </c>
      <c r="E35" s="322" t="s">
        <v>288</v>
      </c>
      <c r="F35" s="322"/>
      <c r="G35" s="322"/>
      <c r="H35" s="322"/>
      <c r="I35" s="322"/>
      <c r="J35" s="322"/>
      <c r="K35" s="322"/>
      <c r="L35" s="322"/>
      <c r="M35" s="322"/>
      <c r="N35" s="322"/>
      <c r="O35" s="322"/>
      <c r="P35" s="322"/>
      <c r="Q35" s="322"/>
      <c r="R35" s="322"/>
      <c r="S35" s="322"/>
      <c r="T35" s="322"/>
      <c r="U35" s="322"/>
      <c r="V35" s="322"/>
      <c r="W35" s="323"/>
      <c r="X35" s="323"/>
      <c r="Y35" s="323"/>
      <c r="Z35" s="323"/>
      <c r="AA35" s="323"/>
      <c r="AB35" s="323"/>
      <c r="AC35" s="323" t="s">
        <v>288</v>
      </c>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4"/>
    </row>
    <row r="36" spans="1:67" s="330" customFormat="1" ht="15" customHeight="1">
      <c r="A36" s="319">
        <v>31</v>
      </c>
      <c r="B36" s="320" t="s">
        <v>370</v>
      </c>
      <c r="C36" s="321" t="s">
        <v>2</v>
      </c>
      <c r="D36" s="322" t="s">
        <v>13</v>
      </c>
      <c r="E36" s="322" t="s">
        <v>2</v>
      </c>
      <c r="F36" s="322"/>
      <c r="G36" s="322"/>
      <c r="H36" s="322"/>
      <c r="I36" s="322"/>
      <c r="J36" s="322"/>
      <c r="K36" s="322"/>
      <c r="L36" s="322"/>
      <c r="M36" s="322"/>
      <c r="N36" s="322"/>
      <c r="O36" s="322"/>
      <c r="P36" s="322"/>
      <c r="Q36" s="322"/>
      <c r="R36" s="322"/>
      <c r="S36" s="322"/>
      <c r="T36" s="322"/>
      <c r="U36" s="322"/>
      <c r="V36" s="322"/>
      <c r="W36" s="323"/>
      <c r="X36" s="323"/>
      <c r="Y36" s="323"/>
      <c r="Z36" s="323"/>
      <c r="AA36" s="323"/>
      <c r="AB36" s="323"/>
      <c r="AC36" s="323" t="s">
        <v>373</v>
      </c>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4"/>
    </row>
    <row r="37" spans="1:67" ht="15" customHeight="1">
      <c r="A37" s="298">
        <v>32</v>
      </c>
      <c r="B37" s="292" t="s">
        <v>364</v>
      </c>
      <c r="C37" s="293" t="s">
        <v>14</v>
      </c>
      <c r="D37" s="295" t="s">
        <v>13</v>
      </c>
      <c r="E37" s="295"/>
      <c r="F37" s="295"/>
      <c r="G37" s="295"/>
      <c r="H37" s="295"/>
      <c r="I37" s="295"/>
      <c r="J37" s="295"/>
      <c r="K37" s="295"/>
      <c r="L37" s="295"/>
      <c r="M37" s="295"/>
      <c r="N37" s="295"/>
      <c r="O37" s="295"/>
      <c r="P37" s="295"/>
      <c r="Q37" s="295"/>
      <c r="R37" s="295"/>
      <c r="S37" s="295"/>
      <c r="T37" s="295"/>
      <c r="U37" s="295"/>
      <c r="V37" s="295"/>
      <c r="W37" s="296"/>
      <c r="X37" s="296"/>
      <c r="Y37" s="296"/>
      <c r="Z37" s="296"/>
      <c r="AA37" s="296"/>
      <c r="AB37" s="296"/>
      <c r="AC37" s="296"/>
      <c r="AD37" s="296" t="s">
        <v>288</v>
      </c>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7"/>
    </row>
    <row r="38" spans="1:67" ht="15" customHeight="1">
      <c r="A38" s="298">
        <v>33</v>
      </c>
      <c r="B38" s="292" t="s">
        <v>954</v>
      </c>
      <c r="C38" s="293" t="s">
        <v>14</v>
      </c>
      <c r="D38" s="295" t="s">
        <v>13</v>
      </c>
      <c r="E38" s="295"/>
      <c r="F38" s="295"/>
      <c r="G38" s="295"/>
      <c r="H38" s="295"/>
      <c r="I38" s="295"/>
      <c r="J38" s="295"/>
      <c r="K38" s="295"/>
      <c r="L38" s="295"/>
      <c r="M38" s="295"/>
      <c r="N38" s="295"/>
      <c r="O38" s="295"/>
      <c r="P38" s="295"/>
      <c r="Q38" s="295"/>
      <c r="R38" s="295"/>
      <c r="S38" s="295"/>
      <c r="T38" s="295"/>
      <c r="U38" s="295"/>
      <c r="V38" s="295"/>
      <c r="W38" s="296"/>
      <c r="X38" s="296"/>
      <c r="Y38" s="296"/>
      <c r="Z38" s="296"/>
      <c r="AA38" s="296"/>
      <c r="AB38" s="296"/>
      <c r="AC38" s="296"/>
      <c r="AD38" s="296"/>
      <c r="AE38" s="296" t="s">
        <v>288</v>
      </c>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7"/>
    </row>
    <row r="39" spans="1:67" ht="15" customHeight="1">
      <c r="A39" s="298">
        <v>34</v>
      </c>
      <c r="B39" s="292" t="s">
        <v>280</v>
      </c>
      <c r="C39" s="293" t="s">
        <v>13</v>
      </c>
      <c r="D39" s="295" t="s">
        <v>13</v>
      </c>
      <c r="E39" s="295"/>
      <c r="F39" s="295"/>
      <c r="G39" s="295"/>
      <c r="H39" s="295"/>
      <c r="I39" s="295"/>
      <c r="J39" s="295"/>
      <c r="K39" s="295"/>
      <c r="L39" s="295"/>
      <c r="M39" s="295"/>
      <c r="N39" s="295"/>
      <c r="O39" s="295"/>
      <c r="P39" s="295"/>
      <c r="Q39" s="295"/>
      <c r="R39" s="295"/>
      <c r="S39" s="295"/>
      <c r="T39" s="295"/>
      <c r="U39" s="295"/>
      <c r="V39" s="295"/>
      <c r="W39" s="296"/>
      <c r="X39" s="296"/>
      <c r="Y39" s="296"/>
      <c r="Z39" s="296"/>
      <c r="AA39" s="296"/>
      <c r="AB39" s="296"/>
      <c r="AC39" s="296"/>
      <c r="AD39" s="296"/>
      <c r="AE39" s="296"/>
      <c r="AF39" s="296" t="s">
        <v>288</v>
      </c>
      <c r="AG39" s="296"/>
      <c r="AH39" s="296"/>
      <c r="AI39" s="296"/>
      <c r="AJ39" s="296"/>
      <c r="AK39" s="296"/>
      <c r="AL39" s="296"/>
      <c r="AM39" s="296"/>
      <c r="AN39" s="296"/>
      <c r="AO39" s="296"/>
      <c r="AP39" s="296"/>
      <c r="AQ39" s="296"/>
      <c r="AR39" s="296"/>
      <c r="AS39" s="296"/>
      <c r="AT39" s="296"/>
      <c r="AU39" s="296"/>
      <c r="AV39" s="296"/>
      <c r="AW39" s="296"/>
      <c r="AX39" s="296"/>
      <c r="AY39" s="296"/>
      <c r="AZ39" s="296"/>
      <c r="BA39" s="296"/>
      <c r="BB39" s="296"/>
      <c r="BC39" s="296"/>
      <c r="BD39" s="296"/>
      <c r="BE39" s="296"/>
      <c r="BF39" s="296"/>
      <c r="BG39" s="296"/>
      <c r="BH39" s="296"/>
      <c r="BI39" s="296"/>
      <c r="BJ39" s="296"/>
      <c r="BK39" s="296"/>
      <c r="BL39" s="296"/>
      <c r="BM39" s="296"/>
      <c r="BN39" s="296"/>
      <c r="BO39" s="297"/>
    </row>
    <row r="40" spans="1:67" ht="15" customHeight="1">
      <c r="A40" s="298">
        <v>35</v>
      </c>
      <c r="B40" s="292" t="s">
        <v>371</v>
      </c>
      <c r="C40" s="293" t="s">
        <v>512</v>
      </c>
      <c r="D40" s="295" t="s">
        <v>3</v>
      </c>
      <c r="E40" s="295"/>
      <c r="F40" s="295"/>
      <c r="G40" s="295"/>
      <c r="H40" s="295"/>
      <c r="I40" s="295"/>
      <c r="J40" s="295"/>
      <c r="K40" s="295"/>
      <c r="L40" s="295"/>
      <c r="M40" s="295"/>
      <c r="N40" s="295"/>
      <c r="O40" s="295"/>
      <c r="P40" s="295"/>
      <c r="Q40" s="295"/>
      <c r="R40" s="295"/>
      <c r="S40" s="295"/>
      <c r="T40" s="295"/>
      <c r="U40" s="295"/>
      <c r="V40" s="295"/>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c r="BM40" s="296"/>
      <c r="BN40" s="296"/>
      <c r="BO40" s="297" t="s">
        <v>3</v>
      </c>
    </row>
    <row r="41" spans="1:67" ht="15" customHeight="1">
      <c r="A41" s="298">
        <v>36</v>
      </c>
      <c r="B41" s="292" t="s">
        <v>372</v>
      </c>
      <c r="C41" s="293" t="s">
        <v>512</v>
      </c>
      <c r="D41" s="295" t="s">
        <v>13</v>
      </c>
      <c r="E41" s="295"/>
      <c r="F41" s="295"/>
      <c r="G41" s="295"/>
      <c r="H41" s="295"/>
      <c r="I41" s="295"/>
      <c r="J41" s="295"/>
      <c r="K41" s="295"/>
      <c r="L41" s="295"/>
      <c r="M41" s="295"/>
      <c r="N41" s="295"/>
      <c r="O41" s="295"/>
      <c r="P41" s="295"/>
      <c r="Q41" s="295"/>
      <c r="R41" s="295"/>
      <c r="S41" s="295"/>
      <c r="T41" s="295"/>
      <c r="U41" s="295"/>
      <c r="V41" s="295"/>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7" t="s">
        <v>13</v>
      </c>
    </row>
    <row r="42" spans="1:67" ht="15" customHeight="1">
      <c r="A42" s="298">
        <v>37</v>
      </c>
      <c r="B42" s="299" t="s">
        <v>569</v>
      </c>
      <c r="C42" s="293" t="s">
        <v>12</v>
      </c>
      <c r="D42" s="295" t="s">
        <v>570</v>
      </c>
      <c r="E42" s="295"/>
      <c r="F42" s="295"/>
      <c r="G42" s="295"/>
      <c r="H42" s="295"/>
      <c r="I42" s="295"/>
      <c r="J42" s="295"/>
      <c r="K42" s="295"/>
      <c r="L42" s="295"/>
      <c r="M42" s="295"/>
      <c r="N42" s="295"/>
      <c r="O42" s="295"/>
      <c r="P42" s="295"/>
      <c r="Q42" s="295"/>
      <c r="R42" s="295"/>
      <c r="S42" s="295"/>
      <c r="T42" s="295"/>
      <c r="U42" s="295"/>
      <c r="V42" s="295"/>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7" t="s">
        <v>568</v>
      </c>
    </row>
    <row r="43" spans="1:67" s="330" customFormat="1" ht="15" customHeight="1">
      <c r="A43" s="319">
        <v>38</v>
      </c>
      <c r="B43" s="320" t="s">
        <v>1358</v>
      </c>
      <c r="C43" s="321" t="s">
        <v>13</v>
      </c>
      <c r="D43" s="322" t="s">
        <v>13</v>
      </c>
      <c r="E43" s="322" t="s">
        <v>13</v>
      </c>
      <c r="F43" s="322" t="s">
        <v>13</v>
      </c>
      <c r="G43" s="322"/>
      <c r="H43" s="322"/>
      <c r="I43" s="322"/>
      <c r="J43" s="322"/>
      <c r="K43" s="322"/>
      <c r="L43" s="322"/>
      <c r="M43" s="322"/>
      <c r="N43" s="322"/>
      <c r="O43" s="322"/>
      <c r="P43" s="322"/>
      <c r="Q43" s="322"/>
      <c r="R43" s="322"/>
      <c r="S43" s="322"/>
      <c r="T43" s="322"/>
      <c r="U43" s="322"/>
      <c r="V43" s="322"/>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4"/>
    </row>
    <row r="44" spans="1:67" ht="15" customHeight="1">
      <c r="A44" s="298">
        <v>39</v>
      </c>
      <c r="B44" s="292" t="s">
        <v>519</v>
      </c>
      <c r="C44" s="293" t="s">
        <v>13</v>
      </c>
      <c r="D44" s="295" t="s">
        <v>13</v>
      </c>
      <c r="E44" s="295" t="s">
        <v>13</v>
      </c>
      <c r="F44" s="295"/>
      <c r="G44" s="295"/>
      <c r="H44" s="295"/>
      <c r="I44" s="295"/>
      <c r="J44" s="295"/>
      <c r="K44" s="295"/>
      <c r="L44" s="295"/>
      <c r="M44" s="295"/>
      <c r="N44" s="295"/>
      <c r="O44" s="295"/>
      <c r="P44" s="295"/>
      <c r="Q44" s="295"/>
      <c r="R44" s="295"/>
      <c r="S44" s="295"/>
      <c r="T44" s="295"/>
      <c r="U44" s="295"/>
      <c r="V44" s="295"/>
      <c r="W44" s="296"/>
      <c r="X44" s="296"/>
      <c r="Y44" s="296"/>
      <c r="Z44" s="296"/>
      <c r="AA44" s="296"/>
      <c r="AB44" s="296"/>
      <c r="AC44" s="296"/>
      <c r="AD44" s="296"/>
      <c r="AE44" s="296"/>
      <c r="AF44" s="296"/>
      <c r="AG44" s="296"/>
      <c r="AH44" s="296" t="s">
        <v>512</v>
      </c>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7"/>
    </row>
    <row r="45" spans="1:67" s="330" customFormat="1" ht="15" customHeight="1">
      <c r="A45" s="319">
        <v>40</v>
      </c>
      <c r="B45" s="320" t="s">
        <v>429</v>
      </c>
      <c r="C45" s="321" t="s">
        <v>13</v>
      </c>
      <c r="D45" s="322" t="s">
        <v>13</v>
      </c>
      <c r="E45" s="322" t="s">
        <v>13</v>
      </c>
      <c r="F45" s="322"/>
      <c r="G45" s="322"/>
      <c r="H45" s="322"/>
      <c r="I45" s="322"/>
      <c r="J45" s="322"/>
      <c r="K45" s="322"/>
      <c r="L45" s="322"/>
      <c r="M45" s="322"/>
      <c r="N45" s="322"/>
      <c r="O45" s="322"/>
      <c r="P45" s="322"/>
      <c r="Q45" s="322"/>
      <c r="R45" s="322"/>
      <c r="S45" s="322"/>
      <c r="T45" s="322"/>
      <c r="U45" s="322"/>
      <c r="V45" s="322"/>
      <c r="W45" s="323"/>
      <c r="X45" s="323"/>
      <c r="Y45" s="323"/>
      <c r="Z45" s="323"/>
      <c r="AA45" s="323"/>
      <c r="AB45" s="323"/>
      <c r="AC45" s="323"/>
      <c r="AD45" s="323"/>
      <c r="AE45" s="323"/>
      <c r="AF45" s="323"/>
      <c r="AG45" s="323"/>
      <c r="AH45" s="323"/>
      <c r="AI45" s="323" t="s">
        <v>512</v>
      </c>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4"/>
    </row>
    <row r="46" spans="1:67" ht="15" customHeight="1">
      <c r="A46" s="298">
        <v>41</v>
      </c>
      <c r="B46" s="292" t="s">
        <v>520</v>
      </c>
      <c r="C46" s="293" t="s">
        <v>13</v>
      </c>
      <c r="D46" s="295" t="s">
        <v>13</v>
      </c>
      <c r="E46" s="295"/>
      <c r="F46" s="295"/>
      <c r="G46" s="295"/>
      <c r="H46" s="295"/>
      <c r="I46" s="295"/>
      <c r="J46" s="295"/>
      <c r="K46" s="295"/>
      <c r="L46" s="295"/>
      <c r="M46" s="295"/>
      <c r="N46" s="295"/>
      <c r="O46" s="295"/>
      <c r="P46" s="295"/>
      <c r="Q46" s="295"/>
      <c r="R46" s="295"/>
      <c r="S46" s="295"/>
      <c r="T46" s="295"/>
      <c r="U46" s="295"/>
      <c r="V46" s="295"/>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7"/>
    </row>
    <row r="47" spans="1:67" ht="15" customHeight="1">
      <c r="A47" s="298">
        <v>42</v>
      </c>
      <c r="B47" s="292" t="s">
        <v>518</v>
      </c>
      <c r="C47" s="293" t="s">
        <v>13</v>
      </c>
      <c r="D47" s="295" t="s">
        <v>13</v>
      </c>
      <c r="E47" s="295" t="s">
        <v>13</v>
      </c>
      <c r="F47" s="295"/>
      <c r="G47" s="295"/>
      <c r="H47" s="295"/>
      <c r="I47" s="295"/>
      <c r="J47" s="295"/>
      <c r="K47" s="295"/>
      <c r="L47" s="295"/>
      <c r="M47" s="295"/>
      <c r="N47" s="295"/>
      <c r="O47" s="295"/>
      <c r="P47" s="295"/>
      <c r="Q47" s="295"/>
      <c r="R47" s="295"/>
      <c r="S47" s="295"/>
      <c r="T47" s="295"/>
      <c r="U47" s="295"/>
      <c r="V47" s="295"/>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t="s">
        <v>512</v>
      </c>
      <c r="AZ47" s="296"/>
      <c r="BA47" s="296"/>
      <c r="BB47" s="296"/>
      <c r="BC47" s="296"/>
      <c r="BD47" s="296"/>
      <c r="BE47" s="296"/>
      <c r="BF47" s="296"/>
      <c r="BG47" s="296"/>
      <c r="BH47" s="296"/>
      <c r="BI47" s="296"/>
      <c r="BJ47" s="296"/>
      <c r="BK47" s="296"/>
      <c r="BL47" s="296"/>
      <c r="BM47" s="296"/>
      <c r="BN47" s="296"/>
      <c r="BO47" s="297"/>
    </row>
    <row r="48" spans="1:67" ht="15" customHeight="1">
      <c r="A48" s="298">
        <v>43</v>
      </c>
      <c r="B48" s="292" t="s">
        <v>521</v>
      </c>
      <c r="C48" s="293" t="s">
        <v>13</v>
      </c>
      <c r="D48" s="295" t="s">
        <v>13</v>
      </c>
      <c r="E48" s="295" t="s">
        <v>13</v>
      </c>
      <c r="F48" s="295"/>
      <c r="G48" s="295"/>
      <c r="H48" s="295"/>
      <c r="I48" s="295"/>
      <c r="J48" s="295"/>
      <c r="K48" s="295"/>
      <c r="L48" s="295"/>
      <c r="M48" s="295"/>
      <c r="N48" s="295"/>
      <c r="O48" s="295"/>
      <c r="P48" s="295"/>
      <c r="Q48" s="295"/>
      <c r="R48" s="295"/>
      <c r="S48" s="295"/>
      <c r="T48" s="295"/>
      <c r="U48" s="295"/>
      <c r="V48" s="295"/>
      <c r="W48" s="296"/>
      <c r="X48" s="296"/>
      <c r="Y48" s="296"/>
      <c r="Z48" s="296"/>
      <c r="AA48" s="296"/>
      <c r="AB48" s="296"/>
      <c r="AC48" s="296"/>
      <c r="AD48" s="296"/>
      <c r="AE48" s="296"/>
      <c r="AF48" s="296"/>
      <c r="AG48" s="296"/>
      <c r="AH48" s="296"/>
      <c r="AI48" s="296"/>
      <c r="AJ48" s="296"/>
      <c r="AK48" s="296"/>
      <c r="AL48" s="296"/>
      <c r="AM48" s="296"/>
      <c r="AN48" s="296"/>
      <c r="AO48" s="296"/>
      <c r="AP48" s="296" t="s">
        <v>512</v>
      </c>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7"/>
    </row>
    <row r="49" spans="1:67" ht="15" customHeight="1">
      <c r="A49" s="298">
        <v>44</v>
      </c>
      <c r="B49" s="292" t="s">
        <v>523</v>
      </c>
      <c r="C49" s="293" t="s">
        <v>13</v>
      </c>
      <c r="D49" s="295" t="s">
        <v>13</v>
      </c>
      <c r="E49" s="295"/>
      <c r="F49" s="295"/>
      <c r="G49" s="295"/>
      <c r="H49" s="295"/>
      <c r="I49" s="295"/>
      <c r="J49" s="295"/>
      <c r="K49" s="295"/>
      <c r="L49" s="295"/>
      <c r="M49" s="295"/>
      <c r="N49" s="295"/>
      <c r="O49" s="295"/>
      <c r="P49" s="295"/>
      <c r="Q49" s="295"/>
      <c r="R49" s="295"/>
      <c r="S49" s="295"/>
      <c r="T49" s="295"/>
      <c r="U49" s="295"/>
      <c r="V49" s="295"/>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t="s">
        <v>2</v>
      </c>
      <c r="AY49" s="296"/>
      <c r="AZ49" s="296"/>
      <c r="BA49" s="296"/>
      <c r="BB49" s="296"/>
      <c r="BC49" s="296"/>
      <c r="BD49" s="296"/>
      <c r="BE49" s="296"/>
      <c r="BF49" s="296"/>
      <c r="BG49" s="296"/>
      <c r="BH49" s="296"/>
      <c r="BI49" s="296"/>
      <c r="BJ49" s="296"/>
      <c r="BK49" s="296"/>
      <c r="BL49" s="296"/>
      <c r="BM49" s="296"/>
      <c r="BN49" s="296"/>
      <c r="BO49" s="297"/>
    </row>
    <row r="50" spans="1:67" ht="15" customHeight="1">
      <c r="A50" s="298">
        <v>45</v>
      </c>
      <c r="B50" s="292" t="s">
        <v>524</v>
      </c>
      <c r="C50" s="293" t="s">
        <v>13</v>
      </c>
      <c r="D50" s="295" t="s">
        <v>13</v>
      </c>
      <c r="E50" s="295" t="s">
        <v>13</v>
      </c>
      <c r="F50" s="295"/>
      <c r="G50" s="295"/>
      <c r="H50" s="295"/>
      <c r="I50" s="295"/>
      <c r="J50" s="295"/>
      <c r="K50" s="295"/>
      <c r="L50" s="295"/>
      <c r="M50" s="295"/>
      <c r="N50" s="295"/>
      <c r="O50" s="295"/>
      <c r="P50" s="295"/>
      <c r="Q50" s="295"/>
      <c r="R50" s="295"/>
      <c r="S50" s="295"/>
      <c r="T50" s="295"/>
      <c r="U50" s="295"/>
      <c r="V50" s="295"/>
      <c r="W50" s="296"/>
      <c r="X50" s="296"/>
      <c r="Y50" s="296" t="s">
        <v>13</v>
      </c>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7"/>
    </row>
    <row r="51" spans="1:67" ht="15" customHeight="1">
      <c r="A51" s="319">
        <v>46</v>
      </c>
      <c r="B51" s="320" t="s">
        <v>628</v>
      </c>
      <c r="C51" s="321" t="s">
        <v>13</v>
      </c>
      <c r="D51" s="322" t="s">
        <v>13</v>
      </c>
      <c r="E51" s="322" t="s">
        <v>12</v>
      </c>
      <c r="F51" s="322"/>
      <c r="G51" s="322"/>
      <c r="H51" s="322"/>
      <c r="I51" s="322"/>
      <c r="J51" s="322"/>
      <c r="K51" s="322"/>
      <c r="L51" s="322"/>
      <c r="M51" s="322"/>
      <c r="N51" s="322"/>
      <c r="O51" s="322"/>
      <c r="P51" s="322"/>
      <c r="Q51" s="322"/>
      <c r="R51" s="322"/>
      <c r="S51" s="322"/>
      <c r="T51" s="322"/>
      <c r="U51" s="322"/>
      <c r="V51" s="322"/>
      <c r="W51" s="323"/>
      <c r="X51" s="323"/>
      <c r="Y51" s="322"/>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t="s">
        <v>13</v>
      </c>
      <c r="BA51" s="323"/>
      <c r="BB51" s="323"/>
      <c r="BC51" s="323"/>
      <c r="BD51" s="323"/>
      <c r="BE51" s="323"/>
      <c r="BF51" s="323"/>
      <c r="BG51" s="323"/>
      <c r="BH51" s="323"/>
      <c r="BI51" s="323"/>
      <c r="BJ51" s="323"/>
      <c r="BK51" s="323"/>
      <c r="BL51" s="323"/>
      <c r="BM51" s="323"/>
      <c r="BN51" s="323"/>
      <c r="BO51" s="324"/>
    </row>
    <row r="52" spans="1:67" ht="15" customHeight="1">
      <c r="A52" s="319">
        <v>47</v>
      </c>
      <c r="B52" s="320" t="s">
        <v>603</v>
      </c>
      <c r="C52" s="321" t="s">
        <v>13</v>
      </c>
      <c r="D52" s="322" t="s">
        <v>13</v>
      </c>
      <c r="E52" s="322" t="s">
        <v>12</v>
      </c>
      <c r="F52" s="322"/>
      <c r="G52" s="322"/>
      <c r="H52" s="322"/>
      <c r="I52" s="322"/>
      <c r="J52" s="322"/>
      <c r="K52" s="322"/>
      <c r="L52" s="322"/>
      <c r="M52" s="322"/>
      <c r="N52" s="322"/>
      <c r="O52" s="322"/>
      <c r="P52" s="322"/>
      <c r="Q52" s="322"/>
      <c r="R52" s="322"/>
      <c r="S52" s="322"/>
      <c r="T52" s="322"/>
      <c r="U52" s="322"/>
      <c r="V52" s="322"/>
      <c r="W52" s="323"/>
      <c r="X52" s="323"/>
      <c r="Y52" s="322"/>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t="s">
        <v>13</v>
      </c>
      <c r="BB52" s="323"/>
      <c r="BC52" s="323"/>
      <c r="BD52" s="323"/>
      <c r="BE52" s="323"/>
      <c r="BF52" s="323"/>
      <c r="BG52" s="323"/>
      <c r="BH52" s="323"/>
      <c r="BI52" s="323"/>
      <c r="BJ52" s="323"/>
      <c r="BK52" s="323"/>
      <c r="BL52" s="323"/>
      <c r="BM52" s="323"/>
      <c r="BN52" s="323"/>
      <c r="BO52" s="324"/>
    </row>
    <row r="53" spans="1:67" s="633" customFormat="1" ht="15" customHeight="1">
      <c r="A53" s="634">
        <v>48</v>
      </c>
      <c r="B53" s="635" t="s">
        <v>626</v>
      </c>
      <c r="C53" s="636" t="s">
        <v>13</v>
      </c>
      <c r="D53" s="637" t="s">
        <v>13</v>
      </c>
      <c r="E53" s="637"/>
      <c r="F53" s="637"/>
      <c r="G53" s="637"/>
      <c r="H53" s="637"/>
      <c r="I53" s="637"/>
      <c r="J53" s="637"/>
      <c r="K53" s="637"/>
      <c r="L53" s="637"/>
      <c r="M53" s="637"/>
      <c r="N53" s="637"/>
      <c r="O53" s="637"/>
      <c r="P53" s="637"/>
      <c r="Q53" s="637"/>
      <c r="R53" s="637"/>
      <c r="S53" s="637"/>
      <c r="T53" s="637"/>
      <c r="U53" s="637"/>
      <c r="V53" s="637"/>
      <c r="W53" s="638"/>
      <c r="X53" s="638"/>
      <c r="Y53" s="637"/>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t="s">
        <v>13</v>
      </c>
      <c r="BC53" s="638"/>
      <c r="BD53" s="638"/>
      <c r="BE53" s="638"/>
      <c r="BF53" s="638"/>
      <c r="BG53" s="638"/>
      <c r="BH53" s="638"/>
      <c r="BI53" s="638"/>
      <c r="BJ53" s="638"/>
      <c r="BK53" s="638"/>
      <c r="BL53" s="638"/>
      <c r="BM53" s="638"/>
      <c r="BN53" s="638"/>
      <c r="BO53" s="639"/>
    </row>
    <row r="54" spans="1:67" s="633" customFormat="1" ht="15" customHeight="1">
      <c r="A54" s="634">
        <v>49</v>
      </c>
      <c r="B54" s="635" t="s">
        <v>630</v>
      </c>
      <c r="C54" s="636" t="s">
        <v>13</v>
      </c>
      <c r="D54" s="637" t="s">
        <v>13</v>
      </c>
      <c r="E54" s="637"/>
      <c r="F54" s="637"/>
      <c r="G54" s="637"/>
      <c r="H54" s="637"/>
      <c r="I54" s="637"/>
      <c r="J54" s="637"/>
      <c r="K54" s="637"/>
      <c r="L54" s="637"/>
      <c r="M54" s="637"/>
      <c r="N54" s="637"/>
      <c r="O54" s="637"/>
      <c r="P54" s="637"/>
      <c r="Q54" s="637"/>
      <c r="R54" s="637"/>
      <c r="S54" s="637"/>
      <c r="T54" s="637"/>
      <c r="U54" s="637"/>
      <c r="V54" s="637"/>
      <c r="W54" s="638"/>
      <c r="X54" s="638"/>
      <c r="Y54" s="637"/>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c r="BA54" s="638"/>
      <c r="BB54" s="638"/>
      <c r="BC54" s="638"/>
      <c r="BD54" s="638"/>
      <c r="BE54" s="637" t="s">
        <v>13</v>
      </c>
      <c r="BF54" s="638"/>
      <c r="BG54" s="638"/>
      <c r="BH54" s="638"/>
      <c r="BI54" s="638"/>
      <c r="BJ54" s="638"/>
      <c r="BK54" s="638"/>
      <c r="BL54" s="638"/>
      <c r="BM54" s="638"/>
      <c r="BN54" s="638"/>
      <c r="BO54" s="639"/>
    </row>
    <row r="55" spans="1:67" s="633" customFormat="1" ht="15" customHeight="1">
      <c r="A55" s="634">
        <v>50</v>
      </c>
      <c r="B55" s="635" t="s">
        <v>701</v>
      </c>
      <c r="C55" s="636" t="s">
        <v>13</v>
      </c>
      <c r="D55" s="637" t="s">
        <v>13</v>
      </c>
      <c r="E55" s="637"/>
      <c r="F55" s="637"/>
      <c r="G55" s="637"/>
      <c r="H55" s="637"/>
      <c r="I55" s="637"/>
      <c r="J55" s="637"/>
      <c r="K55" s="637"/>
      <c r="L55" s="637"/>
      <c r="M55" s="637"/>
      <c r="N55" s="637"/>
      <c r="O55" s="637"/>
      <c r="P55" s="637"/>
      <c r="Q55" s="637"/>
      <c r="R55" s="637"/>
      <c r="S55" s="637"/>
      <c r="T55" s="637"/>
      <c r="U55" s="637"/>
      <c r="V55" s="637"/>
      <c r="W55" s="638"/>
      <c r="X55" s="638"/>
      <c r="Y55" s="637"/>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7" t="s">
        <v>13</v>
      </c>
      <c r="BE55" s="638"/>
      <c r="BF55" s="638"/>
      <c r="BG55" s="638"/>
      <c r="BH55" s="638"/>
      <c r="BI55" s="638"/>
      <c r="BJ55" s="638"/>
      <c r="BK55" s="638"/>
      <c r="BL55" s="638"/>
      <c r="BM55" s="638"/>
      <c r="BN55" s="638"/>
      <c r="BO55" s="639"/>
    </row>
    <row r="56" spans="1:67" s="633" customFormat="1" ht="15" customHeight="1">
      <c r="A56" s="634">
        <v>51</v>
      </c>
      <c r="B56" s="635" t="s">
        <v>629</v>
      </c>
      <c r="C56" s="636" t="s">
        <v>13</v>
      </c>
      <c r="D56" s="637" t="s">
        <v>13</v>
      </c>
      <c r="E56" s="637"/>
      <c r="F56" s="637"/>
      <c r="G56" s="637"/>
      <c r="H56" s="637"/>
      <c r="I56" s="637"/>
      <c r="J56" s="637"/>
      <c r="K56" s="637"/>
      <c r="L56" s="637"/>
      <c r="M56" s="637"/>
      <c r="N56" s="637"/>
      <c r="O56" s="637"/>
      <c r="P56" s="637"/>
      <c r="Q56" s="637"/>
      <c r="R56" s="637"/>
      <c r="S56" s="637"/>
      <c r="T56" s="637"/>
      <c r="U56" s="637"/>
      <c r="V56" s="637"/>
      <c r="W56" s="638"/>
      <c r="X56" s="638"/>
      <c r="Y56" s="637"/>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c r="BC56" s="638" t="s">
        <v>13</v>
      </c>
      <c r="BD56" s="638"/>
      <c r="BE56" s="638"/>
      <c r="BF56" s="638"/>
      <c r="BG56" s="638"/>
      <c r="BH56" s="638"/>
      <c r="BI56" s="638"/>
      <c r="BJ56" s="638"/>
      <c r="BK56" s="638"/>
      <c r="BL56" s="638"/>
      <c r="BM56" s="638"/>
      <c r="BN56" s="638"/>
      <c r="BO56" s="639"/>
    </row>
    <row r="57" spans="1:67" ht="15" customHeight="1">
      <c r="A57" s="631">
        <v>52</v>
      </c>
      <c r="B57" s="632" t="s">
        <v>1008</v>
      </c>
      <c r="C57" s="321" t="s">
        <v>12</v>
      </c>
      <c r="D57" s="322" t="s">
        <v>2</v>
      </c>
      <c r="E57" s="322" t="s">
        <v>12</v>
      </c>
      <c r="F57" s="322"/>
      <c r="G57" s="322"/>
      <c r="H57" s="322"/>
      <c r="I57" s="322"/>
      <c r="J57" s="322"/>
      <c r="K57" s="322"/>
      <c r="L57" s="322"/>
      <c r="M57" s="322"/>
      <c r="N57" s="322"/>
      <c r="O57" s="322"/>
      <c r="P57" s="322"/>
      <c r="Q57" s="322"/>
      <c r="R57" s="322"/>
      <c r="S57" s="322"/>
      <c r="T57" s="322"/>
      <c r="U57" s="322"/>
      <c r="V57" s="322"/>
      <c r="W57" s="323"/>
      <c r="X57" s="323"/>
      <c r="Y57" s="322" t="s">
        <v>2</v>
      </c>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t="s">
        <v>2</v>
      </c>
      <c r="BG57" s="323"/>
      <c r="BH57" s="323"/>
      <c r="BI57" s="323"/>
      <c r="BJ57" s="323"/>
      <c r="BK57" s="323"/>
      <c r="BL57" s="323"/>
      <c r="BM57" s="323"/>
      <c r="BN57" s="323"/>
      <c r="BO57" s="324"/>
    </row>
    <row r="58" spans="1:67" ht="15" customHeight="1">
      <c r="A58" s="631">
        <v>53</v>
      </c>
      <c r="B58" s="632" t="s">
        <v>1046</v>
      </c>
      <c r="C58" s="321" t="s">
        <v>12</v>
      </c>
      <c r="D58" s="322" t="s">
        <v>2</v>
      </c>
      <c r="E58" s="322"/>
      <c r="F58" s="322"/>
      <c r="G58" s="322"/>
      <c r="H58" s="322"/>
      <c r="I58" s="322"/>
      <c r="J58" s="322"/>
      <c r="K58" s="322"/>
      <c r="L58" s="322"/>
      <c r="M58" s="322"/>
      <c r="N58" s="322" t="s">
        <v>2</v>
      </c>
      <c r="O58" s="322"/>
      <c r="P58" s="322"/>
      <c r="Q58" s="322"/>
      <c r="R58" s="322"/>
      <c r="S58" s="322"/>
      <c r="T58" s="322"/>
      <c r="U58" s="322"/>
      <c r="V58" s="322"/>
      <c r="W58" s="323"/>
      <c r="X58" s="323"/>
      <c r="Y58" s="322"/>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t="s">
        <v>2</v>
      </c>
      <c r="BH58" s="323"/>
      <c r="BI58" s="323"/>
      <c r="BJ58" s="323"/>
      <c r="BK58" s="323"/>
      <c r="BL58" s="323"/>
      <c r="BM58" s="323"/>
      <c r="BN58" s="323"/>
      <c r="BO58" s="324"/>
    </row>
    <row r="59" spans="1:67" ht="15" customHeight="1">
      <c r="A59" s="631">
        <v>54</v>
      </c>
      <c r="B59" s="632" t="s">
        <v>1048</v>
      </c>
      <c r="C59" s="321" t="s">
        <v>12</v>
      </c>
      <c r="D59" s="322" t="s">
        <v>2</v>
      </c>
      <c r="E59" s="322"/>
      <c r="F59" s="322"/>
      <c r="G59" s="322"/>
      <c r="H59" s="322"/>
      <c r="I59" s="322"/>
      <c r="J59" s="322"/>
      <c r="K59" s="322"/>
      <c r="L59" s="322"/>
      <c r="M59" s="322"/>
      <c r="N59" s="322"/>
      <c r="O59" s="322"/>
      <c r="P59" s="322"/>
      <c r="Q59" s="322"/>
      <c r="R59" s="322"/>
      <c r="S59" s="322"/>
      <c r="T59" s="322"/>
      <c r="U59" s="322"/>
      <c r="V59" s="322"/>
      <c r="W59" s="323"/>
      <c r="X59" s="323"/>
      <c r="Y59" s="322"/>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t="s">
        <v>2</v>
      </c>
      <c r="BI59" s="323" t="s">
        <v>2</v>
      </c>
      <c r="BJ59" s="323"/>
      <c r="BK59" s="323"/>
      <c r="BL59" s="323"/>
      <c r="BM59" s="323"/>
      <c r="BN59" s="323"/>
      <c r="BO59" s="324"/>
    </row>
    <row r="60" spans="1:67" ht="15" customHeight="1">
      <c r="A60" s="631">
        <v>55</v>
      </c>
      <c r="B60" s="632" t="s">
        <v>1078</v>
      </c>
      <c r="C60" s="321" t="s">
        <v>12</v>
      </c>
      <c r="D60" s="322" t="s">
        <v>2</v>
      </c>
      <c r="E60" s="322"/>
      <c r="F60" s="322"/>
      <c r="G60" s="322"/>
      <c r="H60" s="322"/>
      <c r="I60" s="322"/>
      <c r="J60" s="322"/>
      <c r="K60" s="322"/>
      <c r="L60" s="322"/>
      <c r="M60" s="322"/>
      <c r="N60" s="322" t="s">
        <v>2</v>
      </c>
      <c r="O60" s="322"/>
      <c r="P60" s="322"/>
      <c r="Q60" s="322"/>
      <c r="R60" s="322"/>
      <c r="S60" s="322"/>
      <c r="T60" s="322"/>
      <c r="U60" s="322"/>
      <c r="V60" s="322"/>
      <c r="W60" s="323"/>
      <c r="X60" s="323"/>
      <c r="Y60" s="322"/>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t="s">
        <v>2</v>
      </c>
      <c r="BK60" s="323"/>
      <c r="BL60" s="323"/>
      <c r="BM60" s="323"/>
      <c r="BN60" s="323"/>
      <c r="BO60" s="324"/>
    </row>
    <row r="61" spans="1:67" ht="15" customHeight="1">
      <c r="A61" s="631">
        <v>56</v>
      </c>
      <c r="B61" s="632" t="s">
        <v>1118</v>
      </c>
      <c r="C61" s="321" t="s">
        <v>12</v>
      </c>
      <c r="D61" s="322" t="s">
        <v>2</v>
      </c>
      <c r="E61" s="322"/>
      <c r="F61" s="322"/>
      <c r="G61" s="322"/>
      <c r="H61" s="322"/>
      <c r="I61" s="322"/>
      <c r="J61" s="322"/>
      <c r="K61" s="322"/>
      <c r="L61" s="322"/>
      <c r="M61" s="322"/>
      <c r="N61" s="322"/>
      <c r="O61" s="322"/>
      <c r="P61" s="322"/>
      <c r="Q61" s="322"/>
      <c r="R61" s="322"/>
      <c r="S61" s="322"/>
      <c r="T61" s="322"/>
      <c r="U61" s="322"/>
      <c r="V61" s="322"/>
      <c r="W61" s="323"/>
      <c r="X61" s="323"/>
      <c r="Y61" s="322"/>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t="s">
        <v>2</v>
      </c>
      <c r="BL61" s="323" t="s">
        <v>2</v>
      </c>
      <c r="BM61" s="323"/>
      <c r="BN61" s="323"/>
      <c r="BO61" s="324"/>
    </row>
    <row r="62" spans="1:67" ht="15" customHeight="1">
      <c r="A62" s="631">
        <v>57</v>
      </c>
      <c r="B62" s="632" t="s">
        <v>1131</v>
      </c>
      <c r="C62" s="321" t="s">
        <v>12</v>
      </c>
      <c r="D62" s="322" t="s">
        <v>2</v>
      </c>
      <c r="E62" s="322" t="s">
        <v>12</v>
      </c>
      <c r="F62" s="322"/>
      <c r="G62" s="322"/>
      <c r="H62" s="322"/>
      <c r="I62" s="322"/>
      <c r="J62" s="322"/>
      <c r="K62" s="322"/>
      <c r="L62" s="322"/>
      <c r="M62" s="322"/>
      <c r="N62" s="322"/>
      <c r="O62" s="322"/>
      <c r="P62" s="322"/>
      <c r="Q62" s="322"/>
      <c r="R62" s="322"/>
      <c r="S62" s="322"/>
      <c r="T62" s="322"/>
      <c r="U62" s="322"/>
      <c r="V62" s="322"/>
      <c r="W62" s="323"/>
      <c r="X62" s="323"/>
      <c r="Y62" s="322"/>
      <c r="Z62" s="323"/>
      <c r="AA62" s="323" t="s">
        <v>2</v>
      </c>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t="s">
        <v>2</v>
      </c>
      <c r="BN62" s="323"/>
      <c r="BO62" s="324"/>
    </row>
    <row r="63" spans="1:67" ht="15" customHeight="1">
      <c r="A63" s="631">
        <v>58</v>
      </c>
      <c r="B63" s="632" t="s">
        <v>1137</v>
      </c>
      <c r="C63" s="321" t="s">
        <v>12</v>
      </c>
      <c r="D63" s="322" t="s">
        <v>2</v>
      </c>
      <c r="E63" s="322" t="s">
        <v>12</v>
      </c>
      <c r="F63" s="322"/>
      <c r="G63" s="322"/>
      <c r="H63" s="322"/>
      <c r="I63" s="322"/>
      <c r="J63" s="322"/>
      <c r="K63" s="322"/>
      <c r="L63" s="322"/>
      <c r="M63" s="322"/>
      <c r="N63" s="322" t="s">
        <v>2</v>
      </c>
      <c r="O63" s="322"/>
      <c r="P63" s="322"/>
      <c r="Q63" s="322"/>
      <c r="R63" s="322"/>
      <c r="S63" s="322"/>
      <c r="T63" s="322"/>
      <c r="U63" s="322"/>
      <c r="V63" s="322"/>
      <c r="W63" s="323"/>
      <c r="X63" s="323"/>
      <c r="Y63" s="322" t="s">
        <v>2</v>
      </c>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4"/>
    </row>
    <row r="64" spans="1:67" ht="15" customHeight="1">
      <c r="A64" s="300">
        <v>59</v>
      </c>
      <c r="B64" s="301" t="s">
        <v>1144</v>
      </c>
      <c r="C64" s="315" t="s">
        <v>12</v>
      </c>
      <c r="D64" s="316" t="s">
        <v>2</v>
      </c>
      <c r="E64" s="316" t="s">
        <v>12</v>
      </c>
      <c r="F64" s="316"/>
      <c r="G64" s="316"/>
      <c r="H64" s="316"/>
      <c r="I64" s="316"/>
      <c r="J64" s="316"/>
      <c r="K64" s="316"/>
      <c r="L64" s="316"/>
      <c r="M64" s="316"/>
      <c r="N64" s="316"/>
      <c r="O64" s="316"/>
      <c r="P64" s="316"/>
      <c r="Q64" s="316"/>
      <c r="R64" s="316"/>
      <c r="S64" s="316"/>
      <c r="T64" s="316"/>
      <c r="U64" s="316"/>
      <c r="V64" s="316"/>
      <c r="W64" s="317"/>
      <c r="X64" s="317"/>
      <c r="Y64" s="316"/>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t="s">
        <v>2</v>
      </c>
      <c r="BO64" s="318"/>
    </row>
    <row r="65" spans="1:12" s="329" customFormat="1" ht="15" customHeight="1">
      <c r="A65" s="329" t="s">
        <v>631</v>
      </c>
    </row>
    <row r="66" spans="1:12" s="329" customFormat="1" ht="15" customHeight="1">
      <c r="A66" s="329" t="s">
        <v>1343</v>
      </c>
    </row>
    <row r="67" spans="1:12" ht="27" customHeight="1">
      <c r="A67" s="1433" t="s">
        <v>1804</v>
      </c>
    </row>
    <row r="68" spans="1:12" ht="15" customHeight="1"/>
    <row r="69" spans="1:12" ht="18.75">
      <c r="A69" s="979" t="s">
        <v>34</v>
      </c>
    </row>
    <row r="70" spans="1:12" ht="214.5" customHeight="1">
      <c r="A70" s="991"/>
      <c r="B70" s="988"/>
      <c r="C70" s="1350" t="s">
        <v>767</v>
      </c>
      <c r="D70" s="1349" t="s">
        <v>37</v>
      </c>
      <c r="E70" s="1366" t="s">
        <v>1759</v>
      </c>
      <c r="F70" s="987" t="s">
        <v>604</v>
      </c>
      <c r="G70" s="987" t="s">
        <v>283</v>
      </c>
      <c r="H70" s="1001" t="s">
        <v>158</v>
      </c>
      <c r="I70" s="1001" t="s">
        <v>369</v>
      </c>
      <c r="J70" s="1002" t="s">
        <v>1355</v>
      </c>
      <c r="K70" s="974"/>
      <c r="L70" s="327"/>
    </row>
    <row r="71" spans="1:12" ht="15" customHeight="1">
      <c r="A71" s="291">
        <v>1</v>
      </c>
      <c r="B71" s="981" t="s">
        <v>1482</v>
      </c>
      <c r="C71" s="989" t="s">
        <v>3</v>
      </c>
      <c r="D71" s="294" t="s">
        <v>3</v>
      </c>
      <c r="E71" s="294" t="s">
        <v>13</v>
      </c>
      <c r="F71" s="294" t="s">
        <v>632</v>
      </c>
      <c r="G71" s="294" t="s">
        <v>633</v>
      </c>
      <c r="H71" s="294"/>
      <c r="I71" s="908"/>
      <c r="J71" s="990"/>
      <c r="K71" s="973"/>
    </row>
    <row r="72" spans="1:12" ht="15" customHeight="1">
      <c r="A72" s="291">
        <v>2</v>
      </c>
      <c r="B72" s="980" t="s">
        <v>1483</v>
      </c>
      <c r="C72" s="293" t="s">
        <v>3</v>
      </c>
      <c r="D72" s="295" t="s">
        <v>3</v>
      </c>
      <c r="E72" s="295" t="s">
        <v>13</v>
      </c>
      <c r="F72" s="295"/>
      <c r="G72" s="295"/>
      <c r="H72" s="295"/>
      <c r="I72" s="296"/>
      <c r="J72" s="328"/>
      <c r="K72" s="973"/>
    </row>
    <row r="73" spans="1:12" ht="15" customHeight="1">
      <c r="A73" s="298">
        <v>3</v>
      </c>
      <c r="B73" s="980" t="s">
        <v>375</v>
      </c>
      <c r="C73" s="293" t="s">
        <v>3</v>
      </c>
      <c r="D73" s="295" t="s">
        <v>3</v>
      </c>
      <c r="E73" s="295" t="s">
        <v>13</v>
      </c>
      <c r="F73" s="295"/>
      <c r="G73" s="295" t="s">
        <v>288</v>
      </c>
      <c r="H73" s="295" t="s">
        <v>368</v>
      </c>
      <c r="I73" s="296"/>
      <c r="J73" s="328"/>
      <c r="K73" s="973"/>
    </row>
    <row r="74" spans="1:12" ht="15" customHeight="1">
      <c r="A74" s="291">
        <v>4</v>
      </c>
      <c r="B74" s="980" t="s">
        <v>1484</v>
      </c>
      <c r="C74" s="293" t="s">
        <v>2</v>
      </c>
      <c r="D74" s="295" t="s">
        <v>2</v>
      </c>
      <c r="E74" s="295" t="s">
        <v>13</v>
      </c>
      <c r="F74" s="295"/>
      <c r="G74" s="295"/>
      <c r="H74" s="295"/>
      <c r="I74" s="296" t="s">
        <v>2</v>
      </c>
      <c r="J74" s="297"/>
      <c r="K74" s="975"/>
    </row>
    <row r="75" spans="1:12" ht="15" customHeight="1">
      <c r="A75" s="298">
        <v>5</v>
      </c>
      <c r="B75" s="981" t="s">
        <v>1485</v>
      </c>
      <c r="C75" s="293" t="s">
        <v>2</v>
      </c>
      <c r="D75" s="295" t="s">
        <v>2</v>
      </c>
      <c r="E75" s="295" t="s">
        <v>13</v>
      </c>
      <c r="F75" s="295"/>
      <c r="G75" s="295"/>
      <c r="H75" s="295"/>
      <c r="I75" s="296"/>
      <c r="J75" s="328"/>
      <c r="K75" s="973"/>
    </row>
    <row r="76" spans="1:12" ht="15" customHeight="1">
      <c r="A76" s="291">
        <v>6</v>
      </c>
      <c r="B76" s="982" t="s">
        <v>374</v>
      </c>
      <c r="C76" s="303" t="s">
        <v>2</v>
      </c>
      <c r="D76" s="295" t="s">
        <v>2</v>
      </c>
      <c r="E76" s="295" t="s">
        <v>13</v>
      </c>
      <c r="F76" s="295"/>
      <c r="G76" s="295"/>
      <c r="H76" s="295"/>
      <c r="I76" s="296"/>
      <c r="J76" s="328"/>
      <c r="K76" s="973"/>
    </row>
    <row r="77" spans="1:12" ht="15" customHeight="1">
      <c r="A77" s="298">
        <v>7</v>
      </c>
      <c r="B77" s="982" t="s">
        <v>525</v>
      </c>
      <c r="C77" s="293" t="s">
        <v>2</v>
      </c>
      <c r="D77" s="295" t="s">
        <v>2</v>
      </c>
      <c r="E77" s="295" t="s">
        <v>2</v>
      </c>
      <c r="F77" s="295"/>
      <c r="G77" s="295"/>
      <c r="H77" s="295"/>
      <c r="I77" s="296"/>
      <c r="J77" s="328"/>
      <c r="K77" s="973"/>
    </row>
    <row r="78" spans="1:12" ht="15" customHeight="1">
      <c r="A78" s="291">
        <v>8</v>
      </c>
      <c r="B78" s="982" t="s">
        <v>709</v>
      </c>
      <c r="C78" s="303" t="s">
        <v>13</v>
      </c>
      <c r="D78" s="295" t="s">
        <v>13</v>
      </c>
      <c r="E78" s="295"/>
      <c r="F78" s="295"/>
      <c r="G78" s="295"/>
      <c r="H78" s="295"/>
      <c r="I78" s="296"/>
      <c r="J78" s="328"/>
      <c r="K78" s="973"/>
    </row>
    <row r="79" spans="1:12" ht="15" customHeight="1">
      <c r="A79" s="298">
        <v>9</v>
      </c>
      <c r="B79" s="982" t="s">
        <v>513</v>
      </c>
      <c r="C79" s="303" t="s">
        <v>13</v>
      </c>
      <c r="D79" s="295" t="s">
        <v>13</v>
      </c>
      <c r="E79" s="295" t="s">
        <v>13</v>
      </c>
      <c r="F79" s="295"/>
      <c r="G79" s="295"/>
      <c r="H79" s="295"/>
      <c r="I79" s="296"/>
      <c r="J79" s="328"/>
      <c r="K79" s="973"/>
    </row>
    <row r="80" spans="1:12" ht="15" customHeight="1">
      <c r="A80" s="805">
        <v>10</v>
      </c>
      <c r="B80" s="983" t="s">
        <v>627</v>
      </c>
      <c r="C80" s="806" t="s">
        <v>13</v>
      </c>
      <c r="D80" s="807" t="s">
        <v>13</v>
      </c>
      <c r="E80" s="807" t="s">
        <v>13</v>
      </c>
      <c r="F80" s="807"/>
      <c r="G80" s="807"/>
      <c r="H80" s="295"/>
      <c r="I80" s="909"/>
      <c r="J80" s="808"/>
      <c r="K80" s="973"/>
    </row>
    <row r="81" spans="1:11" ht="15" customHeight="1">
      <c r="A81" s="631">
        <v>11</v>
      </c>
      <c r="B81" s="809" t="s">
        <v>1132</v>
      </c>
      <c r="C81" s="810" t="s">
        <v>2</v>
      </c>
      <c r="D81" s="811" t="s">
        <v>2</v>
      </c>
      <c r="E81" s="811"/>
      <c r="F81" s="811"/>
      <c r="G81" s="811"/>
      <c r="H81" s="322"/>
      <c r="I81" s="910"/>
      <c r="J81" s="912" t="s">
        <v>13</v>
      </c>
      <c r="K81" s="985"/>
    </row>
    <row r="82" spans="1:11" ht="15" customHeight="1">
      <c r="A82" s="631">
        <v>12</v>
      </c>
      <c r="B82" s="809" t="s">
        <v>1133</v>
      </c>
      <c r="C82" s="810" t="s">
        <v>2</v>
      </c>
      <c r="D82" s="811" t="s">
        <v>2</v>
      </c>
      <c r="E82" s="811"/>
      <c r="F82" s="811"/>
      <c r="G82" s="811"/>
      <c r="H82" s="322"/>
      <c r="I82" s="910"/>
      <c r="J82" s="912" t="s">
        <v>13</v>
      </c>
      <c r="K82" s="985"/>
    </row>
    <row r="83" spans="1:11" ht="15" customHeight="1">
      <c r="A83" s="631">
        <v>13</v>
      </c>
      <c r="B83" s="809" t="s">
        <v>1134</v>
      </c>
      <c r="C83" s="810" t="s">
        <v>2</v>
      </c>
      <c r="D83" s="811" t="s">
        <v>2</v>
      </c>
      <c r="E83" s="811"/>
      <c r="F83" s="811"/>
      <c r="G83" s="811"/>
      <c r="H83" s="322"/>
      <c r="I83" s="910"/>
      <c r="J83" s="912" t="s">
        <v>13</v>
      </c>
      <c r="K83" s="985"/>
    </row>
    <row r="84" spans="1:11" ht="15" customHeight="1">
      <c r="A84" s="631">
        <v>14</v>
      </c>
      <c r="B84" s="809" t="s">
        <v>1135</v>
      </c>
      <c r="C84" s="810" t="s">
        <v>2</v>
      </c>
      <c r="D84" s="811" t="s">
        <v>2</v>
      </c>
      <c r="E84" s="811"/>
      <c r="F84" s="811"/>
      <c r="G84" s="811"/>
      <c r="H84" s="322"/>
      <c r="I84" s="910"/>
      <c r="J84" s="912" t="s">
        <v>13</v>
      </c>
      <c r="K84" s="985"/>
    </row>
    <row r="85" spans="1:11" ht="15" customHeight="1">
      <c r="A85" s="631">
        <v>15</v>
      </c>
      <c r="B85" s="809" t="s">
        <v>1136</v>
      </c>
      <c r="C85" s="810" t="s">
        <v>2</v>
      </c>
      <c r="D85" s="811" t="s">
        <v>2</v>
      </c>
      <c r="E85" s="811"/>
      <c r="F85" s="811"/>
      <c r="G85" s="811"/>
      <c r="H85" s="322"/>
      <c r="I85" s="910"/>
      <c r="J85" s="912" t="s">
        <v>13</v>
      </c>
      <c r="K85" s="985"/>
    </row>
    <row r="86" spans="1:11" ht="15" customHeight="1">
      <c r="A86" s="300">
        <v>16</v>
      </c>
      <c r="B86" s="325" t="s">
        <v>1145</v>
      </c>
      <c r="C86" s="326" t="s">
        <v>2</v>
      </c>
      <c r="D86" s="302" t="s">
        <v>2</v>
      </c>
      <c r="E86" s="302"/>
      <c r="F86" s="302"/>
      <c r="G86" s="302"/>
      <c r="H86" s="302"/>
      <c r="I86" s="911"/>
      <c r="J86" s="984" t="s">
        <v>13</v>
      </c>
      <c r="K86" s="985"/>
    </row>
    <row r="87" spans="1:11" ht="15" customHeight="1">
      <c r="A87" s="284" t="s">
        <v>1528</v>
      </c>
    </row>
    <row r="88" spans="1:11" ht="21.75" customHeight="1">
      <c r="A88" s="1433" t="s">
        <v>1805</v>
      </c>
    </row>
  </sheetData>
  <autoFilter ref="A5:BP66" xr:uid="{00000000-0009-0000-0000-000000000000}"/>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8"/>
  <hyperlinks>
    <hyperlink ref="F4" location="'別紙３(療養介護）'!A1" display="'別紙３(療養介護）'!A1" xr:uid="{00000000-0004-0000-0000-000002000000}"/>
    <hyperlink ref="G4" location="'別紙４（利用状況）'!A1" display="'別紙４（利用状況）'!A1" xr:uid="{00000000-0004-0000-0000-000003000000}"/>
    <hyperlink ref="H4" location="'別紙５（人員配置（生介・療養））'!A1" display="'別紙５（人員配置（生介・療養））'!A1" xr:uid="{00000000-0004-0000-0000-000004000000}"/>
    <hyperlink ref="I4" location="'別紙６（福祉専門職員配置）'!Print_Area" display="'別紙６（福祉専門職員配置）'!Print_Area" xr:uid="{00000000-0004-0000-0000-000007000000}"/>
    <hyperlink ref="J4" location="'別紙６（福祉専門職員配置） (共生型短期入所)'!Print_Area" display="'別紙６（福祉専門職員配置） (共生型短期入所)'!Print_Area" xr:uid="{00000000-0004-0000-0000-000008000000}"/>
    <hyperlink ref="L4" location="'別紙７－１（視覚聴覚言語(Ⅰ)）'!Excel_BuiltIn_Print_Area" display="'別紙７－１（視覚聴覚言語(Ⅰ)）'!Excel_BuiltIn_Print_Area" xr:uid="{00000000-0004-0000-0000-000009000000}"/>
    <hyperlink ref="M4" location="'別紙７－２（視覚聴覚言語(Ⅱ)）'!Excel_BuiltIn_Print_Area" display="'別紙７－２（視覚聴覚言語(Ⅱ)）'!Excel_BuiltIn_Print_Area" xr:uid="{00000000-0004-0000-0000-00000A000000}"/>
    <hyperlink ref="O4" location="'別紙８　（リハビリ（生介））'!Print_Area" display="'別紙８　（リハビリ（生介））'!Print_Area" xr:uid="{00000000-0004-0000-0000-00000B000000}"/>
    <hyperlink ref="R4" location="'別紙10（重度（生介・施設入所））'!Print_Area" display="'別紙10（重度（生介・施設入所））'!Print_Area" xr:uid="{00000000-0004-0000-0000-00000D000000}"/>
    <hyperlink ref="S4" location="'別紙10（重度（短期入所））'!Print_Area" display="'別紙10（重度（短期入所））'!Print_Area" xr:uid="{00000000-0004-0000-0000-00000E000000}"/>
    <hyperlink ref="T4" location="'別紙11（栄養）'!A1" display="'別紙11（栄養）'!A1" xr:uid="{00000000-0004-0000-0000-000010000000}"/>
    <hyperlink ref="U4" location="'別紙12（夜勤職員）'!A1" display="'別紙12（夜勤職員）'!A1" xr:uid="{00000000-0004-0000-0000-000011000000}"/>
    <hyperlink ref="V4" location="'別紙13（夜間看護）'!A1" display="'別紙13（夜間看護）'!A1" xr:uid="{00000000-0004-0000-0000-000012000000}"/>
    <hyperlink ref="W4" location="'別紙14（地域移行・通勤者）'!A1" display="'別紙14（地域移行・通勤者）'!A1" xr:uid="{00000000-0004-0000-0000-000013000000}"/>
    <hyperlink ref="X4" location="'別紙16（研修修了等）'!A1" display="'別紙16（研修修了等）'!A1" xr:uid="{00000000-0004-0000-0000-000014000000}"/>
    <hyperlink ref="Z4" location="'別紙17（重度者支援体制）'!A1" display="'別紙17（重度者支援体制）'!A1" xr:uid="{00000000-0004-0000-0000-000015000000}"/>
    <hyperlink ref="AA4" location="'別紙19（目標工賃達成指導員）'!A1" display="'別紙19（目標工賃達成指導員）'!A1" xr:uid="{00000000-0004-0000-0000-000016000000}"/>
    <hyperlink ref="AB4" location="'別紙22（延長支援（生活介護等））'!A1" display="'別紙22（延長支援（生活介護等））'!A1" xr:uid="{00000000-0004-0000-0000-000018000000}"/>
    <hyperlink ref="AC4" location="'別紙24（看護職員配置加算）'!A1" display="'別紙24（看護職員配置加算）'!A1" xr:uid="{00000000-0004-0000-0000-00001A000000}"/>
    <hyperlink ref="AD4" location="'別紙25（夜間支援等）'!A1" display="'別紙25（夜間支援等）'!A1" xr:uid="{00000000-0004-0000-0000-00001B000000}"/>
    <hyperlink ref="AE4" location="'別紙26（移行準備支援体制）'!A1" display="'別紙26（移行準備支援体制）'!A1" xr:uid="{00000000-0004-0000-0000-00001C000000}"/>
    <hyperlink ref="AF4" location="'別紙27（送迎加算）'!A1" display="'別紙27（送迎加算）'!A1" xr:uid="{00000000-0004-0000-0000-00001D000000}"/>
    <hyperlink ref="AG4" location="'別紙30（地域生活移行個別支援）'!Print_Area" display="'別紙30（地域生活移行個別支援）'!Print_Area" xr:uid="{00000000-0004-0000-0000-00001E000000}"/>
    <hyperlink ref="AH4" location="'別紙31（サービス管理責任者配置等加算）'!A1" display="'別紙31（サービス管理責任者配置等加算）'!A1" xr:uid="{00000000-0004-0000-0000-00001F000000}"/>
    <hyperlink ref="AI4" location="'別紙33（個別計画訓練支援加算 （生活訓練））'!Print_Area" display="'別紙33（個別計画訓練支援加算 （生活訓練））'!Print_Area" xr:uid="{00000000-0004-0000-0000-000021000000}"/>
    <hyperlink ref="AJ4" location="'別紙34（就労移行支援・基本報酬算定区分・変更）'!A1" display="'別紙34（就労移行支援・基本報酬算定区分・変更）'!A1" xr:uid="{00000000-0004-0000-0000-000022000000}"/>
    <hyperlink ref="AK4" location="'別紙35（就労移行支援・基本報酬・変更）'!A1" display="'別紙35（就労移行支援・基本報酬・変更）'!A1" xr:uid="{00000000-0004-0000-0000-000023000000}"/>
    <hyperlink ref="AL4" location="'別紙36の１（様式2-1 スコア表全体）'!Print_Area" display="'別紙36の１（様式2-1 スコア表全体）'!Print_Area" xr:uid="{00000000-0004-0000-0000-000024000000}"/>
    <hyperlink ref="AM4" location="'別紙36の2（様式2-2 スコア表詳細）'!Print_Area" display="'別紙36の2（様式2-2 スコア表詳細）'!Print_Area" xr:uid="{00000000-0004-0000-0000-000025000000}"/>
    <hyperlink ref="AP4" location="'別紙37（賃金向上達成指導員配置加算）'!A1" display="'別紙37（賃金向上達成指導員配置加算）'!A1" xr:uid="{00000000-0004-0000-0000-000026000000}"/>
    <hyperlink ref="AQ4" location="'別紙38（就労移行支援体制加算（Ａ型）・変更）'!A1" display="'別紙38（就労移行支援体制加算（Ａ型）・変更）'!A1" xr:uid="{00000000-0004-0000-0000-000027000000}"/>
    <hyperlink ref="AT4" location="'別紙５－２　(就労継続支援Ｂ型・基本報酬算定区分)'!A1" display="'別紙５－２　(就労継続支援Ｂ型・基本報酬算定区分)'!A1" xr:uid="{00000000-0004-0000-0000-000028000000}"/>
    <hyperlink ref="AZ4" location="'別紙44の１（ピアサポ体制）'!Print_Area" display="'別紙44の１（ピアサポ体制）'!Print_Area" xr:uid="{00000000-0004-0000-0000-000029000000}"/>
    <hyperlink ref="AU4" location="'別紙40（就労定着支援・基本報酬算定区分）'!Print_Area" display="'別紙40（就労定着支援・基本報酬算定区分）'!Print_Area" xr:uid="{00000000-0004-0000-0000-00002A000000}"/>
    <hyperlink ref="AV4" location="'別紙41の１（就労定着支援）'!A1" display="'別紙41の１（就労定着支援）'!A1" xr:uid="{00000000-0004-0000-0000-00002B000000}"/>
    <hyperlink ref="AW4" location="'別紙41の２（就労定着支援(新規指定)）'!A1" display="'別紙41の２（就労定着支援(新規指定)）'!A1" xr:uid="{00000000-0004-0000-0000-00002C000000}"/>
    <hyperlink ref="AX4" location="'別紙42（就労定着実績体制加算・変更）'!A1" display="'別紙42（就労定着実績体制加算・変更）'!A1" xr:uid="{00000000-0004-0000-0000-00002D000000}"/>
    <hyperlink ref="AY4" location="'別紙43（社会生活支援特別加算（就労系・訓練系サービス）'!A1" display="'別紙43（社会生活支援特別加算（就労系・訓練系サービス）'!A1" xr:uid="{00000000-0004-0000-0000-00002E000000}"/>
    <hyperlink ref="BA4" location="'別紙44の2（ピアサポ実施加算）'!Print_Area" display="'別紙44の2（ピアサポ実施加算）'!Print_Area" xr:uid="{00000000-0004-0000-0000-00002F000000}"/>
    <hyperlink ref="BB4" location="'別紙45（ 医療連携体制加算（Ⅸ）短期入所）'!A1" display="'別紙45（ 医療連携体制加算（Ⅸ）短期入所）'!A1" xr:uid="{00000000-0004-0000-0000-000030000000}"/>
    <hyperlink ref="H70" location="'別紙20（平均利用期間）'!A1" display="'別紙20（平均利用期間）'!A1" xr:uid="{00000000-0004-0000-0000-000032000000}"/>
    <hyperlink ref="F70" location="'別紙３(療養介護）'!A1" display="'別紙３(療養介護）'!A1" xr:uid="{00000000-0004-0000-0000-000034000000}"/>
    <hyperlink ref="G70" location="'別紙４（利用状況）'!A1" display="'別紙４（利用状況）'!A1" xr:uid="{00000000-0004-0000-0000-000035000000}"/>
    <hyperlink ref="BC4" location="'別紙46 （居住支援連携体制加算）'!A1" display="'別紙46 （居住支援連携体制加算）'!A1" xr:uid="{00000000-0004-0000-0000-000038000000}"/>
    <hyperlink ref="BD4" location="'別紙47 （口腔衛生管理体制）'!A1" display="'別紙47 （口腔衛生管理体制）'!A1" xr:uid="{00000000-0004-0000-0000-000039000000}"/>
    <hyperlink ref="AR4" location="'別紙38（就労移行支援体制加算（Ｂ型）・変更）'!A1" display="'別紙38（就労移行支援体制加算（Ｂ型）・変更）'!A1" xr:uid="{00000000-0004-0000-0000-00003A000000}"/>
    <hyperlink ref="BE4" location="'別紙48（日中活動支援加算）'!A1" display="'別紙48（日中活動支援加算）'!A1" xr:uid="{00000000-0004-0000-0000-00003B000000}"/>
    <hyperlink ref="AS4" location="'別紙38（就労移行支援体制加算）'!A1" display="'別紙38（就労移行支援体制加算）'!A1" xr:uid="{00000000-0004-0000-0000-00003C000000}"/>
    <hyperlink ref="P4" location="'別紙８　（リハビリ（自立（機能）））'!Print_Area" display="別紙８　（リハビリ（自立訓練（機能）））" xr:uid="{53F9704A-1F01-4357-B495-D30F4162A50E}"/>
    <hyperlink ref="BF4" location="'別紙49（高次脳機能）'!Excel_BuiltIn_Print_Area" display="'別紙49（高次脳機能）'!Excel_BuiltIn_Print_Area" xr:uid="{29DEC2DE-AEF0-4C19-953D-F2727DB056D8}"/>
    <hyperlink ref="BG4" location="'別紙50（障害者支援施設等感染対策向上加算）'!Print_Area" display="'別紙50（障害者支援施設等感染対策向上加算）'!Print_Area" xr:uid="{04BBA66B-9CBB-4E1B-B248-DE0A190DEB60}"/>
    <hyperlink ref="BH4" location="'別紙51（地域生活支援拠点）'!Print_Area" display="'別紙51（地域生活支援拠点）'!Print_Area" xr:uid="{FFDAB985-B18B-48A2-8D7B-EB3C02788A85}"/>
    <hyperlink ref="BJ4" location="'別紙52（地域生活支援拠点等機能強化加算）'!Print_Area" display="'別紙52（地域生活支援拠点等機能強化加算）'!Print_Area" xr:uid="{7E8C2AE2-E013-4737-ACB0-3AB2C5B29EB5}"/>
    <hyperlink ref="BK4" location="'別紙53（入浴支援加算）'!Print_Area" display="'別紙53（入浴支援加算）'!Print_Area" xr:uid="{50FB3B53-DF11-4FCA-ABD6-3B70A98FC836}"/>
    <hyperlink ref="BM4" location="'別紙54（目標工賃達成加算）'!Print_Area" display="'別紙54（目標工賃達成加算）'!Print_Area" xr:uid="{BA69B605-42EF-4D32-BBA9-584CC5A72A59}"/>
    <hyperlink ref="BN4" location="'別紙55（地域移行支援体制加算）'!Print_Area" display="'別紙55（地域移行支援体制加算）'!Print_Area" xr:uid="{ED996FE6-636E-425F-A362-B66546968835}"/>
    <hyperlink ref="AN4" location="'様式１（地域連携活動実施状況報告書）'!A1" display="様式１（別紙３６の１関係）" xr:uid="{69CCBE2B-54F2-44E9-BC68-2469A81D510A}"/>
    <hyperlink ref="AO4" location="'様式２（利用者の知識・能力向上に係る実施状況報告書）'!A1" display="様式２（別紙３６の１関係）" xr:uid="{6CA4D607-5B33-411A-9872-BBFCE4566802}"/>
    <hyperlink ref="Q4" location="'別紙９（食事提供（R6.10.1以降））'!A1" display="'別紙９（食事提供（R6.10.1以降））'!A1" xr:uid="{CC7F7ABA-D4F4-46A7-9A3B-00F63A3712D7}"/>
    <hyperlink ref="I70" location="'別紙29（栄養減算）'!A1" display="'別紙29（栄養減算）'!A1" xr:uid="{0CEC1402-6D96-4ACA-8095-EF90967671EB}"/>
    <hyperlink ref="K4" location="'別紙６の２（福祉専門職員配置者リスト）'!A1" display="'別紙６の２（福祉専門職員配置者リスト）'!A1" xr:uid="{7A60832A-DEB0-40A8-951F-01887F67D125}"/>
  </hyperlinks>
  <pageMargins left="0.19685039370078741" right="0.19685039370078741" top="0.31496062992125984" bottom="0.19685039370078741" header="0.23622047244094491" footer="0.19685039370078741"/>
  <pageSetup paperSize="9" scale="34" orientation="landscape" cellComments="asDisplayed" r:id="rId2"/>
  <headerFooter alignWithMargins="0"/>
  <rowBreaks count="1" manualBreakCount="1">
    <brk id="68" max="16383"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3DC3-1622-4C0A-8B7A-DA9DF6921D3E}">
  <sheetPr>
    <tabColor theme="4"/>
  </sheetPr>
  <dimension ref="A1:BW26"/>
  <sheetViews>
    <sheetView view="pageBreakPreview" zoomScale="85" zoomScaleNormal="100" zoomScaleSheetLayoutView="85" workbookViewId="0">
      <selection activeCell="L17" sqref="L17:AJ22"/>
    </sheetView>
  </sheetViews>
  <sheetFormatPr defaultColWidth="9" defaultRowHeight="12"/>
  <cols>
    <col min="1" max="1" width="2.25" style="570" customWidth="1"/>
    <col min="2" max="11" width="2.5" style="570" customWidth="1"/>
    <col min="12" max="12" width="0.875" style="570" customWidth="1"/>
    <col min="13" max="27" width="2.5" style="570" customWidth="1"/>
    <col min="28" max="28" width="5" style="570" customWidth="1"/>
    <col min="29" max="29" width="4.25" style="570" customWidth="1"/>
    <col min="30" max="36" width="2.5" style="570" customWidth="1"/>
    <col min="37" max="37" width="1.375" style="570" customWidth="1"/>
    <col min="38" max="61" width="2.625" style="570" customWidth="1"/>
    <col min="62" max="16384" width="9" style="570"/>
  </cols>
  <sheetData>
    <row r="1" spans="1:37" ht="20.100000000000001" customHeight="1">
      <c r="A1" s="662" t="s">
        <v>922</v>
      </c>
    </row>
    <row r="2" spans="1:37" ht="20.100000000000001" customHeight="1">
      <c r="X2" s="2704" t="str">
        <f>IF(AND(ISBLANK('届出書 '!AA4),ISBLANK('届出書 '!AD4),ISBLANK('届出書 '!AG4)),"届出書の日付から自動引用","令和"&amp;'届出書 '!AA4&amp;"年"&amp;'届出書 '!AD4&amp;"月"&amp;'届出書 '!AG4&amp;"日")</f>
        <v>届出書の日付から自動引用</v>
      </c>
      <c r="Y2" s="2704"/>
      <c r="Z2" s="2704"/>
      <c r="AA2" s="2704"/>
      <c r="AB2" s="2704"/>
      <c r="AC2" s="2704"/>
      <c r="AD2" s="2704"/>
      <c r="AE2" s="2704"/>
      <c r="AF2" s="2704"/>
      <c r="AG2" s="2704"/>
      <c r="AH2" s="2704"/>
      <c r="AI2" s="2704"/>
    </row>
    <row r="3" spans="1:37" ht="20.100000000000001" customHeight="1">
      <c r="B3" s="2699" t="s">
        <v>913</v>
      </c>
      <c r="C3" s="2699"/>
      <c r="D3" s="2699"/>
      <c r="E3" s="2699"/>
      <c r="F3" s="2699"/>
      <c r="G3" s="2699"/>
      <c r="H3" s="2699"/>
      <c r="I3" s="2699"/>
      <c r="J3" s="2699"/>
      <c r="K3" s="2699"/>
      <c r="L3" s="2699"/>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572"/>
    </row>
    <row r="4" spans="1:37" ht="9.9499999999999993" customHeight="1">
      <c r="B4" s="571"/>
      <c r="C4" s="571"/>
      <c r="D4" s="571"/>
      <c r="E4" s="571"/>
      <c r="F4" s="571"/>
      <c r="G4" s="572"/>
      <c r="H4" s="572"/>
      <c r="I4" s="572"/>
      <c r="J4" s="572"/>
      <c r="K4" s="572"/>
      <c r="L4" s="572"/>
      <c r="M4" s="572"/>
      <c r="N4" s="572"/>
      <c r="O4" s="572"/>
      <c r="P4" s="572"/>
      <c r="Q4" s="573"/>
      <c r="R4" s="573"/>
      <c r="S4" s="573"/>
      <c r="T4" s="573"/>
      <c r="U4" s="573"/>
      <c r="V4" s="573"/>
      <c r="W4" s="573"/>
      <c r="X4" s="573"/>
      <c r="Y4" s="573"/>
      <c r="Z4" s="573"/>
      <c r="AA4" s="573"/>
      <c r="AB4" s="573"/>
      <c r="AC4" s="573"/>
      <c r="AD4" s="573"/>
      <c r="AE4" s="573"/>
      <c r="AF4" s="573"/>
      <c r="AG4" s="573"/>
      <c r="AH4" s="573"/>
      <c r="AI4" s="573"/>
      <c r="AJ4" s="573"/>
      <c r="AK4" s="917"/>
    </row>
    <row r="5" spans="1:37" ht="24.75" customHeight="1">
      <c r="B5" s="2700" t="s">
        <v>914</v>
      </c>
      <c r="C5" s="2692"/>
      <c r="D5" s="2692"/>
      <c r="E5" s="2692"/>
      <c r="F5" s="2692"/>
      <c r="G5" s="2692"/>
      <c r="H5" s="2692"/>
      <c r="I5" s="2692"/>
      <c r="J5" s="2692"/>
      <c r="K5" s="2693"/>
      <c r="L5" s="2701" t="str">
        <f>IF(ISBLANK('届出書 '!G18),"届出書の記載欄から自動引用",'届出書 '!G18)</f>
        <v>届出書の記載欄から自動引用</v>
      </c>
      <c r="M5" s="2702"/>
      <c r="N5" s="2702"/>
      <c r="O5" s="2702"/>
      <c r="P5" s="2702"/>
      <c r="Q5" s="2702"/>
      <c r="R5" s="2702"/>
      <c r="S5" s="2702"/>
      <c r="T5" s="2702"/>
      <c r="U5" s="2702"/>
      <c r="V5" s="2702"/>
      <c r="W5" s="2702"/>
      <c r="X5" s="2702"/>
      <c r="Y5" s="2702"/>
      <c r="Z5" s="2702"/>
      <c r="AA5" s="2702"/>
      <c r="AB5" s="2702"/>
      <c r="AC5" s="2702"/>
      <c r="AD5" s="2702"/>
      <c r="AE5" s="2702"/>
      <c r="AF5" s="2702"/>
      <c r="AG5" s="2702"/>
      <c r="AH5" s="2702"/>
      <c r="AI5" s="2702"/>
      <c r="AJ5" s="2703"/>
      <c r="AK5" s="917"/>
    </row>
    <row r="6" spans="1:37" ht="24.75" customHeight="1">
      <c r="B6" s="2673" t="s">
        <v>915</v>
      </c>
      <c r="C6" s="2673"/>
      <c r="D6" s="2673"/>
      <c r="E6" s="2673"/>
      <c r="F6" s="2673"/>
      <c r="G6" s="2673"/>
      <c r="H6" s="2673"/>
      <c r="I6" s="2673"/>
      <c r="J6" s="2673"/>
      <c r="K6" s="2673"/>
      <c r="L6" s="2674"/>
      <c r="M6" s="2675"/>
      <c r="N6" s="2675"/>
      <c r="O6" s="2675"/>
      <c r="P6" s="2675"/>
      <c r="Q6" s="2675"/>
      <c r="R6" s="2675"/>
      <c r="S6" s="2675"/>
      <c r="T6" s="2675"/>
      <c r="U6" s="2675"/>
      <c r="V6" s="2675"/>
      <c r="W6" s="2675"/>
      <c r="X6" s="2675"/>
      <c r="Y6" s="2675"/>
      <c r="Z6" s="2675"/>
      <c r="AA6" s="2675"/>
      <c r="AB6" s="2675"/>
      <c r="AC6" s="2675"/>
      <c r="AD6" s="2675"/>
      <c r="AE6" s="2675"/>
      <c r="AF6" s="2675"/>
      <c r="AG6" s="2675"/>
      <c r="AH6" s="2675"/>
      <c r="AI6" s="2675"/>
      <c r="AJ6" s="2676"/>
      <c r="AK6" s="917"/>
    </row>
    <row r="7" spans="1:37" ht="24.75" customHeight="1">
      <c r="B7" s="2673" t="s">
        <v>916</v>
      </c>
      <c r="C7" s="2673"/>
      <c r="D7" s="2673"/>
      <c r="E7" s="2673"/>
      <c r="F7" s="2673"/>
      <c r="G7" s="2673"/>
      <c r="H7" s="2673"/>
      <c r="I7" s="2673"/>
      <c r="J7" s="2673"/>
      <c r="K7" s="2673"/>
      <c r="L7" s="2674"/>
      <c r="M7" s="2675"/>
      <c r="N7" s="2675"/>
      <c r="O7" s="2675"/>
      <c r="P7" s="2675"/>
      <c r="Q7" s="2675"/>
      <c r="R7" s="2675"/>
      <c r="S7" s="2675"/>
      <c r="T7" s="2675"/>
      <c r="U7" s="2675"/>
      <c r="V7" s="2675"/>
      <c r="W7" s="2675"/>
      <c r="X7" s="2675"/>
      <c r="Y7" s="2675"/>
      <c r="Z7" s="2675"/>
      <c r="AA7" s="2675"/>
      <c r="AB7" s="2675"/>
      <c r="AC7" s="2675"/>
      <c r="AD7" s="2675"/>
      <c r="AE7" s="2675"/>
      <c r="AF7" s="2675"/>
      <c r="AG7" s="2675"/>
      <c r="AH7" s="2675"/>
      <c r="AI7" s="2675"/>
      <c r="AJ7" s="2676"/>
      <c r="AK7" s="917"/>
    </row>
    <row r="8" spans="1:37" ht="24.75" customHeight="1">
      <c r="B8" s="2677" t="s">
        <v>292</v>
      </c>
      <c r="C8" s="2678"/>
      <c r="D8" s="2684" t="s">
        <v>293</v>
      </c>
      <c r="E8" s="2685"/>
      <c r="F8" s="2685"/>
      <c r="G8" s="2685"/>
      <c r="H8" s="2685"/>
      <c r="I8" s="2685"/>
      <c r="J8" s="2685"/>
      <c r="K8" s="2686"/>
      <c r="L8" s="574"/>
      <c r="M8" s="2648" t="s">
        <v>294</v>
      </c>
      <c r="N8" s="2648"/>
      <c r="O8" s="2648"/>
      <c r="P8" s="2648"/>
      <c r="Q8" s="2648"/>
      <c r="R8" s="2648"/>
      <c r="S8" s="2648"/>
      <c r="T8" s="2648"/>
      <c r="U8" s="575"/>
      <c r="V8" s="916"/>
      <c r="W8" s="2648" t="s">
        <v>295</v>
      </c>
      <c r="X8" s="2648"/>
      <c r="Y8" s="2690"/>
      <c r="Z8" s="2690"/>
      <c r="AA8" s="2690"/>
      <c r="AB8" s="576" t="s">
        <v>187</v>
      </c>
      <c r="AC8" s="2691" t="s">
        <v>296</v>
      </c>
      <c r="AD8" s="2647"/>
      <c r="AE8" s="2647"/>
      <c r="AF8" s="2690"/>
      <c r="AG8" s="2690"/>
      <c r="AH8" s="2690"/>
      <c r="AI8" s="2692" t="s">
        <v>187</v>
      </c>
      <c r="AJ8" s="2693"/>
    </row>
    <row r="9" spans="1:37" ht="24.75" customHeight="1">
      <c r="B9" s="2679"/>
      <c r="C9" s="2680"/>
      <c r="D9" s="2687"/>
      <c r="E9" s="2688"/>
      <c r="F9" s="2688"/>
      <c r="G9" s="2688"/>
      <c r="H9" s="2688"/>
      <c r="I9" s="2688"/>
      <c r="J9" s="2688"/>
      <c r="K9" s="2689"/>
      <c r="L9" s="577"/>
      <c r="M9" s="2648" t="s">
        <v>917</v>
      </c>
      <c r="N9" s="2648"/>
      <c r="O9" s="2648"/>
      <c r="P9" s="2648"/>
      <c r="Q9" s="2648"/>
      <c r="R9" s="2648"/>
      <c r="S9" s="2648"/>
      <c r="T9" s="2648"/>
      <c r="U9" s="578"/>
      <c r="V9" s="579"/>
      <c r="W9" s="2694" t="s">
        <v>295</v>
      </c>
      <c r="X9" s="2694"/>
      <c r="Y9" s="2695"/>
      <c r="Z9" s="2695"/>
      <c r="AA9" s="2695"/>
      <c r="AB9" s="580" t="s">
        <v>187</v>
      </c>
      <c r="AC9" s="2696" t="s">
        <v>296</v>
      </c>
      <c r="AD9" s="2685"/>
      <c r="AE9" s="2685"/>
      <c r="AF9" s="2695"/>
      <c r="AG9" s="2695"/>
      <c r="AH9" s="2695"/>
      <c r="AI9" s="2697" t="s">
        <v>187</v>
      </c>
      <c r="AJ9" s="2698"/>
    </row>
    <row r="10" spans="1:37" ht="53.25" customHeight="1">
      <c r="B10" s="2679"/>
      <c r="C10" s="2680"/>
      <c r="D10" s="2646" t="s">
        <v>1362</v>
      </c>
      <c r="E10" s="2647"/>
      <c r="F10" s="2647"/>
      <c r="G10" s="2647"/>
      <c r="H10" s="2647"/>
      <c r="I10" s="2647"/>
      <c r="J10" s="2647"/>
      <c r="K10" s="2647"/>
      <c r="L10" s="581"/>
      <c r="M10" s="2648" t="s">
        <v>918</v>
      </c>
      <c r="N10" s="2648"/>
      <c r="O10" s="2648"/>
      <c r="P10" s="2649"/>
      <c r="Q10" s="2650"/>
      <c r="R10" s="2651"/>
      <c r="S10" s="2651"/>
      <c r="T10" s="2651"/>
      <c r="U10" s="2651"/>
      <c r="V10" s="2651"/>
      <c r="W10" s="2651"/>
      <c r="X10" s="2651"/>
      <c r="Y10" s="2651"/>
      <c r="Z10" s="2651"/>
      <c r="AA10" s="2651"/>
      <c r="AB10" s="2651"/>
      <c r="AC10" s="2651"/>
      <c r="AD10" s="2651"/>
      <c r="AE10" s="2651"/>
      <c r="AF10" s="2651"/>
      <c r="AG10" s="2651"/>
      <c r="AH10" s="2651"/>
      <c r="AI10" s="2651"/>
      <c r="AJ10" s="2652"/>
    </row>
    <row r="11" spans="1:37" ht="24.75" customHeight="1">
      <c r="B11" s="2679"/>
      <c r="C11" s="2681"/>
      <c r="D11" s="2653" t="s">
        <v>919</v>
      </c>
      <c r="E11" s="2654"/>
      <c r="F11" s="2657" t="s">
        <v>301</v>
      </c>
      <c r="G11" s="2658"/>
      <c r="H11" s="2658"/>
      <c r="I11" s="2658"/>
      <c r="J11" s="2658"/>
      <c r="K11" s="2658"/>
      <c r="L11" s="2661"/>
      <c r="M11" s="2661"/>
      <c r="N11" s="2661"/>
      <c r="O11" s="2661"/>
      <c r="P11" s="2661"/>
      <c r="Q11" s="2661"/>
      <c r="R11" s="2661"/>
      <c r="S11" s="2661"/>
      <c r="T11" s="2661"/>
      <c r="U11" s="2661"/>
      <c r="V11" s="2661"/>
      <c r="W11" s="2661"/>
      <c r="X11" s="2661"/>
      <c r="Y11" s="2661"/>
      <c r="Z11" s="2661"/>
      <c r="AA11" s="2661"/>
      <c r="AB11" s="2661"/>
      <c r="AC11" s="2661"/>
      <c r="AD11" s="2661"/>
      <c r="AE11" s="2661"/>
      <c r="AF11" s="2661"/>
      <c r="AG11" s="2661"/>
      <c r="AH11" s="2661"/>
      <c r="AI11" s="2661"/>
      <c r="AJ11" s="2662"/>
    </row>
    <row r="12" spans="1:37" ht="24.75" customHeight="1">
      <c r="B12" s="2679"/>
      <c r="C12" s="2681"/>
      <c r="D12" s="2653"/>
      <c r="E12" s="2654"/>
      <c r="F12" s="2659"/>
      <c r="G12" s="2660"/>
      <c r="H12" s="2660"/>
      <c r="I12" s="2660"/>
      <c r="J12" s="2660"/>
      <c r="K12" s="2660"/>
      <c r="L12" s="2663"/>
      <c r="M12" s="2663"/>
      <c r="N12" s="2663"/>
      <c r="O12" s="2663"/>
      <c r="P12" s="2663"/>
      <c r="Q12" s="2663"/>
      <c r="R12" s="2663"/>
      <c r="S12" s="2663"/>
      <c r="T12" s="2663"/>
      <c r="U12" s="2663"/>
      <c r="V12" s="2663"/>
      <c r="W12" s="2663"/>
      <c r="X12" s="2663"/>
      <c r="Y12" s="2663"/>
      <c r="Z12" s="2663"/>
      <c r="AA12" s="2663"/>
      <c r="AB12" s="2663"/>
      <c r="AC12" s="2663"/>
      <c r="AD12" s="2663"/>
      <c r="AE12" s="2663"/>
      <c r="AF12" s="2663"/>
      <c r="AG12" s="2663"/>
      <c r="AH12" s="2663"/>
      <c r="AI12" s="2663"/>
      <c r="AJ12" s="2664"/>
    </row>
    <row r="13" spans="1:37" ht="24.75" customHeight="1">
      <c r="B13" s="2679"/>
      <c r="C13" s="2681"/>
      <c r="D13" s="2653"/>
      <c r="E13" s="2654"/>
      <c r="F13" s="2659" t="s">
        <v>920</v>
      </c>
      <c r="G13" s="2660"/>
      <c r="H13" s="2660"/>
      <c r="I13" s="2660"/>
      <c r="J13" s="2660"/>
      <c r="K13" s="2660"/>
      <c r="L13" s="2663"/>
      <c r="M13" s="2663"/>
      <c r="N13" s="2663"/>
      <c r="O13" s="2663"/>
      <c r="P13" s="2663"/>
      <c r="Q13" s="2663"/>
      <c r="R13" s="2663"/>
      <c r="S13" s="2663"/>
      <c r="T13" s="2663"/>
      <c r="U13" s="2663"/>
      <c r="V13" s="2663"/>
      <c r="W13" s="2663"/>
      <c r="X13" s="2663"/>
      <c r="Y13" s="2663"/>
      <c r="Z13" s="2663"/>
      <c r="AA13" s="2663"/>
      <c r="AB13" s="2663"/>
      <c r="AC13" s="2663"/>
      <c r="AD13" s="2663"/>
      <c r="AE13" s="2663"/>
      <c r="AF13" s="2663"/>
      <c r="AG13" s="2663"/>
      <c r="AH13" s="2663"/>
      <c r="AI13" s="2663"/>
      <c r="AJ13" s="2664"/>
    </row>
    <row r="14" spans="1:37" ht="24.75" customHeight="1">
      <c r="B14" s="2679"/>
      <c r="C14" s="2681"/>
      <c r="D14" s="2653"/>
      <c r="E14" s="2654"/>
      <c r="F14" s="2659"/>
      <c r="G14" s="2660"/>
      <c r="H14" s="2660"/>
      <c r="I14" s="2660"/>
      <c r="J14" s="2660"/>
      <c r="K14" s="2660"/>
      <c r="L14" s="2663"/>
      <c r="M14" s="2663"/>
      <c r="N14" s="2663"/>
      <c r="O14" s="2663"/>
      <c r="P14" s="2663"/>
      <c r="Q14" s="2663"/>
      <c r="R14" s="2663"/>
      <c r="S14" s="2663"/>
      <c r="T14" s="2663"/>
      <c r="U14" s="2663"/>
      <c r="V14" s="2663"/>
      <c r="W14" s="2663"/>
      <c r="X14" s="2663"/>
      <c r="Y14" s="2663"/>
      <c r="Z14" s="2663"/>
      <c r="AA14" s="2663"/>
      <c r="AB14" s="2663"/>
      <c r="AC14" s="2663"/>
      <c r="AD14" s="2663"/>
      <c r="AE14" s="2663"/>
      <c r="AF14" s="2663"/>
      <c r="AG14" s="2663"/>
      <c r="AH14" s="2663"/>
      <c r="AI14" s="2663"/>
      <c r="AJ14" s="2664"/>
    </row>
    <row r="15" spans="1:37" ht="24.75" customHeight="1">
      <c r="B15" s="2679"/>
      <c r="C15" s="2681"/>
      <c r="D15" s="2653"/>
      <c r="E15" s="2654"/>
      <c r="F15" s="2659"/>
      <c r="G15" s="2660"/>
      <c r="H15" s="2660"/>
      <c r="I15" s="2660"/>
      <c r="J15" s="2660"/>
      <c r="K15" s="2660"/>
      <c r="L15" s="2663"/>
      <c r="M15" s="2663"/>
      <c r="N15" s="2663"/>
      <c r="O15" s="2663"/>
      <c r="P15" s="2663"/>
      <c r="Q15" s="2663"/>
      <c r="R15" s="2663"/>
      <c r="S15" s="2663"/>
      <c r="T15" s="2663"/>
      <c r="U15" s="2663"/>
      <c r="V15" s="2663"/>
      <c r="W15" s="2663"/>
      <c r="X15" s="2663"/>
      <c r="Y15" s="2663"/>
      <c r="Z15" s="2663"/>
      <c r="AA15" s="2663"/>
      <c r="AB15" s="2663"/>
      <c r="AC15" s="2663"/>
      <c r="AD15" s="2663"/>
      <c r="AE15" s="2663"/>
      <c r="AF15" s="2663"/>
      <c r="AG15" s="2663"/>
      <c r="AH15" s="2663"/>
      <c r="AI15" s="2663"/>
      <c r="AJ15" s="2664"/>
    </row>
    <row r="16" spans="1:37" ht="24.75" customHeight="1">
      <c r="B16" s="2679"/>
      <c r="C16" s="2681"/>
      <c r="D16" s="2653"/>
      <c r="E16" s="2654"/>
      <c r="F16" s="2659"/>
      <c r="G16" s="2660"/>
      <c r="H16" s="2660"/>
      <c r="I16" s="2660"/>
      <c r="J16" s="2660"/>
      <c r="K16" s="2660"/>
      <c r="L16" s="2663"/>
      <c r="M16" s="2663"/>
      <c r="N16" s="2663"/>
      <c r="O16" s="2663"/>
      <c r="P16" s="2663"/>
      <c r="Q16" s="2663"/>
      <c r="R16" s="2663"/>
      <c r="S16" s="2663"/>
      <c r="T16" s="2663"/>
      <c r="U16" s="2663"/>
      <c r="V16" s="2663"/>
      <c r="W16" s="2663"/>
      <c r="X16" s="2663"/>
      <c r="Y16" s="2663"/>
      <c r="Z16" s="2663"/>
      <c r="AA16" s="2663"/>
      <c r="AB16" s="2663"/>
      <c r="AC16" s="2663"/>
      <c r="AD16" s="2663"/>
      <c r="AE16" s="2663"/>
      <c r="AF16" s="2663"/>
      <c r="AG16" s="2663"/>
      <c r="AH16" s="2663"/>
      <c r="AI16" s="2663"/>
      <c r="AJ16" s="2664"/>
    </row>
    <row r="17" spans="2:75" ht="24.75" customHeight="1">
      <c r="B17" s="2679"/>
      <c r="C17" s="2681"/>
      <c r="D17" s="2653"/>
      <c r="E17" s="2654"/>
      <c r="F17" s="2665" t="s">
        <v>1363</v>
      </c>
      <c r="G17" s="2666"/>
      <c r="H17" s="2666"/>
      <c r="I17" s="2666"/>
      <c r="J17" s="2666"/>
      <c r="K17" s="2666"/>
      <c r="L17" s="2669"/>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70"/>
    </row>
    <row r="18" spans="2:75" ht="24.75" customHeight="1">
      <c r="B18" s="2679"/>
      <c r="C18" s="2681"/>
      <c r="D18" s="2653"/>
      <c r="E18" s="2654"/>
      <c r="F18" s="2665"/>
      <c r="G18" s="2666"/>
      <c r="H18" s="2666"/>
      <c r="I18" s="2666"/>
      <c r="J18" s="2666"/>
      <c r="K18" s="2666"/>
      <c r="L18" s="2669"/>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70"/>
    </row>
    <row r="19" spans="2:75" ht="24.75" customHeight="1">
      <c r="B19" s="2679"/>
      <c r="C19" s="2681"/>
      <c r="D19" s="2653"/>
      <c r="E19" s="2654"/>
      <c r="F19" s="2665"/>
      <c r="G19" s="2666"/>
      <c r="H19" s="2666"/>
      <c r="I19" s="2666"/>
      <c r="J19" s="2666"/>
      <c r="K19" s="2666"/>
      <c r="L19" s="2669"/>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70"/>
    </row>
    <row r="20" spans="2:75" ht="24.75" customHeight="1">
      <c r="B20" s="2679"/>
      <c r="C20" s="2681"/>
      <c r="D20" s="2653"/>
      <c r="E20" s="2654"/>
      <c r="F20" s="2665"/>
      <c r="G20" s="2666"/>
      <c r="H20" s="2666"/>
      <c r="I20" s="2666"/>
      <c r="J20" s="2666"/>
      <c r="K20" s="2666"/>
      <c r="L20" s="2669"/>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70"/>
    </row>
    <row r="21" spans="2:75" ht="24.75" customHeight="1">
      <c r="B21" s="2679"/>
      <c r="C21" s="2681"/>
      <c r="D21" s="2653"/>
      <c r="E21" s="2654"/>
      <c r="F21" s="2665"/>
      <c r="G21" s="2666"/>
      <c r="H21" s="2666"/>
      <c r="I21" s="2666"/>
      <c r="J21" s="2666"/>
      <c r="K21" s="2666"/>
      <c r="L21" s="2669"/>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70"/>
      <c r="AO21" s="1087"/>
      <c r="AP21" s="1087"/>
      <c r="AQ21" s="1087"/>
      <c r="AR21" s="1087"/>
      <c r="AS21" s="1087"/>
      <c r="AT21" s="1087"/>
      <c r="AU21" s="1087"/>
      <c r="AV21" s="1087"/>
      <c r="AW21" s="1087"/>
      <c r="AX21" s="1087"/>
      <c r="AY21" s="1087"/>
      <c r="AZ21" s="1087"/>
      <c r="BA21" s="1087"/>
      <c r="BB21" s="1087"/>
      <c r="BC21" s="1087"/>
      <c r="BD21" s="1087"/>
      <c r="BE21" s="1087"/>
      <c r="BF21" s="1087"/>
      <c r="BG21" s="1087"/>
      <c r="BH21" s="1087"/>
      <c r="BI21" s="1087"/>
      <c r="BJ21" s="1087"/>
      <c r="BK21" s="1087"/>
      <c r="BL21" s="1087"/>
      <c r="BM21" s="1087"/>
      <c r="BN21" s="1087"/>
      <c r="BO21" s="1087"/>
      <c r="BP21" s="1087"/>
      <c r="BQ21" s="1087"/>
      <c r="BR21" s="1087"/>
      <c r="BS21" s="1087"/>
      <c r="BT21" s="1087"/>
      <c r="BU21" s="1087"/>
      <c r="BV21" s="1087"/>
      <c r="BW21" s="1087"/>
    </row>
    <row r="22" spans="2:75" ht="24.75" customHeight="1">
      <c r="B22" s="2682"/>
      <c r="C22" s="2683"/>
      <c r="D22" s="2655"/>
      <c r="E22" s="2656"/>
      <c r="F22" s="2667"/>
      <c r="G22" s="2668"/>
      <c r="H22" s="2668"/>
      <c r="I22" s="2668"/>
      <c r="J22" s="2668"/>
      <c r="K22" s="2668"/>
      <c r="L22" s="2671"/>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2"/>
      <c r="AO22" s="1087"/>
      <c r="AP22" s="1087"/>
      <c r="AQ22" s="1087"/>
      <c r="AR22" s="1087"/>
      <c r="AS22" s="1087"/>
      <c r="AT22" s="1087"/>
      <c r="AU22" s="1087"/>
      <c r="AV22" s="1087"/>
      <c r="AW22" s="1087"/>
      <c r="AX22" s="1087"/>
      <c r="AY22" s="1087"/>
      <c r="AZ22" s="1087"/>
      <c r="BA22" s="1087"/>
      <c r="BB22" s="1087"/>
      <c r="BC22" s="1087"/>
      <c r="BD22" s="1087"/>
      <c r="BE22" s="1087"/>
      <c r="BF22" s="1087"/>
      <c r="BG22" s="1087"/>
      <c r="BH22" s="1087"/>
      <c r="BI22" s="1087"/>
      <c r="BJ22" s="1087"/>
      <c r="BK22" s="1087"/>
      <c r="BL22" s="1087"/>
      <c r="BM22" s="1087"/>
      <c r="BN22" s="1087"/>
      <c r="BO22" s="1087"/>
      <c r="BP22" s="1087"/>
      <c r="BQ22" s="1087"/>
      <c r="BR22" s="1087"/>
      <c r="BS22" s="1087"/>
      <c r="BT22" s="1087"/>
      <c r="BU22" s="1087"/>
      <c r="BV22" s="1087"/>
      <c r="BW22" s="1087"/>
    </row>
    <row r="23" spans="2:75" ht="41.1" customHeight="1">
      <c r="B23" s="2640" t="s">
        <v>1364</v>
      </c>
      <c r="C23" s="2640"/>
      <c r="D23" s="2640"/>
      <c r="E23" s="2641" t="s">
        <v>1365</v>
      </c>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O23" s="2642"/>
      <c r="AP23" s="2642"/>
      <c r="AQ23" s="2642"/>
      <c r="AR23" s="2642"/>
      <c r="AS23" s="2642"/>
      <c r="AT23" s="2642"/>
      <c r="AU23" s="2642"/>
      <c r="AV23" s="2642"/>
      <c r="AW23" s="2642"/>
      <c r="AX23" s="2642"/>
      <c r="AY23" s="2642"/>
      <c r="AZ23" s="2642"/>
      <c r="BA23" s="2642"/>
      <c r="BB23" s="2642"/>
      <c r="BC23" s="2642"/>
      <c r="BD23" s="2642"/>
      <c r="BE23" s="2642"/>
      <c r="BF23" s="2642"/>
      <c r="BG23" s="2642"/>
      <c r="BH23" s="2642"/>
      <c r="BI23" s="2642"/>
      <c r="BJ23" s="2642"/>
      <c r="BK23" s="2642"/>
      <c r="BL23" s="2642"/>
      <c r="BM23" s="2642"/>
      <c r="BN23" s="2642"/>
      <c r="BO23" s="2642"/>
      <c r="BP23" s="2642"/>
      <c r="BQ23" s="2642"/>
      <c r="BR23" s="2642"/>
      <c r="BS23" s="2642"/>
      <c r="BT23" s="2642"/>
      <c r="BU23" s="2642"/>
      <c r="BV23" s="2642"/>
      <c r="BW23" s="2642"/>
    </row>
    <row r="24" spans="2:75" ht="53.1" customHeight="1">
      <c r="B24" s="2644" t="s">
        <v>1366</v>
      </c>
      <c r="C24" s="2644"/>
      <c r="D24" s="2644"/>
      <c r="E24" s="2645" t="s">
        <v>1671</v>
      </c>
      <c r="F24" s="2645"/>
      <c r="G24" s="2645"/>
      <c r="H24" s="2645"/>
      <c r="I24" s="2645"/>
      <c r="J24" s="2645"/>
      <c r="K24" s="2645"/>
      <c r="L24" s="2645"/>
      <c r="M24" s="2645"/>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O24" s="2643"/>
      <c r="AP24" s="2643"/>
      <c r="AQ24" s="2643"/>
      <c r="AR24" s="2643"/>
      <c r="AS24" s="2643"/>
      <c r="AT24" s="2643"/>
      <c r="AU24" s="2643"/>
      <c r="AV24" s="2643"/>
      <c r="AW24" s="2643"/>
      <c r="AX24" s="2643"/>
      <c r="AY24" s="2643"/>
      <c r="AZ24" s="2643"/>
      <c r="BA24" s="2643"/>
      <c r="BB24" s="2643"/>
      <c r="BC24" s="2643"/>
      <c r="BD24" s="2643"/>
      <c r="BE24" s="2643"/>
      <c r="BF24" s="2643"/>
      <c r="BG24" s="2643"/>
      <c r="BH24" s="2643"/>
      <c r="BI24" s="2643"/>
      <c r="BJ24" s="2643"/>
      <c r="BK24" s="2643"/>
      <c r="BL24" s="2643"/>
      <c r="BM24" s="2643"/>
      <c r="BN24" s="2643"/>
      <c r="BO24" s="2643"/>
      <c r="BP24" s="2643"/>
      <c r="BQ24" s="2643"/>
      <c r="BR24" s="2643"/>
      <c r="BS24" s="2643"/>
      <c r="BT24" s="2643"/>
      <c r="BU24" s="2643"/>
      <c r="BV24" s="2643"/>
      <c r="BW24" s="2643"/>
    </row>
    <row r="25" spans="2:75" ht="50.1" customHeight="1">
      <c r="B25" s="2644" t="s">
        <v>1367</v>
      </c>
      <c r="C25" s="2644"/>
      <c r="D25" s="2644"/>
      <c r="E25" s="2645" t="s">
        <v>1368</v>
      </c>
      <c r="F25" s="2645"/>
      <c r="G25" s="2645"/>
      <c r="H25" s="2645"/>
      <c r="I25" s="2645"/>
      <c r="J25" s="2645"/>
      <c r="K25" s="2645"/>
      <c r="L25" s="2645"/>
      <c r="M25" s="2645"/>
      <c r="N25" s="2645"/>
      <c r="O25" s="2645"/>
      <c r="P25" s="2645"/>
      <c r="Q25" s="2645"/>
      <c r="R25" s="2645"/>
      <c r="S25" s="2645"/>
      <c r="T25" s="2645"/>
      <c r="U25" s="2645"/>
      <c r="V25" s="2645"/>
      <c r="W25" s="2645"/>
      <c r="X25" s="2645"/>
      <c r="Y25" s="2645"/>
      <c r="Z25" s="2645"/>
      <c r="AA25" s="2645"/>
      <c r="AB25" s="2645"/>
      <c r="AC25" s="2645"/>
      <c r="AD25" s="2645"/>
      <c r="AE25" s="2645"/>
      <c r="AF25" s="2645"/>
      <c r="AG25" s="2645"/>
      <c r="AH25" s="2645"/>
      <c r="AI25" s="2645"/>
      <c r="AJ25" s="2645"/>
      <c r="AO25" s="2643"/>
      <c r="AP25" s="2643"/>
      <c r="AQ25" s="2643"/>
      <c r="AR25" s="2643"/>
      <c r="AS25" s="2643"/>
      <c r="AT25" s="2643"/>
      <c r="AU25" s="2643"/>
      <c r="AV25" s="2643"/>
      <c r="AW25" s="2643"/>
      <c r="AX25" s="2643"/>
      <c r="AY25" s="2643"/>
      <c r="AZ25" s="2643"/>
      <c r="BA25" s="2643"/>
      <c r="BB25" s="2643"/>
      <c r="BC25" s="2643"/>
      <c r="BD25" s="2643"/>
      <c r="BE25" s="2643"/>
      <c r="BF25" s="2643"/>
      <c r="BG25" s="2643"/>
      <c r="BH25" s="2643"/>
      <c r="BI25" s="2643"/>
      <c r="BJ25" s="2643"/>
      <c r="BK25" s="2643"/>
      <c r="BL25" s="2643"/>
      <c r="BM25" s="2643"/>
      <c r="BN25" s="2643"/>
      <c r="BO25" s="2643"/>
      <c r="BP25" s="2643"/>
      <c r="BQ25" s="2643"/>
      <c r="BR25" s="2643"/>
      <c r="BS25" s="2643"/>
      <c r="BT25" s="2643"/>
      <c r="BU25" s="2643"/>
      <c r="BV25" s="2643"/>
      <c r="BW25" s="2643"/>
    </row>
    <row r="26" spans="2:75" ht="20.45" customHeight="1">
      <c r="B26" s="2644" t="s">
        <v>1785</v>
      </c>
      <c r="C26" s="2644"/>
      <c r="D26" s="2644"/>
      <c r="E26" s="2645" t="s">
        <v>1786</v>
      </c>
      <c r="F26" s="2645"/>
      <c r="G26" s="2645"/>
      <c r="H26" s="2645"/>
      <c r="I26" s="2645"/>
      <c r="J26" s="2645"/>
      <c r="K26" s="2645"/>
      <c r="L26" s="2645"/>
      <c r="M26" s="2645"/>
      <c r="N26" s="2645"/>
      <c r="O26" s="2645"/>
      <c r="P26" s="2645"/>
      <c r="Q26" s="2645"/>
      <c r="R26" s="2645"/>
      <c r="S26" s="2645"/>
      <c r="T26" s="2645"/>
      <c r="U26" s="2645"/>
      <c r="V26" s="2645"/>
      <c r="W26" s="2645"/>
      <c r="X26" s="2645"/>
      <c r="Y26" s="2645"/>
      <c r="Z26" s="2645"/>
      <c r="AA26" s="2645"/>
      <c r="AB26" s="2645"/>
      <c r="AC26" s="2645"/>
      <c r="AD26" s="2645"/>
      <c r="AE26" s="2645"/>
      <c r="AF26" s="2645"/>
      <c r="AG26" s="2645"/>
      <c r="AH26" s="2645"/>
      <c r="AI26" s="2645"/>
      <c r="AJ26" s="2645"/>
      <c r="AO26" s="2643"/>
      <c r="AP26" s="2643"/>
      <c r="AQ26" s="2643"/>
      <c r="AR26" s="2643"/>
      <c r="AS26" s="2643"/>
      <c r="AT26" s="2643"/>
      <c r="AU26" s="2643"/>
      <c r="AV26" s="2643"/>
      <c r="AW26" s="2643"/>
      <c r="AX26" s="2643"/>
      <c r="AY26" s="2643"/>
      <c r="AZ26" s="2643"/>
      <c r="BA26" s="2643"/>
      <c r="BB26" s="2643"/>
      <c r="BC26" s="2643"/>
      <c r="BD26" s="2643"/>
      <c r="BE26" s="2643"/>
      <c r="BF26" s="2643"/>
      <c r="BG26" s="2643"/>
      <c r="BH26" s="2643"/>
      <c r="BI26" s="2643"/>
      <c r="BJ26" s="2643"/>
      <c r="BK26" s="2643"/>
      <c r="BL26" s="2643"/>
      <c r="BM26" s="2643"/>
      <c r="BN26" s="2643"/>
      <c r="BO26" s="2643"/>
      <c r="BP26" s="2643"/>
      <c r="BQ26" s="2643"/>
      <c r="BR26" s="2643"/>
      <c r="BS26" s="2643"/>
      <c r="BT26" s="2643"/>
      <c r="BU26" s="2643"/>
      <c r="BV26" s="2643"/>
      <c r="BW26" s="2643"/>
    </row>
  </sheetData>
  <mergeCells count="41">
    <mergeCell ref="B3:AJ3"/>
    <mergeCell ref="B5:K5"/>
    <mergeCell ref="L5:AJ5"/>
    <mergeCell ref="X2:AI2"/>
    <mergeCell ref="B6:K6"/>
    <mergeCell ref="L6:AJ6"/>
    <mergeCell ref="B7:K7"/>
    <mergeCell ref="L7:AJ7"/>
    <mergeCell ref="B8:C22"/>
    <mergeCell ref="D8:K9"/>
    <mergeCell ref="M8:T8"/>
    <mergeCell ref="W8:X8"/>
    <mergeCell ref="Y8:AA8"/>
    <mergeCell ref="AC8:AE8"/>
    <mergeCell ref="AF8:AH8"/>
    <mergeCell ref="AI8:AJ8"/>
    <mergeCell ref="M9:T9"/>
    <mergeCell ref="W9:X9"/>
    <mergeCell ref="Y9:AA9"/>
    <mergeCell ref="AC9:AE9"/>
    <mergeCell ref="AF9:AH9"/>
    <mergeCell ref="AI9:AJ9"/>
    <mergeCell ref="D10:K10"/>
    <mergeCell ref="M10:P10"/>
    <mergeCell ref="Q10:AJ10"/>
    <mergeCell ref="D11:E22"/>
    <mergeCell ref="F11:K12"/>
    <mergeCell ref="L11:AJ12"/>
    <mergeCell ref="F13:K16"/>
    <mergeCell ref="L13:AJ16"/>
    <mergeCell ref="F17:K22"/>
    <mergeCell ref="L17:AJ22"/>
    <mergeCell ref="B23:D23"/>
    <mergeCell ref="E23:AJ23"/>
    <mergeCell ref="AO23:BW26"/>
    <mergeCell ref="B24:D24"/>
    <mergeCell ref="E24:AJ24"/>
    <mergeCell ref="B25:D25"/>
    <mergeCell ref="E25:AJ25"/>
    <mergeCell ref="B26:D26"/>
    <mergeCell ref="E26:AJ26"/>
  </mergeCells>
  <phoneticPr fontId="8"/>
  <conditionalFormatting sqref="L11:AJ22 Q10:AJ10 Y8:AA9 AF8:AH9 L6:AJ7">
    <cfRule type="notContainsBlanks" dxfId="128" priority="1">
      <formula>LEN(TRIM(L6))&gt;0</formula>
    </cfRule>
  </conditionalFormatting>
  <dataValidations count="3">
    <dataValidation type="list" allowBlank="1" showInputMessage="1" showErrorMessage="1" sqref="L6:AJ6" xr:uid="{144C5582-6E75-46CE-9AEE-B28412424BA9}">
      <formula1>"生活介護,短期入所,自立訓練（機能訓練）,自立訓練（生活訓練）,就労継続支援A型,就労継続支援B型"</formula1>
    </dataValidation>
    <dataValidation type="list" allowBlank="1" showInputMessage="1" showErrorMessage="1" sqref="L7:AJ7" xr:uid="{D5456EB6-A6F5-45A9-8F84-3C7FF1275D5E}">
      <formula1>"１　新規,２　変更・継続,３　終了"</formula1>
    </dataValidation>
    <dataValidation type="list" errorStyle="warning" allowBlank="1" showInputMessage="1" showErrorMessage="1" sqref="Y8:AA9 AF8:AH9" xr:uid="{3671704F-BE84-46D8-B402-113EF4531AB5}">
      <formula1>"　,１,２,３,４,５"</formula1>
    </dataValidation>
  </dataValidations>
  <pageMargins left="0.7" right="0.7" top="0.75" bottom="0.75" header="0.3" footer="0.3"/>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6A46-57E7-4FB9-A06B-5BD95EBFD962}">
  <sheetPr>
    <tabColor theme="4"/>
  </sheetPr>
  <dimension ref="A1:K24"/>
  <sheetViews>
    <sheetView view="pageBreakPreview" zoomScale="85" zoomScaleNormal="100" zoomScaleSheetLayoutView="85" workbookViewId="0">
      <selection activeCell="S15" sqref="S15"/>
    </sheetView>
  </sheetViews>
  <sheetFormatPr defaultRowHeight="13.5"/>
  <cols>
    <col min="1" max="1" width="1.125" style="582" customWidth="1"/>
    <col min="2" max="2" width="24.25" style="582" customWidth="1"/>
    <col min="3" max="3" width="4" style="582" customWidth="1"/>
    <col min="4" max="6" width="20.125" style="582" customWidth="1"/>
    <col min="7" max="7" width="3.125" style="582" customWidth="1"/>
    <col min="8" max="8" width="1" style="582" customWidth="1"/>
    <col min="9" max="9" width="2.5" style="582" customWidth="1"/>
    <col min="10" max="256" width="9" style="582"/>
    <col min="257" max="257" width="3.75" style="582" customWidth="1"/>
    <col min="258" max="258" width="24.25" style="582" customWidth="1"/>
    <col min="259" max="259" width="4" style="582" customWidth="1"/>
    <col min="260" max="262" width="20.125" style="582" customWidth="1"/>
    <col min="263" max="263" width="3.125" style="582" customWidth="1"/>
    <col min="264" max="264" width="3.75" style="582" customWidth="1"/>
    <col min="265" max="265" width="2.5" style="582" customWidth="1"/>
    <col min="266" max="512" width="9" style="582"/>
    <col min="513" max="513" width="3.75" style="582" customWidth="1"/>
    <col min="514" max="514" width="24.25" style="582" customWidth="1"/>
    <col min="515" max="515" width="4" style="582" customWidth="1"/>
    <col min="516" max="518" width="20.125" style="582" customWidth="1"/>
    <col min="519" max="519" width="3.125" style="582" customWidth="1"/>
    <col min="520" max="520" width="3.75" style="582" customWidth="1"/>
    <col min="521" max="521" width="2.5" style="582" customWidth="1"/>
    <col min="522" max="768" width="9" style="582"/>
    <col min="769" max="769" width="3.75" style="582" customWidth="1"/>
    <col min="770" max="770" width="24.25" style="582" customWidth="1"/>
    <col min="771" max="771" width="4" style="582" customWidth="1"/>
    <col min="772" max="774" width="20.125" style="582" customWidth="1"/>
    <col min="775" max="775" width="3.125" style="582" customWidth="1"/>
    <col min="776" max="776" width="3.75" style="582" customWidth="1"/>
    <col min="777" max="777" width="2.5" style="582" customWidth="1"/>
    <col min="778" max="1024" width="9" style="582"/>
    <col min="1025" max="1025" width="3.75" style="582" customWidth="1"/>
    <col min="1026" max="1026" width="24.25" style="582" customWidth="1"/>
    <col min="1027" max="1027" width="4" style="582" customWidth="1"/>
    <col min="1028" max="1030" width="20.125" style="582" customWidth="1"/>
    <col min="1031" max="1031" width="3.125" style="582" customWidth="1"/>
    <col min="1032" max="1032" width="3.75" style="582" customWidth="1"/>
    <col min="1033" max="1033" width="2.5" style="582" customWidth="1"/>
    <col min="1034" max="1280" width="9" style="582"/>
    <col min="1281" max="1281" width="3.75" style="582" customWidth="1"/>
    <col min="1282" max="1282" width="24.25" style="582" customWidth="1"/>
    <col min="1283" max="1283" width="4" style="582" customWidth="1"/>
    <col min="1284" max="1286" width="20.125" style="582" customWidth="1"/>
    <col min="1287" max="1287" width="3.125" style="582" customWidth="1"/>
    <col min="1288" max="1288" width="3.75" style="582" customWidth="1"/>
    <col min="1289" max="1289" width="2.5" style="582" customWidth="1"/>
    <col min="1290" max="1536" width="9" style="582"/>
    <col min="1537" max="1537" width="3.75" style="582" customWidth="1"/>
    <col min="1538" max="1538" width="24.25" style="582" customWidth="1"/>
    <col min="1539" max="1539" width="4" style="582" customWidth="1"/>
    <col min="1540" max="1542" width="20.125" style="582" customWidth="1"/>
    <col min="1543" max="1543" width="3.125" style="582" customWidth="1"/>
    <col min="1544" max="1544" width="3.75" style="582" customWidth="1"/>
    <col min="1545" max="1545" width="2.5" style="582" customWidth="1"/>
    <col min="1546" max="1792" width="9" style="582"/>
    <col min="1793" max="1793" width="3.75" style="582" customWidth="1"/>
    <col min="1794" max="1794" width="24.25" style="582" customWidth="1"/>
    <col min="1795" max="1795" width="4" style="582" customWidth="1"/>
    <col min="1796" max="1798" width="20.125" style="582" customWidth="1"/>
    <col min="1799" max="1799" width="3.125" style="582" customWidth="1"/>
    <col min="1800" max="1800" width="3.75" style="582" customWidth="1"/>
    <col min="1801" max="1801" width="2.5" style="582" customWidth="1"/>
    <col min="1802" max="2048" width="9" style="582"/>
    <col min="2049" max="2049" width="3.75" style="582" customWidth="1"/>
    <col min="2050" max="2050" width="24.25" style="582" customWidth="1"/>
    <col min="2051" max="2051" width="4" style="582" customWidth="1"/>
    <col min="2052" max="2054" width="20.125" style="582" customWidth="1"/>
    <col min="2055" max="2055" width="3.125" style="582" customWidth="1"/>
    <col min="2056" max="2056" width="3.75" style="582" customWidth="1"/>
    <col min="2057" max="2057" width="2.5" style="582" customWidth="1"/>
    <col min="2058" max="2304" width="9" style="582"/>
    <col min="2305" max="2305" width="3.75" style="582" customWidth="1"/>
    <col min="2306" max="2306" width="24.25" style="582" customWidth="1"/>
    <col min="2307" max="2307" width="4" style="582" customWidth="1"/>
    <col min="2308" max="2310" width="20.125" style="582" customWidth="1"/>
    <col min="2311" max="2311" width="3.125" style="582" customWidth="1"/>
    <col min="2312" max="2312" width="3.75" style="582" customWidth="1"/>
    <col min="2313" max="2313" width="2.5" style="582" customWidth="1"/>
    <col min="2314" max="2560" width="9" style="582"/>
    <col min="2561" max="2561" width="3.75" style="582" customWidth="1"/>
    <col min="2562" max="2562" width="24.25" style="582" customWidth="1"/>
    <col min="2563" max="2563" width="4" style="582" customWidth="1"/>
    <col min="2564" max="2566" width="20.125" style="582" customWidth="1"/>
    <col min="2567" max="2567" width="3.125" style="582" customWidth="1"/>
    <col min="2568" max="2568" width="3.75" style="582" customWidth="1"/>
    <col min="2569" max="2569" width="2.5" style="582" customWidth="1"/>
    <col min="2570" max="2816" width="9" style="582"/>
    <col min="2817" max="2817" width="3.75" style="582" customWidth="1"/>
    <col min="2818" max="2818" width="24.25" style="582" customWidth="1"/>
    <col min="2819" max="2819" width="4" style="582" customWidth="1"/>
    <col min="2820" max="2822" width="20.125" style="582" customWidth="1"/>
    <col min="2823" max="2823" width="3.125" style="582" customWidth="1"/>
    <col min="2824" max="2824" width="3.75" style="582" customWidth="1"/>
    <col min="2825" max="2825" width="2.5" style="582" customWidth="1"/>
    <col min="2826" max="3072" width="9" style="582"/>
    <col min="3073" max="3073" width="3.75" style="582" customWidth="1"/>
    <col min="3074" max="3074" width="24.25" style="582" customWidth="1"/>
    <col min="3075" max="3075" width="4" style="582" customWidth="1"/>
    <col min="3076" max="3078" width="20.125" style="582" customWidth="1"/>
    <col min="3079" max="3079" width="3.125" style="582" customWidth="1"/>
    <col min="3080" max="3080" width="3.75" style="582" customWidth="1"/>
    <col min="3081" max="3081" width="2.5" style="582" customWidth="1"/>
    <col min="3082" max="3328" width="9" style="582"/>
    <col min="3329" max="3329" width="3.75" style="582" customWidth="1"/>
    <col min="3330" max="3330" width="24.25" style="582" customWidth="1"/>
    <col min="3331" max="3331" width="4" style="582" customWidth="1"/>
    <col min="3332" max="3334" width="20.125" style="582" customWidth="1"/>
    <col min="3335" max="3335" width="3.125" style="582" customWidth="1"/>
    <col min="3336" max="3336" width="3.75" style="582" customWidth="1"/>
    <col min="3337" max="3337" width="2.5" style="582" customWidth="1"/>
    <col min="3338" max="3584" width="9" style="582"/>
    <col min="3585" max="3585" width="3.75" style="582" customWidth="1"/>
    <col min="3586" max="3586" width="24.25" style="582" customWidth="1"/>
    <col min="3587" max="3587" width="4" style="582" customWidth="1"/>
    <col min="3588" max="3590" width="20.125" style="582" customWidth="1"/>
    <col min="3591" max="3591" width="3.125" style="582" customWidth="1"/>
    <col min="3592" max="3592" width="3.75" style="582" customWidth="1"/>
    <col min="3593" max="3593" width="2.5" style="582" customWidth="1"/>
    <col min="3594" max="3840" width="9" style="582"/>
    <col min="3841" max="3841" width="3.75" style="582" customWidth="1"/>
    <col min="3842" max="3842" width="24.25" style="582" customWidth="1"/>
    <col min="3843" max="3843" width="4" style="582" customWidth="1"/>
    <col min="3844" max="3846" width="20.125" style="582" customWidth="1"/>
    <col min="3847" max="3847" width="3.125" style="582" customWidth="1"/>
    <col min="3848" max="3848" width="3.75" style="582" customWidth="1"/>
    <col min="3849" max="3849" width="2.5" style="582" customWidth="1"/>
    <col min="3850" max="4096" width="9" style="582"/>
    <col min="4097" max="4097" width="3.75" style="582" customWidth="1"/>
    <col min="4098" max="4098" width="24.25" style="582" customWidth="1"/>
    <col min="4099" max="4099" width="4" style="582" customWidth="1"/>
    <col min="4100" max="4102" width="20.125" style="582" customWidth="1"/>
    <col min="4103" max="4103" width="3.125" style="582" customWidth="1"/>
    <col min="4104" max="4104" width="3.75" style="582" customWidth="1"/>
    <col min="4105" max="4105" width="2.5" style="582" customWidth="1"/>
    <col min="4106" max="4352" width="9" style="582"/>
    <col min="4353" max="4353" width="3.75" style="582" customWidth="1"/>
    <col min="4354" max="4354" width="24.25" style="582" customWidth="1"/>
    <col min="4355" max="4355" width="4" style="582" customWidth="1"/>
    <col min="4356" max="4358" width="20.125" style="582" customWidth="1"/>
    <col min="4359" max="4359" width="3.125" style="582" customWidth="1"/>
    <col min="4360" max="4360" width="3.75" style="582" customWidth="1"/>
    <col min="4361" max="4361" width="2.5" style="582" customWidth="1"/>
    <col min="4362" max="4608" width="9" style="582"/>
    <col min="4609" max="4609" width="3.75" style="582" customWidth="1"/>
    <col min="4610" max="4610" width="24.25" style="582" customWidth="1"/>
    <col min="4611" max="4611" width="4" style="582" customWidth="1"/>
    <col min="4612" max="4614" width="20.125" style="582" customWidth="1"/>
    <col min="4615" max="4615" width="3.125" style="582" customWidth="1"/>
    <col min="4616" max="4616" width="3.75" style="582" customWidth="1"/>
    <col min="4617" max="4617" width="2.5" style="582" customWidth="1"/>
    <col min="4618" max="4864" width="9" style="582"/>
    <col min="4865" max="4865" width="3.75" style="582" customWidth="1"/>
    <col min="4866" max="4866" width="24.25" style="582" customWidth="1"/>
    <col min="4867" max="4867" width="4" style="582" customWidth="1"/>
    <col min="4868" max="4870" width="20.125" style="582" customWidth="1"/>
    <col min="4871" max="4871" width="3.125" style="582" customWidth="1"/>
    <col min="4872" max="4872" width="3.75" style="582" customWidth="1"/>
    <col min="4873" max="4873" width="2.5" style="582" customWidth="1"/>
    <col min="4874" max="5120" width="9" style="582"/>
    <col min="5121" max="5121" width="3.75" style="582" customWidth="1"/>
    <col min="5122" max="5122" width="24.25" style="582" customWidth="1"/>
    <col min="5123" max="5123" width="4" style="582" customWidth="1"/>
    <col min="5124" max="5126" width="20.125" style="582" customWidth="1"/>
    <col min="5127" max="5127" width="3.125" style="582" customWidth="1"/>
    <col min="5128" max="5128" width="3.75" style="582" customWidth="1"/>
    <col min="5129" max="5129" width="2.5" style="582" customWidth="1"/>
    <col min="5130" max="5376" width="9" style="582"/>
    <col min="5377" max="5377" width="3.75" style="582" customWidth="1"/>
    <col min="5378" max="5378" width="24.25" style="582" customWidth="1"/>
    <col min="5379" max="5379" width="4" style="582" customWidth="1"/>
    <col min="5380" max="5382" width="20.125" style="582" customWidth="1"/>
    <col min="5383" max="5383" width="3.125" style="582" customWidth="1"/>
    <col min="5384" max="5384" width="3.75" style="582" customWidth="1"/>
    <col min="5385" max="5385" width="2.5" style="582" customWidth="1"/>
    <col min="5386" max="5632" width="9" style="582"/>
    <col min="5633" max="5633" width="3.75" style="582" customWidth="1"/>
    <col min="5634" max="5634" width="24.25" style="582" customWidth="1"/>
    <col min="5635" max="5635" width="4" style="582" customWidth="1"/>
    <col min="5636" max="5638" width="20.125" style="582" customWidth="1"/>
    <col min="5639" max="5639" width="3.125" style="582" customWidth="1"/>
    <col min="5640" max="5640" width="3.75" style="582" customWidth="1"/>
    <col min="5641" max="5641" width="2.5" style="582" customWidth="1"/>
    <col min="5642" max="5888" width="9" style="582"/>
    <col min="5889" max="5889" width="3.75" style="582" customWidth="1"/>
    <col min="5890" max="5890" width="24.25" style="582" customWidth="1"/>
    <col min="5891" max="5891" width="4" style="582" customWidth="1"/>
    <col min="5892" max="5894" width="20.125" style="582" customWidth="1"/>
    <col min="5895" max="5895" width="3.125" style="582" customWidth="1"/>
    <col min="5896" max="5896" width="3.75" style="582" customWidth="1"/>
    <col min="5897" max="5897" width="2.5" style="582" customWidth="1"/>
    <col min="5898" max="6144" width="9" style="582"/>
    <col min="6145" max="6145" width="3.75" style="582" customWidth="1"/>
    <col min="6146" max="6146" width="24.25" style="582" customWidth="1"/>
    <col min="6147" max="6147" width="4" style="582" customWidth="1"/>
    <col min="6148" max="6150" width="20.125" style="582" customWidth="1"/>
    <col min="6151" max="6151" width="3.125" style="582" customWidth="1"/>
    <col min="6152" max="6152" width="3.75" style="582" customWidth="1"/>
    <col min="6153" max="6153" width="2.5" style="582" customWidth="1"/>
    <col min="6154" max="6400" width="9" style="582"/>
    <col min="6401" max="6401" width="3.75" style="582" customWidth="1"/>
    <col min="6402" max="6402" width="24.25" style="582" customWidth="1"/>
    <col min="6403" max="6403" width="4" style="582" customWidth="1"/>
    <col min="6404" max="6406" width="20.125" style="582" customWidth="1"/>
    <col min="6407" max="6407" width="3.125" style="582" customWidth="1"/>
    <col min="6408" max="6408" width="3.75" style="582" customWidth="1"/>
    <col min="6409" max="6409" width="2.5" style="582" customWidth="1"/>
    <col min="6410" max="6656" width="9" style="582"/>
    <col min="6657" max="6657" width="3.75" style="582" customWidth="1"/>
    <col min="6658" max="6658" width="24.25" style="582" customWidth="1"/>
    <col min="6659" max="6659" width="4" style="582" customWidth="1"/>
    <col min="6660" max="6662" width="20.125" style="582" customWidth="1"/>
    <col min="6663" max="6663" width="3.125" style="582" customWidth="1"/>
    <col min="6664" max="6664" width="3.75" style="582" customWidth="1"/>
    <col min="6665" max="6665" width="2.5" style="582" customWidth="1"/>
    <col min="6666" max="6912" width="9" style="582"/>
    <col min="6913" max="6913" width="3.75" style="582" customWidth="1"/>
    <col min="6914" max="6914" width="24.25" style="582" customWidth="1"/>
    <col min="6915" max="6915" width="4" style="582" customWidth="1"/>
    <col min="6916" max="6918" width="20.125" style="582" customWidth="1"/>
    <col min="6919" max="6919" width="3.125" style="582" customWidth="1"/>
    <col min="6920" max="6920" width="3.75" style="582" customWidth="1"/>
    <col min="6921" max="6921" width="2.5" style="582" customWidth="1"/>
    <col min="6922" max="7168" width="9" style="582"/>
    <col min="7169" max="7169" width="3.75" style="582" customWidth="1"/>
    <col min="7170" max="7170" width="24.25" style="582" customWidth="1"/>
    <col min="7171" max="7171" width="4" style="582" customWidth="1"/>
    <col min="7172" max="7174" width="20.125" style="582" customWidth="1"/>
    <col min="7175" max="7175" width="3.125" style="582" customWidth="1"/>
    <col min="7176" max="7176" width="3.75" style="582" customWidth="1"/>
    <col min="7177" max="7177" width="2.5" style="582" customWidth="1"/>
    <col min="7178" max="7424" width="9" style="582"/>
    <col min="7425" max="7425" width="3.75" style="582" customWidth="1"/>
    <col min="7426" max="7426" width="24.25" style="582" customWidth="1"/>
    <col min="7427" max="7427" width="4" style="582" customWidth="1"/>
    <col min="7428" max="7430" width="20.125" style="582" customWidth="1"/>
    <col min="7431" max="7431" width="3.125" style="582" customWidth="1"/>
    <col min="7432" max="7432" width="3.75" style="582" customWidth="1"/>
    <col min="7433" max="7433" width="2.5" style="582" customWidth="1"/>
    <col min="7434" max="7680" width="9" style="582"/>
    <col min="7681" max="7681" width="3.75" style="582" customWidth="1"/>
    <col min="7682" max="7682" width="24.25" style="582" customWidth="1"/>
    <col min="7683" max="7683" width="4" style="582" customWidth="1"/>
    <col min="7684" max="7686" width="20.125" style="582" customWidth="1"/>
    <col min="7687" max="7687" width="3.125" style="582" customWidth="1"/>
    <col min="7688" max="7688" width="3.75" style="582" customWidth="1"/>
    <col min="7689" max="7689" width="2.5" style="582" customWidth="1"/>
    <col min="7690" max="7936" width="9" style="582"/>
    <col min="7937" max="7937" width="3.75" style="582" customWidth="1"/>
    <col min="7938" max="7938" width="24.25" style="582" customWidth="1"/>
    <col min="7939" max="7939" width="4" style="582" customWidth="1"/>
    <col min="7940" max="7942" width="20.125" style="582" customWidth="1"/>
    <col min="7943" max="7943" width="3.125" style="582" customWidth="1"/>
    <col min="7944" max="7944" width="3.75" style="582" customWidth="1"/>
    <col min="7945" max="7945" width="2.5" style="582" customWidth="1"/>
    <col min="7946" max="8192" width="9" style="582"/>
    <col min="8193" max="8193" width="3.75" style="582" customWidth="1"/>
    <col min="8194" max="8194" width="24.25" style="582" customWidth="1"/>
    <col min="8195" max="8195" width="4" style="582" customWidth="1"/>
    <col min="8196" max="8198" width="20.125" style="582" customWidth="1"/>
    <col min="8199" max="8199" width="3.125" style="582" customWidth="1"/>
    <col min="8200" max="8200" width="3.75" style="582" customWidth="1"/>
    <col min="8201" max="8201" width="2.5" style="582" customWidth="1"/>
    <col min="8202" max="8448" width="9" style="582"/>
    <col min="8449" max="8449" width="3.75" style="582" customWidth="1"/>
    <col min="8450" max="8450" width="24.25" style="582" customWidth="1"/>
    <col min="8451" max="8451" width="4" style="582" customWidth="1"/>
    <col min="8452" max="8454" width="20.125" style="582" customWidth="1"/>
    <col min="8455" max="8455" width="3.125" style="582" customWidth="1"/>
    <col min="8456" max="8456" width="3.75" style="582" customWidth="1"/>
    <col min="8457" max="8457" width="2.5" style="582" customWidth="1"/>
    <col min="8458" max="8704" width="9" style="582"/>
    <col min="8705" max="8705" width="3.75" style="582" customWidth="1"/>
    <col min="8706" max="8706" width="24.25" style="582" customWidth="1"/>
    <col min="8707" max="8707" width="4" style="582" customWidth="1"/>
    <col min="8708" max="8710" width="20.125" style="582" customWidth="1"/>
    <col min="8711" max="8711" width="3.125" style="582" customWidth="1"/>
    <col min="8712" max="8712" width="3.75" style="582" customWidth="1"/>
    <col min="8713" max="8713" width="2.5" style="582" customWidth="1"/>
    <col min="8714" max="8960" width="9" style="582"/>
    <col min="8961" max="8961" width="3.75" style="582" customWidth="1"/>
    <col min="8962" max="8962" width="24.25" style="582" customWidth="1"/>
    <col min="8963" max="8963" width="4" style="582" customWidth="1"/>
    <col min="8964" max="8966" width="20.125" style="582" customWidth="1"/>
    <col min="8967" max="8967" width="3.125" style="582" customWidth="1"/>
    <col min="8968" max="8968" width="3.75" style="582" customWidth="1"/>
    <col min="8969" max="8969" width="2.5" style="582" customWidth="1"/>
    <col min="8970" max="9216" width="9" style="582"/>
    <col min="9217" max="9217" width="3.75" style="582" customWidth="1"/>
    <col min="9218" max="9218" width="24.25" style="582" customWidth="1"/>
    <col min="9219" max="9219" width="4" style="582" customWidth="1"/>
    <col min="9220" max="9222" width="20.125" style="582" customWidth="1"/>
    <col min="9223" max="9223" width="3.125" style="582" customWidth="1"/>
    <col min="9224" max="9224" width="3.75" style="582" customWidth="1"/>
    <col min="9225" max="9225" width="2.5" style="582" customWidth="1"/>
    <col min="9226" max="9472" width="9" style="582"/>
    <col min="9473" max="9473" width="3.75" style="582" customWidth="1"/>
    <col min="9474" max="9474" width="24.25" style="582" customWidth="1"/>
    <col min="9475" max="9475" width="4" style="582" customWidth="1"/>
    <col min="9476" max="9478" width="20.125" style="582" customWidth="1"/>
    <col min="9479" max="9479" width="3.125" style="582" customWidth="1"/>
    <col min="9480" max="9480" width="3.75" style="582" customWidth="1"/>
    <col min="9481" max="9481" width="2.5" style="582" customWidth="1"/>
    <col min="9482" max="9728" width="9" style="582"/>
    <col min="9729" max="9729" width="3.75" style="582" customWidth="1"/>
    <col min="9730" max="9730" width="24.25" style="582" customWidth="1"/>
    <col min="9731" max="9731" width="4" style="582" customWidth="1"/>
    <col min="9732" max="9734" width="20.125" style="582" customWidth="1"/>
    <col min="9735" max="9735" width="3.125" style="582" customWidth="1"/>
    <col min="9736" max="9736" width="3.75" style="582" customWidth="1"/>
    <col min="9737" max="9737" width="2.5" style="582" customWidth="1"/>
    <col min="9738" max="9984" width="9" style="582"/>
    <col min="9985" max="9985" width="3.75" style="582" customWidth="1"/>
    <col min="9986" max="9986" width="24.25" style="582" customWidth="1"/>
    <col min="9987" max="9987" width="4" style="582" customWidth="1"/>
    <col min="9988" max="9990" width="20.125" style="582" customWidth="1"/>
    <col min="9991" max="9991" width="3.125" style="582" customWidth="1"/>
    <col min="9992" max="9992" width="3.75" style="582" customWidth="1"/>
    <col min="9993" max="9993" width="2.5" style="582" customWidth="1"/>
    <col min="9994" max="10240" width="9" style="582"/>
    <col min="10241" max="10241" width="3.75" style="582" customWidth="1"/>
    <col min="10242" max="10242" width="24.25" style="582" customWidth="1"/>
    <col min="10243" max="10243" width="4" style="582" customWidth="1"/>
    <col min="10244" max="10246" width="20.125" style="582" customWidth="1"/>
    <col min="10247" max="10247" width="3.125" style="582" customWidth="1"/>
    <col min="10248" max="10248" width="3.75" style="582" customWidth="1"/>
    <col min="10249" max="10249" width="2.5" style="582" customWidth="1"/>
    <col min="10250" max="10496" width="9" style="582"/>
    <col min="10497" max="10497" width="3.75" style="582" customWidth="1"/>
    <col min="10498" max="10498" width="24.25" style="582" customWidth="1"/>
    <col min="10499" max="10499" width="4" style="582" customWidth="1"/>
    <col min="10500" max="10502" width="20.125" style="582" customWidth="1"/>
    <col min="10503" max="10503" width="3.125" style="582" customWidth="1"/>
    <col min="10504" max="10504" width="3.75" style="582" customWidth="1"/>
    <col min="10505" max="10505" width="2.5" style="582" customWidth="1"/>
    <col min="10506" max="10752" width="9" style="582"/>
    <col min="10753" max="10753" width="3.75" style="582" customWidth="1"/>
    <col min="10754" max="10754" width="24.25" style="582" customWidth="1"/>
    <col min="10755" max="10755" width="4" style="582" customWidth="1"/>
    <col min="10756" max="10758" width="20.125" style="582" customWidth="1"/>
    <col min="10759" max="10759" width="3.125" style="582" customWidth="1"/>
    <col min="10760" max="10760" width="3.75" style="582" customWidth="1"/>
    <col min="10761" max="10761" width="2.5" style="582" customWidth="1"/>
    <col min="10762" max="11008" width="9" style="582"/>
    <col min="11009" max="11009" width="3.75" style="582" customWidth="1"/>
    <col min="11010" max="11010" width="24.25" style="582" customWidth="1"/>
    <col min="11011" max="11011" width="4" style="582" customWidth="1"/>
    <col min="11012" max="11014" width="20.125" style="582" customWidth="1"/>
    <col min="11015" max="11015" width="3.125" style="582" customWidth="1"/>
    <col min="11016" max="11016" width="3.75" style="582" customWidth="1"/>
    <col min="11017" max="11017" width="2.5" style="582" customWidth="1"/>
    <col min="11018" max="11264" width="9" style="582"/>
    <col min="11265" max="11265" width="3.75" style="582" customWidth="1"/>
    <col min="11266" max="11266" width="24.25" style="582" customWidth="1"/>
    <col min="11267" max="11267" width="4" style="582" customWidth="1"/>
    <col min="11268" max="11270" width="20.125" style="582" customWidth="1"/>
    <col min="11271" max="11271" width="3.125" style="582" customWidth="1"/>
    <col min="11272" max="11272" width="3.75" style="582" customWidth="1"/>
    <col min="11273" max="11273" width="2.5" style="582" customWidth="1"/>
    <col min="11274" max="11520" width="9" style="582"/>
    <col min="11521" max="11521" width="3.75" style="582" customWidth="1"/>
    <col min="11522" max="11522" width="24.25" style="582" customWidth="1"/>
    <col min="11523" max="11523" width="4" style="582" customWidth="1"/>
    <col min="11524" max="11526" width="20.125" style="582" customWidth="1"/>
    <col min="11527" max="11527" width="3.125" style="582" customWidth="1"/>
    <col min="11528" max="11528" width="3.75" style="582" customWidth="1"/>
    <col min="11529" max="11529" width="2.5" style="582" customWidth="1"/>
    <col min="11530" max="11776" width="9" style="582"/>
    <col min="11777" max="11777" width="3.75" style="582" customWidth="1"/>
    <col min="11778" max="11778" width="24.25" style="582" customWidth="1"/>
    <col min="11779" max="11779" width="4" style="582" customWidth="1"/>
    <col min="11780" max="11782" width="20.125" style="582" customWidth="1"/>
    <col min="11783" max="11783" width="3.125" style="582" customWidth="1"/>
    <col min="11784" max="11784" width="3.75" style="582" customWidth="1"/>
    <col min="11785" max="11785" width="2.5" style="582" customWidth="1"/>
    <col min="11786" max="12032" width="9" style="582"/>
    <col min="12033" max="12033" width="3.75" style="582" customWidth="1"/>
    <col min="12034" max="12034" width="24.25" style="582" customWidth="1"/>
    <col min="12035" max="12035" width="4" style="582" customWidth="1"/>
    <col min="12036" max="12038" width="20.125" style="582" customWidth="1"/>
    <col min="12039" max="12039" width="3.125" style="582" customWidth="1"/>
    <col min="12040" max="12040" width="3.75" style="582" customWidth="1"/>
    <col min="12041" max="12041" width="2.5" style="582" customWidth="1"/>
    <col min="12042" max="12288" width="9" style="582"/>
    <col min="12289" max="12289" width="3.75" style="582" customWidth="1"/>
    <col min="12290" max="12290" width="24.25" style="582" customWidth="1"/>
    <col min="12291" max="12291" width="4" style="582" customWidth="1"/>
    <col min="12292" max="12294" width="20.125" style="582" customWidth="1"/>
    <col min="12295" max="12295" width="3.125" style="582" customWidth="1"/>
    <col min="12296" max="12296" width="3.75" style="582" customWidth="1"/>
    <col min="12297" max="12297" width="2.5" style="582" customWidth="1"/>
    <col min="12298" max="12544" width="9" style="582"/>
    <col min="12545" max="12545" width="3.75" style="582" customWidth="1"/>
    <col min="12546" max="12546" width="24.25" style="582" customWidth="1"/>
    <col min="12547" max="12547" width="4" style="582" customWidth="1"/>
    <col min="12548" max="12550" width="20.125" style="582" customWidth="1"/>
    <col min="12551" max="12551" width="3.125" style="582" customWidth="1"/>
    <col min="12552" max="12552" width="3.75" style="582" customWidth="1"/>
    <col min="12553" max="12553" width="2.5" style="582" customWidth="1"/>
    <col min="12554" max="12800" width="9" style="582"/>
    <col min="12801" max="12801" width="3.75" style="582" customWidth="1"/>
    <col min="12802" max="12802" width="24.25" style="582" customWidth="1"/>
    <col min="12803" max="12803" width="4" style="582" customWidth="1"/>
    <col min="12804" max="12806" width="20.125" style="582" customWidth="1"/>
    <col min="12807" max="12807" width="3.125" style="582" customWidth="1"/>
    <col min="12808" max="12808" width="3.75" style="582" customWidth="1"/>
    <col min="12809" max="12809" width="2.5" style="582" customWidth="1"/>
    <col min="12810" max="13056" width="9" style="582"/>
    <col min="13057" max="13057" width="3.75" style="582" customWidth="1"/>
    <col min="13058" max="13058" width="24.25" style="582" customWidth="1"/>
    <col min="13059" max="13059" width="4" style="582" customWidth="1"/>
    <col min="13060" max="13062" width="20.125" style="582" customWidth="1"/>
    <col min="13063" max="13063" width="3.125" style="582" customWidth="1"/>
    <col min="13064" max="13064" width="3.75" style="582" customWidth="1"/>
    <col min="13065" max="13065" width="2.5" style="582" customWidth="1"/>
    <col min="13066" max="13312" width="9" style="582"/>
    <col min="13313" max="13313" width="3.75" style="582" customWidth="1"/>
    <col min="13314" max="13314" width="24.25" style="582" customWidth="1"/>
    <col min="13315" max="13315" width="4" style="582" customWidth="1"/>
    <col min="13316" max="13318" width="20.125" style="582" customWidth="1"/>
    <col min="13319" max="13319" width="3.125" style="582" customWidth="1"/>
    <col min="13320" max="13320" width="3.75" style="582" customWidth="1"/>
    <col min="13321" max="13321" width="2.5" style="582" customWidth="1"/>
    <col min="13322" max="13568" width="9" style="582"/>
    <col min="13569" max="13569" width="3.75" style="582" customWidth="1"/>
    <col min="13570" max="13570" width="24.25" style="582" customWidth="1"/>
    <col min="13571" max="13571" width="4" style="582" customWidth="1"/>
    <col min="13572" max="13574" width="20.125" style="582" customWidth="1"/>
    <col min="13575" max="13575" width="3.125" style="582" customWidth="1"/>
    <col min="13576" max="13576" width="3.75" style="582" customWidth="1"/>
    <col min="13577" max="13577" width="2.5" style="582" customWidth="1"/>
    <col min="13578" max="13824" width="9" style="582"/>
    <col min="13825" max="13825" width="3.75" style="582" customWidth="1"/>
    <col min="13826" max="13826" width="24.25" style="582" customWidth="1"/>
    <col min="13827" max="13827" width="4" style="582" customWidth="1"/>
    <col min="13828" max="13830" width="20.125" style="582" customWidth="1"/>
    <col min="13831" max="13831" width="3.125" style="582" customWidth="1"/>
    <col min="13832" max="13832" width="3.75" style="582" customWidth="1"/>
    <col min="13833" max="13833" width="2.5" style="582" customWidth="1"/>
    <col min="13834" max="14080" width="9" style="582"/>
    <col min="14081" max="14081" width="3.75" style="582" customWidth="1"/>
    <col min="14082" max="14082" width="24.25" style="582" customWidth="1"/>
    <col min="14083" max="14083" width="4" style="582" customWidth="1"/>
    <col min="14084" max="14086" width="20.125" style="582" customWidth="1"/>
    <col min="14087" max="14087" width="3.125" style="582" customWidth="1"/>
    <col min="14088" max="14088" width="3.75" style="582" customWidth="1"/>
    <col min="14089" max="14089" width="2.5" style="582" customWidth="1"/>
    <col min="14090" max="14336" width="9" style="582"/>
    <col min="14337" max="14337" width="3.75" style="582" customWidth="1"/>
    <col min="14338" max="14338" width="24.25" style="582" customWidth="1"/>
    <col min="14339" max="14339" width="4" style="582" customWidth="1"/>
    <col min="14340" max="14342" width="20.125" style="582" customWidth="1"/>
    <col min="14343" max="14343" width="3.125" style="582" customWidth="1"/>
    <col min="14344" max="14344" width="3.75" style="582" customWidth="1"/>
    <col min="14345" max="14345" width="2.5" style="582" customWidth="1"/>
    <col min="14346" max="14592" width="9" style="582"/>
    <col min="14593" max="14593" width="3.75" style="582" customWidth="1"/>
    <col min="14594" max="14594" width="24.25" style="582" customWidth="1"/>
    <col min="14595" max="14595" width="4" style="582" customWidth="1"/>
    <col min="14596" max="14598" width="20.125" style="582" customWidth="1"/>
    <col min="14599" max="14599" width="3.125" style="582" customWidth="1"/>
    <col min="14600" max="14600" width="3.75" style="582" customWidth="1"/>
    <col min="14601" max="14601" width="2.5" style="582" customWidth="1"/>
    <col min="14602" max="14848" width="9" style="582"/>
    <col min="14849" max="14849" width="3.75" style="582" customWidth="1"/>
    <col min="14850" max="14850" width="24.25" style="582" customWidth="1"/>
    <col min="14851" max="14851" width="4" style="582" customWidth="1"/>
    <col min="14852" max="14854" width="20.125" style="582" customWidth="1"/>
    <col min="14855" max="14855" width="3.125" style="582" customWidth="1"/>
    <col min="14856" max="14856" width="3.75" style="582" customWidth="1"/>
    <col min="14857" max="14857" width="2.5" style="582" customWidth="1"/>
    <col min="14858" max="15104" width="9" style="582"/>
    <col min="15105" max="15105" width="3.75" style="582" customWidth="1"/>
    <col min="15106" max="15106" width="24.25" style="582" customWidth="1"/>
    <col min="15107" max="15107" width="4" style="582" customWidth="1"/>
    <col min="15108" max="15110" width="20.125" style="582" customWidth="1"/>
    <col min="15111" max="15111" width="3.125" style="582" customWidth="1"/>
    <col min="15112" max="15112" width="3.75" style="582" customWidth="1"/>
    <col min="15113" max="15113" width="2.5" style="582" customWidth="1"/>
    <col min="15114" max="15360" width="9" style="582"/>
    <col min="15361" max="15361" width="3.75" style="582" customWidth="1"/>
    <col min="15362" max="15362" width="24.25" style="582" customWidth="1"/>
    <col min="15363" max="15363" width="4" style="582" customWidth="1"/>
    <col min="15364" max="15366" width="20.125" style="582" customWidth="1"/>
    <col min="15367" max="15367" width="3.125" style="582" customWidth="1"/>
    <col min="15368" max="15368" width="3.75" style="582" customWidth="1"/>
    <col min="15369" max="15369" width="2.5" style="582" customWidth="1"/>
    <col min="15370" max="15616" width="9" style="582"/>
    <col min="15617" max="15617" width="3.75" style="582" customWidth="1"/>
    <col min="15618" max="15618" width="24.25" style="582" customWidth="1"/>
    <col min="15619" max="15619" width="4" style="582" customWidth="1"/>
    <col min="15620" max="15622" width="20.125" style="582" customWidth="1"/>
    <col min="15623" max="15623" width="3.125" style="582" customWidth="1"/>
    <col min="15624" max="15624" width="3.75" style="582" customWidth="1"/>
    <col min="15625" max="15625" width="2.5" style="582" customWidth="1"/>
    <col min="15626" max="15872" width="9" style="582"/>
    <col min="15873" max="15873" width="3.75" style="582" customWidth="1"/>
    <col min="15874" max="15874" width="24.25" style="582" customWidth="1"/>
    <col min="15875" max="15875" width="4" style="582" customWidth="1"/>
    <col min="15876" max="15878" width="20.125" style="582" customWidth="1"/>
    <col min="15879" max="15879" width="3.125" style="582" customWidth="1"/>
    <col min="15880" max="15880" width="3.75" style="582" customWidth="1"/>
    <col min="15881" max="15881" width="2.5" style="582" customWidth="1"/>
    <col min="15882" max="16128" width="9" style="582"/>
    <col min="16129" max="16129" width="3.75" style="582" customWidth="1"/>
    <col min="16130" max="16130" width="24.25" style="582" customWidth="1"/>
    <col min="16131" max="16131" width="4" style="582" customWidth="1"/>
    <col min="16132" max="16134" width="20.125" style="582" customWidth="1"/>
    <col min="16135" max="16135" width="3.125" style="582" customWidth="1"/>
    <col min="16136" max="16136" width="3.75" style="582" customWidth="1"/>
    <col min="16137" max="16137" width="2.5" style="582" customWidth="1"/>
    <col min="16138" max="16384" width="9" style="582"/>
  </cols>
  <sheetData>
    <row r="1" spans="1:11" ht="20.100000000000001" customHeight="1">
      <c r="B1" s="976" t="s">
        <v>930</v>
      </c>
      <c r="K1" s="582" t="s">
        <v>1639</v>
      </c>
    </row>
    <row r="2" spans="1:11" ht="20.100000000000001" customHeight="1">
      <c r="A2" s="583"/>
      <c r="F2" s="2717" t="str">
        <f>IF(AND(ISBLANK('届出書 '!AA4),ISBLANK('届出書 '!AD4),ISBLANK('届出書 '!AG4)),"届出書の日付から自動引用","令和"&amp;'届出書 '!AA4&amp;"年"&amp;'届出書 '!AD4&amp;"月"&amp;'届出書 '!AG4&amp;"日")</f>
        <v>届出書の日付から自動引用</v>
      </c>
      <c r="G2" s="2717"/>
      <c r="K2" s="582" t="str">
        <f>C6&amp;C8</f>
        <v/>
      </c>
    </row>
    <row r="3" spans="1:11" ht="20.100000000000001" customHeight="1">
      <c r="A3" s="2718" t="s">
        <v>923</v>
      </c>
      <c r="B3" s="2718"/>
      <c r="C3" s="2718"/>
      <c r="D3" s="2718"/>
      <c r="E3" s="2718"/>
      <c r="F3" s="2718"/>
      <c r="G3" s="2718"/>
    </row>
    <row r="4" spans="1:11" ht="20.100000000000001" customHeight="1">
      <c r="A4" s="585"/>
      <c r="B4" s="585"/>
      <c r="C4" s="585"/>
      <c r="D4" s="585"/>
      <c r="E4" s="585"/>
      <c r="F4" s="585"/>
      <c r="G4" s="585"/>
    </row>
    <row r="5" spans="1:11" ht="39.950000000000003" customHeight="1">
      <c r="A5" s="585"/>
      <c r="B5" s="586" t="s">
        <v>851</v>
      </c>
      <c r="C5" s="2719" t="str">
        <f>IF(ISBLANK('届出書 '!G18),"届出書の記載欄から自動引用",'届出書 '!G18)</f>
        <v>届出書の記載欄から自動引用</v>
      </c>
      <c r="D5" s="2719"/>
      <c r="E5" s="2719"/>
      <c r="F5" s="2719"/>
      <c r="G5" s="2720"/>
    </row>
    <row r="6" spans="1:11" ht="39.950000000000003" customHeight="1">
      <c r="B6" s="586" t="s">
        <v>915</v>
      </c>
      <c r="C6" s="2705"/>
      <c r="D6" s="2705"/>
      <c r="E6" s="2705"/>
      <c r="F6" s="2705"/>
      <c r="G6" s="2706"/>
    </row>
    <row r="7" spans="1:11" ht="39.950000000000003" customHeight="1">
      <c r="B7" s="586" t="s">
        <v>924</v>
      </c>
      <c r="C7" s="2705"/>
      <c r="D7" s="2705"/>
      <c r="E7" s="2705"/>
      <c r="F7" s="2705"/>
      <c r="G7" s="2706"/>
    </row>
    <row r="8" spans="1:11" ht="39.950000000000003" customHeight="1">
      <c r="B8" s="586" t="s">
        <v>1637</v>
      </c>
      <c r="C8" s="2705"/>
      <c r="D8" s="2705"/>
      <c r="E8" s="2705"/>
      <c r="F8" s="2705"/>
      <c r="G8" s="2706"/>
    </row>
    <row r="9" spans="1:11" ht="41.25" customHeight="1">
      <c r="B9" s="2726" t="s">
        <v>1653</v>
      </c>
      <c r="C9" s="1213"/>
      <c r="D9" s="2724" t="s">
        <v>1636</v>
      </c>
      <c r="E9" s="2722"/>
      <c r="F9" s="2722"/>
      <c r="G9" s="2725"/>
    </row>
    <row r="10" spans="1:11" ht="41.25" customHeight="1">
      <c r="B10" s="2727"/>
      <c r="C10" s="1214"/>
      <c r="D10" s="2721" t="s">
        <v>1635</v>
      </c>
      <c r="E10" s="2722"/>
      <c r="F10" s="2722"/>
      <c r="G10" s="2723"/>
    </row>
    <row r="11" spans="1:11" ht="41.25" customHeight="1">
      <c r="B11" s="2728"/>
      <c r="C11" s="1214"/>
      <c r="D11" s="2721" t="s">
        <v>1634</v>
      </c>
      <c r="E11" s="2722"/>
      <c r="F11" s="2722"/>
      <c r="G11" s="2723"/>
    </row>
    <row r="12" spans="1:11" ht="41.25" customHeight="1">
      <c r="B12" s="2726" t="s">
        <v>1638</v>
      </c>
      <c r="C12" s="1214"/>
      <c r="D12" s="2721" t="s">
        <v>1656</v>
      </c>
      <c r="E12" s="2722"/>
      <c r="F12" s="2722"/>
      <c r="G12" s="2723"/>
    </row>
    <row r="13" spans="1:11" ht="41.25" customHeight="1">
      <c r="B13" s="2728"/>
      <c r="C13" s="1214"/>
      <c r="D13" s="2721" t="s">
        <v>1655</v>
      </c>
      <c r="E13" s="2722"/>
      <c r="F13" s="2722"/>
      <c r="G13" s="2723"/>
    </row>
    <row r="14" spans="1:11" ht="9.75" customHeight="1">
      <c r="B14" s="2707" t="s">
        <v>1654</v>
      </c>
      <c r="C14" s="589"/>
      <c r="D14" s="589"/>
      <c r="E14" s="589"/>
      <c r="F14" s="589"/>
      <c r="G14" s="590"/>
    </row>
    <row r="15" spans="1:11" ht="40.5" customHeight="1">
      <c r="B15" s="2708"/>
      <c r="C15" s="591"/>
      <c r="D15" s="592" t="s">
        <v>925</v>
      </c>
      <c r="E15" s="593" t="s">
        <v>926</v>
      </c>
      <c r="F15" s="593" t="s">
        <v>927</v>
      </c>
      <c r="G15" s="594"/>
    </row>
    <row r="16" spans="1:11" ht="44.25" customHeight="1">
      <c r="B16" s="2708"/>
      <c r="D16" s="1224"/>
      <c r="E16" s="1224"/>
      <c r="F16" s="1225" t="str">
        <f>IFERROR(IF(E16/D16&gt;=0.2,E16/D16,"算定不可"),"（自動計算）")</f>
        <v>（自動計算）</v>
      </c>
      <c r="G16" s="594"/>
    </row>
    <row r="17" spans="2:9">
      <c r="B17" s="2708"/>
      <c r="C17" s="2710" t="s">
        <v>1713</v>
      </c>
      <c r="D17" s="2711"/>
      <c r="E17" s="2711"/>
      <c r="F17" s="2711"/>
      <c r="G17" s="2712"/>
    </row>
    <row r="18" spans="2:9" ht="12.75" customHeight="1">
      <c r="B18" s="2709"/>
      <c r="C18" s="2713"/>
      <c r="D18" s="2714"/>
      <c r="E18" s="2714"/>
      <c r="F18" s="2714"/>
      <c r="G18" s="2715"/>
    </row>
    <row r="19" spans="2:9" ht="12" customHeight="1">
      <c r="B19" s="582" t="s">
        <v>928</v>
      </c>
    </row>
    <row r="20" spans="2:9" ht="17.100000000000001" customHeight="1">
      <c r="B20" s="595" t="s">
        <v>1603</v>
      </c>
      <c r="C20" s="595"/>
      <c r="D20" s="595"/>
      <c r="E20" s="595"/>
      <c r="F20" s="595"/>
      <c r="G20" s="595"/>
    </row>
    <row r="21" spans="2:9" ht="17.100000000000001" customHeight="1">
      <c r="B21" s="595" t="s">
        <v>929</v>
      </c>
      <c r="C21" s="595"/>
      <c r="D21" s="595"/>
      <c r="E21" s="595"/>
      <c r="F21" s="595"/>
      <c r="G21" s="595"/>
    </row>
    <row r="22" spans="2:9" ht="17.100000000000001" customHeight="1">
      <c r="B22" s="595" t="s">
        <v>1669</v>
      </c>
      <c r="C22" s="595"/>
      <c r="D22" s="595"/>
      <c r="E22" s="595"/>
      <c r="F22" s="595"/>
      <c r="G22" s="595"/>
    </row>
    <row r="23" spans="2:9" ht="51" customHeight="1">
      <c r="B23" s="2716" t="s">
        <v>1714</v>
      </c>
      <c r="C23" s="2716"/>
      <c r="D23" s="2716"/>
      <c r="E23" s="2716"/>
      <c r="F23" s="2716"/>
      <c r="G23" s="595"/>
    </row>
    <row r="24" spans="2:9" ht="17.100000000000001" customHeight="1">
      <c r="B24" s="595"/>
      <c r="C24" s="595"/>
      <c r="D24" s="595"/>
      <c r="E24" s="595"/>
      <c r="F24" s="595"/>
      <c r="G24" s="595"/>
      <c r="H24" s="595"/>
      <c r="I24" s="595"/>
    </row>
  </sheetData>
  <mergeCells count="16">
    <mergeCell ref="C8:G8"/>
    <mergeCell ref="B14:B18"/>
    <mergeCell ref="C17:G18"/>
    <mergeCell ref="B23:F23"/>
    <mergeCell ref="F2:G2"/>
    <mergeCell ref="A3:G3"/>
    <mergeCell ref="C5:G5"/>
    <mergeCell ref="C6:G6"/>
    <mergeCell ref="C7:G7"/>
    <mergeCell ref="D13:G13"/>
    <mergeCell ref="D9:G9"/>
    <mergeCell ref="D12:G12"/>
    <mergeCell ref="D11:G11"/>
    <mergeCell ref="D10:G10"/>
    <mergeCell ref="B9:B11"/>
    <mergeCell ref="B12:B13"/>
  </mergeCells>
  <phoneticPr fontId="8"/>
  <conditionalFormatting sqref="D16:E16 C9 C6:G7 C13">
    <cfRule type="notContainsBlanks" dxfId="127" priority="6">
      <formula>LEN(TRIM(C6))&gt;0</formula>
    </cfRule>
  </conditionalFormatting>
  <conditionalFormatting sqref="C12">
    <cfRule type="notContainsBlanks" dxfId="126" priority="5">
      <formula>LEN(TRIM(C12))&gt;0</formula>
    </cfRule>
  </conditionalFormatting>
  <conditionalFormatting sqref="C11">
    <cfRule type="notContainsBlanks" dxfId="125" priority="4">
      <formula>LEN(TRIM(C11))&gt;0</formula>
    </cfRule>
  </conditionalFormatting>
  <conditionalFormatting sqref="C10">
    <cfRule type="notContainsBlanks" dxfId="124" priority="3">
      <formula>LEN(TRIM(C10))&gt;0</formula>
    </cfRule>
  </conditionalFormatting>
  <conditionalFormatting sqref="C8:G8">
    <cfRule type="notContainsBlanks" dxfId="123" priority="2">
      <formula>LEN(TRIM(C8))&gt;0</formula>
    </cfRule>
  </conditionalFormatting>
  <conditionalFormatting sqref="C9:C11">
    <cfRule type="cellIs" dxfId="122" priority="78" operator="notEqual">
      <formula>$K$2="生活介護重度障害者支援加算Ⅰ"</formula>
    </cfRule>
  </conditionalFormatting>
  <dataValidations count="5">
    <dataValidation allowBlank="1" showInputMessage="1" showErrorMessage="1" promptTitle="＝＝＝留意事項＝＝＝" prompt="常勤換算ではなく、_x000a_実人数を記載してください" sqref="D16:E16" xr:uid="{94EF8017-7AEC-4AB7-B30B-E852E2686116}"/>
    <dataValidation type="list" allowBlank="1" showInputMessage="1" showErrorMessage="1" sqref="C9:C13" xr:uid="{F4D14E3E-9556-4EBC-A48B-F144A9FCEE30}">
      <formula1>"〇"</formula1>
    </dataValidation>
    <dataValidation type="list" allowBlank="1" showInputMessage="1" showErrorMessage="1" sqref="C7:G7" xr:uid="{4EC52B25-9BBE-40E8-95FB-F2759756929F}">
      <formula1>"１　新規,２　変更,３　終了"</formula1>
    </dataValidation>
    <dataValidation type="list" allowBlank="1" showInputMessage="1" showErrorMessage="1" sqref="C8:G8" xr:uid="{2BA3C2B0-D8D1-41A7-AF1F-7F47A913FD9A}">
      <formula1>"重度障害者支援加算Ⅰ,重度障害者支援加算Ⅱ,重度障害者支援加算Ⅲ"</formula1>
    </dataValidation>
    <dataValidation type="list" allowBlank="1" showInputMessage="1" showErrorMessage="1" sqref="C6:G6" xr:uid="{23CB84A5-609E-49DB-B16A-CDFA79A0DE4D}">
      <formula1>"生活介護,施設入所支援"</formula1>
    </dataValidation>
  </dataValidations>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tabColor rgb="FFFF0000"/>
  </sheetPr>
  <dimension ref="A1:H19"/>
  <sheetViews>
    <sheetView view="pageBreakPreview" zoomScale="70" zoomScaleNormal="100" zoomScaleSheetLayoutView="70" workbookViewId="0">
      <selection activeCell="G13" sqref="G13"/>
    </sheetView>
  </sheetViews>
  <sheetFormatPr defaultColWidth="9" defaultRowHeight="13.5"/>
  <cols>
    <col min="1" max="1" width="1.625" style="332" customWidth="1"/>
    <col min="2" max="2" width="7.625" style="332" customWidth="1"/>
    <col min="3" max="3" width="24.25" style="332" customWidth="1"/>
    <col min="4" max="4" width="4" style="332" customWidth="1"/>
    <col min="5" max="5" width="20.125" style="332" customWidth="1"/>
    <col min="6" max="6" width="30.5" style="332" customWidth="1"/>
    <col min="7" max="7" width="12.625" style="332" customWidth="1"/>
    <col min="8" max="8" width="3.125" style="332" customWidth="1"/>
    <col min="9" max="9" width="3.75" style="332" customWidth="1"/>
    <col min="10" max="10" width="2.5" style="332" customWidth="1"/>
    <col min="11" max="16384" width="9" style="332"/>
  </cols>
  <sheetData>
    <row r="1" spans="1:8" ht="27.75" customHeight="1">
      <c r="A1" s="345" t="s">
        <v>788</v>
      </c>
    </row>
    <row r="2" spans="1:8" ht="27.75" customHeight="1">
      <c r="A2" s="331"/>
      <c r="G2" s="442" t="s">
        <v>576</v>
      </c>
    </row>
    <row r="3" spans="1:8" ht="27.75" customHeight="1">
      <c r="A3" s="331"/>
      <c r="G3" s="386"/>
      <c r="H3" s="386"/>
    </row>
    <row r="4" spans="1:8" ht="36" customHeight="1">
      <c r="A4" s="2751" t="s">
        <v>572</v>
      </c>
      <c r="B4" s="2751"/>
      <c r="C4" s="2751"/>
      <c r="D4" s="2751"/>
      <c r="E4" s="2751"/>
      <c r="F4" s="2751"/>
      <c r="G4" s="2751"/>
      <c r="H4" s="2751"/>
    </row>
    <row r="5" spans="1:8" ht="36" customHeight="1">
      <c r="A5" s="387"/>
      <c r="B5" s="387"/>
      <c r="C5" s="387"/>
      <c r="D5" s="387"/>
      <c r="E5" s="387"/>
      <c r="F5" s="387"/>
      <c r="G5" s="387"/>
      <c r="H5" s="387"/>
    </row>
    <row r="6" spans="1:8" ht="30" customHeight="1">
      <c r="A6" s="387"/>
      <c r="B6" s="2752" t="s">
        <v>183</v>
      </c>
      <c r="C6" s="2753"/>
      <c r="D6" s="2754"/>
      <c r="E6" s="2755"/>
      <c r="F6" s="2755"/>
      <c r="G6" s="2756"/>
    </row>
    <row r="7" spans="1:8" ht="30" customHeight="1">
      <c r="B7" s="2730" t="s">
        <v>246</v>
      </c>
      <c r="C7" s="2757"/>
      <c r="D7" s="2729" t="s">
        <v>89</v>
      </c>
      <c r="E7" s="2729"/>
      <c r="F7" s="2729"/>
      <c r="G7" s="2729"/>
    </row>
    <row r="8" spans="1:8" ht="50.1" customHeight="1">
      <c r="B8" s="2750" t="s">
        <v>770</v>
      </c>
      <c r="C8" s="2729" t="s">
        <v>634</v>
      </c>
      <c r="D8" s="2729"/>
      <c r="E8" s="2729"/>
      <c r="F8" s="2730" t="s">
        <v>635</v>
      </c>
      <c r="G8" s="2731"/>
    </row>
    <row r="9" spans="1:8" ht="50.1" customHeight="1">
      <c r="B9" s="2750"/>
      <c r="C9" s="2729" t="s">
        <v>771</v>
      </c>
      <c r="D9" s="2729"/>
      <c r="E9" s="2729"/>
      <c r="F9" s="2730" t="s">
        <v>635</v>
      </c>
      <c r="G9" s="2731"/>
    </row>
    <row r="10" spans="1:8" ht="50.1" customHeight="1">
      <c r="B10" s="2750"/>
      <c r="C10" s="2729" t="s">
        <v>636</v>
      </c>
      <c r="D10" s="2729"/>
      <c r="E10" s="2729"/>
      <c r="F10" s="2730" t="s">
        <v>635</v>
      </c>
      <c r="G10" s="2731"/>
    </row>
    <row r="11" spans="1:8" ht="60" customHeight="1">
      <c r="B11" s="2732" t="s">
        <v>637</v>
      </c>
      <c r="C11" s="443" t="s">
        <v>772</v>
      </c>
      <c r="D11" s="2735" t="s">
        <v>773</v>
      </c>
      <c r="E11" s="2735"/>
      <c r="F11" s="2736"/>
      <c r="G11" s="444" t="s">
        <v>226</v>
      </c>
    </row>
    <row r="12" spans="1:8" ht="60" customHeight="1">
      <c r="B12" s="2733"/>
      <c r="C12" s="2737" t="s">
        <v>774</v>
      </c>
      <c r="D12" s="2735" t="s">
        <v>775</v>
      </c>
      <c r="E12" s="2735"/>
      <c r="F12" s="2736"/>
      <c r="G12" s="444" t="s">
        <v>226</v>
      </c>
    </row>
    <row r="13" spans="1:8" ht="60" customHeight="1">
      <c r="B13" s="2733"/>
      <c r="C13" s="2738"/>
      <c r="D13" s="2740" t="s">
        <v>776</v>
      </c>
      <c r="E13" s="2741"/>
      <c r="F13" s="2742"/>
      <c r="G13" s="445"/>
    </row>
    <row r="14" spans="1:8" ht="60" customHeight="1">
      <c r="B14" s="2733"/>
      <c r="C14" s="2738"/>
      <c r="D14" s="2743" t="s">
        <v>777</v>
      </c>
      <c r="E14" s="2744"/>
      <c r="F14" s="2745"/>
      <c r="G14" s="445"/>
    </row>
    <row r="15" spans="1:8" ht="60" customHeight="1">
      <c r="B15" s="2733"/>
      <c r="C15" s="2738"/>
      <c r="D15" s="2746" t="s">
        <v>778</v>
      </c>
      <c r="E15" s="2746"/>
      <c r="F15" s="2746"/>
      <c r="G15" s="2747"/>
    </row>
    <row r="16" spans="1:8" ht="60" customHeight="1">
      <c r="B16" s="2734"/>
      <c r="C16" s="2739"/>
      <c r="D16" s="2748"/>
      <c r="E16" s="2748"/>
      <c r="F16" s="2748"/>
      <c r="G16" s="2749"/>
    </row>
    <row r="18" spans="2:8">
      <c r="B18" s="333" t="s">
        <v>90</v>
      </c>
      <c r="C18" s="333"/>
      <c r="D18" s="334"/>
      <c r="E18" s="334"/>
      <c r="F18" s="334"/>
      <c r="G18" s="334"/>
      <c r="H18" s="334"/>
    </row>
    <row r="19" spans="2:8">
      <c r="B19" s="333" t="s">
        <v>779</v>
      </c>
      <c r="C19" s="333"/>
      <c r="D19" s="334"/>
      <c r="E19" s="334"/>
      <c r="F19" s="334"/>
      <c r="G19" s="334"/>
      <c r="H19" s="334"/>
    </row>
  </sheetData>
  <mergeCells count="19">
    <mergeCell ref="A4:H4"/>
    <mergeCell ref="B6:C6"/>
    <mergeCell ref="D6:G6"/>
    <mergeCell ref="B7:C7"/>
    <mergeCell ref="D7:G7"/>
    <mergeCell ref="C10:E10"/>
    <mergeCell ref="F10:G10"/>
    <mergeCell ref="B11:B16"/>
    <mergeCell ref="D11:F11"/>
    <mergeCell ref="C12:C16"/>
    <mergeCell ref="D12:F12"/>
    <mergeCell ref="D13:F13"/>
    <mergeCell ref="D14:F14"/>
    <mergeCell ref="D15:G16"/>
    <mergeCell ref="B8:B10"/>
    <mergeCell ref="C8:E8"/>
    <mergeCell ref="F8:G8"/>
    <mergeCell ref="C9:E9"/>
    <mergeCell ref="F9:G9"/>
  </mergeCells>
  <phoneticPr fontId="8"/>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CFFF-1D08-4BCF-B20C-613DD0218A78}">
  <sheetPr>
    <tabColor theme="4"/>
  </sheetPr>
  <dimension ref="A1:I15"/>
  <sheetViews>
    <sheetView view="pageBreakPreview" zoomScale="85" zoomScaleNormal="100" zoomScaleSheetLayoutView="85" workbookViewId="0">
      <selection activeCell="C6" sqref="C6:G6"/>
    </sheetView>
  </sheetViews>
  <sheetFormatPr defaultRowHeight="13.5"/>
  <cols>
    <col min="1" max="1" width="1.5" style="270" customWidth="1"/>
    <col min="2" max="2" width="26.625" style="270" customWidth="1"/>
    <col min="3" max="3" width="4" style="270" customWidth="1"/>
    <col min="4" max="6" width="20.125" style="270" customWidth="1"/>
    <col min="7" max="7" width="3.125" style="270" customWidth="1"/>
    <col min="8" max="8" width="1.25" style="270" customWidth="1"/>
    <col min="9" max="9" width="2.5" style="270" customWidth="1"/>
    <col min="10" max="256" width="9" style="270"/>
    <col min="257" max="257" width="3.75" style="270" customWidth="1"/>
    <col min="258" max="258" width="24.25" style="270" customWidth="1"/>
    <col min="259" max="259" width="4" style="270" customWidth="1"/>
    <col min="260" max="262" width="20.125" style="270" customWidth="1"/>
    <col min="263" max="263" width="3.125" style="270" customWidth="1"/>
    <col min="264" max="264" width="3.75" style="270" customWidth="1"/>
    <col min="265" max="265" width="2.5" style="270" customWidth="1"/>
    <col min="266" max="512" width="9" style="270"/>
    <col min="513" max="513" width="3.75" style="270" customWidth="1"/>
    <col min="514" max="514" width="24.25" style="270" customWidth="1"/>
    <col min="515" max="515" width="4" style="270" customWidth="1"/>
    <col min="516" max="518" width="20.125" style="270" customWidth="1"/>
    <col min="519" max="519" width="3.125" style="270" customWidth="1"/>
    <col min="520" max="520" width="3.75" style="270" customWidth="1"/>
    <col min="521" max="521" width="2.5" style="270" customWidth="1"/>
    <col min="522" max="768" width="9" style="270"/>
    <col min="769" max="769" width="3.75" style="270" customWidth="1"/>
    <col min="770" max="770" width="24.25" style="270" customWidth="1"/>
    <col min="771" max="771" width="4" style="270" customWidth="1"/>
    <col min="772" max="774" width="20.125" style="270" customWidth="1"/>
    <col min="775" max="775" width="3.125" style="270" customWidth="1"/>
    <col min="776" max="776" width="3.75" style="270" customWidth="1"/>
    <col min="777" max="777" width="2.5" style="270" customWidth="1"/>
    <col min="778" max="1024" width="9" style="270"/>
    <col min="1025" max="1025" width="3.75" style="270" customWidth="1"/>
    <col min="1026" max="1026" width="24.25" style="270" customWidth="1"/>
    <col min="1027" max="1027" width="4" style="270" customWidth="1"/>
    <col min="1028" max="1030" width="20.125" style="270" customWidth="1"/>
    <col min="1031" max="1031" width="3.125" style="270" customWidth="1"/>
    <col min="1032" max="1032" width="3.75" style="270" customWidth="1"/>
    <col min="1033" max="1033" width="2.5" style="270" customWidth="1"/>
    <col min="1034" max="1280" width="9" style="270"/>
    <col min="1281" max="1281" width="3.75" style="270" customWidth="1"/>
    <col min="1282" max="1282" width="24.25" style="270" customWidth="1"/>
    <col min="1283" max="1283" width="4" style="270" customWidth="1"/>
    <col min="1284" max="1286" width="20.125" style="270" customWidth="1"/>
    <col min="1287" max="1287" width="3.125" style="270" customWidth="1"/>
    <col min="1288" max="1288" width="3.75" style="270" customWidth="1"/>
    <col min="1289" max="1289" width="2.5" style="270" customWidth="1"/>
    <col min="1290" max="1536" width="9" style="270"/>
    <col min="1537" max="1537" width="3.75" style="270" customWidth="1"/>
    <col min="1538" max="1538" width="24.25" style="270" customWidth="1"/>
    <col min="1539" max="1539" width="4" style="270" customWidth="1"/>
    <col min="1540" max="1542" width="20.125" style="270" customWidth="1"/>
    <col min="1543" max="1543" width="3.125" style="270" customWidth="1"/>
    <col min="1544" max="1544" width="3.75" style="270" customWidth="1"/>
    <col min="1545" max="1545" width="2.5" style="270" customWidth="1"/>
    <col min="1546" max="1792" width="9" style="270"/>
    <col min="1793" max="1793" width="3.75" style="270" customWidth="1"/>
    <col min="1794" max="1794" width="24.25" style="270" customWidth="1"/>
    <col min="1795" max="1795" width="4" style="270" customWidth="1"/>
    <col min="1796" max="1798" width="20.125" style="270" customWidth="1"/>
    <col min="1799" max="1799" width="3.125" style="270" customWidth="1"/>
    <col min="1800" max="1800" width="3.75" style="270" customWidth="1"/>
    <col min="1801" max="1801" width="2.5" style="270" customWidth="1"/>
    <col min="1802" max="2048" width="9" style="270"/>
    <col min="2049" max="2049" width="3.75" style="270" customWidth="1"/>
    <col min="2050" max="2050" width="24.25" style="270" customWidth="1"/>
    <col min="2051" max="2051" width="4" style="270" customWidth="1"/>
    <col min="2052" max="2054" width="20.125" style="270" customWidth="1"/>
    <col min="2055" max="2055" width="3.125" style="270" customWidth="1"/>
    <col min="2056" max="2056" width="3.75" style="270" customWidth="1"/>
    <col min="2057" max="2057" width="2.5" style="270" customWidth="1"/>
    <col min="2058" max="2304" width="9" style="270"/>
    <col min="2305" max="2305" width="3.75" style="270" customWidth="1"/>
    <col min="2306" max="2306" width="24.25" style="270" customWidth="1"/>
    <col min="2307" max="2307" width="4" style="270" customWidth="1"/>
    <col min="2308" max="2310" width="20.125" style="270" customWidth="1"/>
    <col min="2311" max="2311" width="3.125" style="270" customWidth="1"/>
    <col min="2312" max="2312" width="3.75" style="270" customWidth="1"/>
    <col min="2313" max="2313" width="2.5" style="270" customWidth="1"/>
    <col min="2314" max="2560" width="9" style="270"/>
    <col min="2561" max="2561" width="3.75" style="270" customWidth="1"/>
    <col min="2562" max="2562" width="24.25" style="270" customWidth="1"/>
    <col min="2563" max="2563" width="4" style="270" customWidth="1"/>
    <col min="2564" max="2566" width="20.125" style="270" customWidth="1"/>
    <col min="2567" max="2567" width="3.125" style="270" customWidth="1"/>
    <col min="2568" max="2568" width="3.75" style="270" customWidth="1"/>
    <col min="2569" max="2569" width="2.5" style="270" customWidth="1"/>
    <col min="2570" max="2816" width="9" style="270"/>
    <col min="2817" max="2817" width="3.75" style="270" customWidth="1"/>
    <col min="2818" max="2818" width="24.25" style="270" customWidth="1"/>
    <col min="2819" max="2819" width="4" style="270" customWidth="1"/>
    <col min="2820" max="2822" width="20.125" style="270" customWidth="1"/>
    <col min="2823" max="2823" width="3.125" style="270" customWidth="1"/>
    <col min="2824" max="2824" width="3.75" style="270" customWidth="1"/>
    <col min="2825" max="2825" width="2.5" style="270" customWidth="1"/>
    <col min="2826" max="3072" width="9" style="270"/>
    <col min="3073" max="3073" width="3.75" style="270" customWidth="1"/>
    <col min="3074" max="3074" width="24.25" style="270" customWidth="1"/>
    <col min="3075" max="3075" width="4" style="270" customWidth="1"/>
    <col min="3076" max="3078" width="20.125" style="270" customWidth="1"/>
    <col min="3079" max="3079" width="3.125" style="270" customWidth="1"/>
    <col min="3080" max="3080" width="3.75" style="270" customWidth="1"/>
    <col min="3081" max="3081" width="2.5" style="270" customWidth="1"/>
    <col min="3082" max="3328" width="9" style="270"/>
    <col min="3329" max="3329" width="3.75" style="270" customWidth="1"/>
    <col min="3330" max="3330" width="24.25" style="270" customWidth="1"/>
    <col min="3331" max="3331" width="4" style="270" customWidth="1"/>
    <col min="3332" max="3334" width="20.125" style="270" customWidth="1"/>
    <col min="3335" max="3335" width="3.125" style="270" customWidth="1"/>
    <col min="3336" max="3336" width="3.75" style="270" customWidth="1"/>
    <col min="3337" max="3337" width="2.5" style="270" customWidth="1"/>
    <col min="3338" max="3584" width="9" style="270"/>
    <col min="3585" max="3585" width="3.75" style="270" customWidth="1"/>
    <col min="3586" max="3586" width="24.25" style="270" customWidth="1"/>
    <col min="3587" max="3587" width="4" style="270" customWidth="1"/>
    <col min="3588" max="3590" width="20.125" style="270" customWidth="1"/>
    <col min="3591" max="3591" width="3.125" style="270" customWidth="1"/>
    <col min="3592" max="3592" width="3.75" style="270" customWidth="1"/>
    <col min="3593" max="3593" width="2.5" style="270" customWidth="1"/>
    <col min="3594" max="3840" width="9" style="270"/>
    <col min="3841" max="3841" width="3.75" style="270" customWidth="1"/>
    <col min="3842" max="3842" width="24.25" style="270" customWidth="1"/>
    <col min="3843" max="3843" width="4" style="270" customWidth="1"/>
    <col min="3844" max="3846" width="20.125" style="270" customWidth="1"/>
    <col min="3847" max="3847" width="3.125" style="270" customWidth="1"/>
    <col min="3848" max="3848" width="3.75" style="270" customWidth="1"/>
    <col min="3849" max="3849" width="2.5" style="270" customWidth="1"/>
    <col min="3850" max="4096" width="9" style="270"/>
    <col min="4097" max="4097" width="3.75" style="270" customWidth="1"/>
    <col min="4098" max="4098" width="24.25" style="270" customWidth="1"/>
    <col min="4099" max="4099" width="4" style="270" customWidth="1"/>
    <col min="4100" max="4102" width="20.125" style="270" customWidth="1"/>
    <col min="4103" max="4103" width="3.125" style="270" customWidth="1"/>
    <col min="4104" max="4104" width="3.75" style="270" customWidth="1"/>
    <col min="4105" max="4105" width="2.5" style="270" customWidth="1"/>
    <col min="4106" max="4352" width="9" style="270"/>
    <col min="4353" max="4353" width="3.75" style="270" customWidth="1"/>
    <col min="4354" max="4354" width="24.25" style="270" customWidth="1"/>
    <col min="4355" max="4355" width="4" style="270" customWidth="1"/>
    <col min="4356" max="4358" width="20.125" style="270" customWidth="1"/>
    <col min="4359" max="4359" width="3.125" style="270" customWidth="1"/>
    <col min="4360" max="4360" width="3.75" style="270" customWidth="1"/>
    <col min="4361" max="4361" width="2.5" style="270" customWidth="1"/>
    <col min="4362" max="4608" width="9" style="270"/>
    <col min="4609" max="4609" width="3.75" style="270" customWidth="1"/>
    <col min="4610" max="4610" width="24.25" style="270" customWidth="1"/>
    <col min="4611" max="4611" width="4" style="270" customWidth="1"/>
    <col min="4612" max="4614" width="20.125" style="270" customWidth="1"/>
    <col min="4615" max="4615" width="3.125" style="270" customWidth="1"/>
    <col min="4616" max="4616" width="3.75" style="270" customWidth="1"/>
    <col min="4617" max="4617" width="2.5" style="270" customWidth="1"/>
    <col min="4618" max="4864" width="9" style="270"/>
    <col min="4865" max="4865" width="3.75" style="270" customWidth="1"/>
    <col min="4866" max="4866" width="24.25" style="270" customWidth="1"/>
    <col min="4867" max="4867" width="4" style="270" customWidth="1"/>
    <col min="4868" max="4870" width="20.125" style="270" customWidth="1"/>
    <col min="4871" max="4871" width="3.125" style="270" customWidth="1"/>
    <col min="4872" max="4872" width="3.75" style="270" customWidth="1"/>
    <col min="4873" max="4873" width="2.5" style="270" customWidth="1"/>
    <col min="4874" max="5120" width="9" style="270"/>
    <col min="5121" max="5121" width="3.75" style="270" customWidth="1"/>
    <col min="5122" max="5122" width="24.25" style="270" customWidth="1"/>
    <col min="5123" max="5123" width="4" style="270" customWidth="1"/>
    <col min="5124" max="5126" width="20.125" style="270" customWidth="1"/>
    <col min="5127" max="5127" width="3.125" style="270" customWidth="1"/>
    <col min="5128" max="5128" width="3.75" style="270" customWidth="1"/>
    <col min="5129" max="5129" width="2.5" style="270" customWidth="1"/>
    <col min="5130" max="5376" width="9" style="270"/>
    <col min="5377" max="5377" width="3.75" style="270" customWidth="1"/>
    <col min="5378" max="5378" width="24.25" style="270" customWidth="1"/>
    <col min="5379" max="5379" width="4" style="270" customWidth="1"/>
    <col min="5380" max="5382" width="20.125" style="270" customWidth="1"/>
    <col min="5383" max="5383" width="3.125" style="270" customWidth="1"/>
    <col min="5384" max="5384" width="3.75" style="270" customWidth="1"/>
    <col min="5385" max="5385" width="2.5" style="270" customWidth="1"/>
    <col min="5386" max="5632" width="9" style="270"/>
    <col min="5633" max="5633" width="3.75" style="270" customWidth="1"/>
    <col min="5634" max="5634" width="24.25" style="270" customWidth="1"/>
    <col min="5635" max="5635" width="4" style="270" customWidth="1"/>
    <col min="5636" max="5638" width="20.125" style="270" customWidth="1"/>
    <col min="5639" max="5639" width="3.125" style="270" customWidth="1"/>
    <col min="5640" max="5640" width="3.75" style="270" customWidth="1"/>
    <col min="5641" max="5641" width="2.5" style="270" customWidth="1"/>
    <col min="5642" max="5888" width="9" style="270"/>
    <col min="5889" max="5889" width="3.75" style="270" customWidth="1"/>
    <col min="5890" max="5890" width="24.25" style="270" customWidth="1"/>
    <col min="5891" max="5891" width="4" style="270" customWidth="1"/>
    <col min="5892" max="5894" width="20.125" style="270" customWidth="1"/>
    <col min="5895" max="5895" width="3.125" style="270" customWidth="1"/>
    <col min="5896" max="5896" width="3.75" style="270" customWidth="1"/>
    <col min="5897" max="5897" width="2.5" style="270" customWidth="1"/>
    <col min="5898" max="6144" width="9" style="270"/>
    <col min="6145" max="6145" width="3.75" style="270" customWidth="1"/>
    <col min="6146" max="6146" width="24.25" style="270" customWidth="1"/>
    <col min="6147" max="6147" width="4" style="270" customWidth="1"/>
    <col min="6148" max="6150" width="20.125" style="270" customWidth="1"/>
    <col min="6151" max="6151" width="3.125" style="270" customWidth="1"/>
    <col min="6152" max="6152" width="3.75" style="270" customWidth="1"/>
    <col min="6153" max="6153" width="2.5" style="270" customWidth="1"/>
    <col min="6154" max="6400" width="9" style="270"/>
    <col min="6401" max="6401" width="3.75" style="270" customWidth="1"/>
    <col min="6402" max="6402" width="24.25" style="270" customWidth="1"/>
    <col min="6403" max="6403" width="4" style="270" customWidth="1"/>
    <col min="6404" max="6406" width="20.125" style="270" customWidth="1"/>
    <col min="6407" max="6407" width="3.125" style="270" customWidth="1"/>
    <col min="6408" max="6408" width="3.75" style="270" customWidth="1"/>
    <col min="6409" max="6409" width="2.5" style="270" customWidth="1"/>
    <col min="6410" max="6656" width="9" style="270"/>
    <col min="6657" max="6657" width="3.75" style="270" customWidth="1"/>
    <col min="6658" max="6658" width="24.25" style="270" customWidth="1"/>
    <col min="6659" max="6659" width="4" style="270" customWidth="1"/>
    <col min="6660" max="6662" width="20.125" style="270" customWidth="1"/>
    <col min="6663" max="6663" width="3.125" style="270" customWidth="1"/>
    <col min="6664" max="6664" width="3.75" style="270" customWidth="1"/>
    <col min="6665" max="6665" width="2.5" style="270" customWidth="1"/>
    <col min="6666" max="6912" width="9" style="270"/>
    <col min="6913" max="6913" width="3.75" style="270" customWidth="1"/>
    <col min="6914" max="6914" width="24.25" style="270" customWidth="1"/>
    <col min="6915" max="6915" width="4" style="270" customWidth="1"/>
    <col min="6916" max="6918" width="20.125" style="270" customWidth="1"/>
    <col min="6919" max="6919" width="3.125" style="270" customWidth="1"/>
    <col min="6920" max="6920" width="3.75" style="270" customWidth="1"/>
    <col min="6921" max="6921" width="2.5" style="270" customWidth="1"/>
    <col min="6922" max="7168" width="9" style="270"/>
    <col min="7169" max="7169" width="3.75" style="270" customWidth="1"/>
    <col min="7170" max="7170" width="24.25" style="270" customWidth="1"/>
    <col min="7171" max="7171" width="4" style="270" customWidth="1"/>
    <col min="7172" max="7174" width="20.125" style="270" customWidth="1"/>
    <col min="7175" max="7175" width="3.125" style="270" customWidth="1"/>
    <col min="7176" max="7176" width="3.75" style="270" customWidth="1"/>
    <col min="7177" max="7177" width="2.5" style="270" customWidth="1"/>
    <col min="7178" max="7424" width="9" style="270"/>
    <col min="7425" max="7425" width="3.75" style="270" customWidth="1"/>
    <col min="7426" max="7426" width="24.25" style="270" customWidth="1"/>
    <col min="7427" max="7427" width="4" style="270" customWidth="1"/>
    <col min="7428" max="7430" width="20.125" style="270" customWidth="1"/>
    <col min="7431" max="7431" width="3.125" style="270" customWidth="1"/>
    <col min="7432" max="7432" width="3.75" style="270" customWidth="1"/>
    <col min="7433" max="7433" width="2.5" style="270" customWidth="1"/>
    <col min="7434" max="7680" width="9" style="270"/>
    <col min="7681" max="7681" width="3.75" style="270" customWidth="1"/>
    <col min="7682" max="7682" width="24.25" style="270" customWidth="1"/>
    <col min="7683" max="7683" width="4" style="270" customWidth="1"/>
    <col min="7684" max="7686" width="20.125" style="270" customWidth="1"/>
    <col min="7687" max="7687" width="3.125" style="270" customWidth="1"/>
    <col min="7688" max="7688" width="3.75" style="270" customWidth="1"/>
    <col min="7689" max="7689" width="2.5" style="270" customWidth="1"/>
    <col min="7690" max="7936" width="9" style="270"/>
    <col min="7937" max="7937" width="3.75" style="270" customWidth="1"/>
    <col min="7938" max="7938" width="24.25" style="270" customWidth="1"/>
    <col min="7939" max="7939" width="4" style="270" customWidth="1"/>
    <col min="7940" max="7942" width="20.125" style="270" customWidth="1"/>
    <col min="7943" max="7943" width="3.125" style="270" customWidth="1"/>
    <col min="7944" max="7944" width="3.75" style="270" customWidth="1"/>
    <col min="7945" max="7945" width="2.5" style="270" customWidth="1"/>
    <col min="7946" max="8192" width="9" style="270"/>
    <col min="8193" max="8193" width="3.75" style="270" customWidth="1"/>
    <col min="8194" max="8194" width="24.25" style="270" customWidth="1"/>
    <col min="8195" max="8195" width="4" style="270" customWidth="1"/>
    <col min="8196" max="8198" width="20.125" style="270" customWidth="1"/>
    <col min="8199" max="8199" width="3.125" style="270" customWidth="1"/>
    <col min="8200" max="8200" width="3.75" style="270" customWidth="1"/>
    <col min="8201" max="8201" width="2.5" style="270" customWidth="1"/>
    <col min="8202" max="8448" width="9" style="270"/>
    <col min="8449" max="8449" width="3.75" style="270" customWidth="1"/>
    <col min="8450" max="8450" width="24.25" style="270" customWidth="1"/>
    <col min="8451" max="8451" width="4" style="270" customWidth="1"/>
    <col min="8452" max="8454" width="20.125" style="270" customWidth="1"/>
    <col min="8455" max="8455" width="3.125" style="270" customWidth="1"/>
    <col min="8456" max="8456" width="3.75" style="270" customWidth="1"/>
    <col min="8457" max="8457" width="2.5" style="270" customWidth="1"/>
    <col min="8458" max="8704" width="9" style="270"/>
    <col min="8705" max="8705" width="3.75" style="270" customWidth="1"/>
    <col min="8706" max="8706" width="24.25" style="270" customWidth="1"/>
    <col min="8707" max="8707" width="4" style="270" customWidth="1"/>
    <col min="8708" max="8710" width="20.125" style="270" customWidth="1"/>
    <col min="8711" max="8711" width="3.125" style="270" customWidth="1"/>
    <col min="8712" max="8712" width="3.75" style="270" customWidth="1"/>
    <col min="8713" max="8713" width="2.5" style="270" customWidth="1"/>
    <col min="8714" max="8960" width="9" style="270"/>
    <col min="8961" max="8961" width="3.75" style="270" customWidth="1"/>
    <col min="8962" max="8962" width="24.25" style="270" customWidth="1"/>
    <col min="8963" max="8963" width="4" style="270" customWidth="1"/>
    <col min="8964" max="8966" width="20.125" style="270" customWidth="1"/>
    <col min="8967" max="8967" width="3.125" style="270" customWidth="1"/>
    <col min="8968" max="8968" width="3.75" style="270" customWidth="1"/>
    <col min="8969" max="8969" width="2.5" style="270" customWidth="1"/>
    <col min="8970" max="9216" width="9" style="270"/>
    <col min="9217" max="9217" width="3.75" style="270" customWidth="1"/>
    <col min="9218" max="9218" width="24.25" style="270" customWidth="1"/>
    <col min="9219" max="9219" width="4" style="270" customWidth="1"/>
    <col min="9220" max="9222" width="20.125" style="270" customWidth="1"/>
    <col min="9223" max="9223" width="3.125" style="270" customWidth="1"/>
    <col min="9224" max="9224" width="3.75" style="270" customWidth="1"/>
    <col min="9225" max="9225" width="2.5" style="270" customWidth="1"/>
    <col min="9226" max="9472" width="9" style="270"/>
    <col min="9473" max="9473" width="3.75" style="270" customWidth="1"/>
    <col min="9474" max="9474" width="24.25" style="270" customWidth="1"/>
    <col min="9475" max="9475" width="4" style="270" customWidth="1"/>
    <col min="9476" max="9478" width="20.125" style="270" customWidth="1"/>
    <col min="9479" max="9479" width="3.125" style="270" customWidth="1"/>
    <col min="9480" max="9480" width="3.75" style="270" customWidth="1"/>
    <col min="9481" max="9481" width="2.5" style="270" customWidth="1"/>
    <col min="9482" max="9728" width="9" style="270"/>
    <col min="9729" max="9729" width="3.75" style="270" customWidth="1"/>
    <col min="9730" max="9730" width="24.25" style="270" customWidth="1"/>
    <col min="9731" max="9731" width="4" style="270" customWidth="1"/>
    <col min="9732" max="9734" width="20.125" style="270" customWidth="1"/>
    <col min="9735" max="9735" width="3.125" style="270" customWidth="1"/>
    <col min="9736" max="9736" width="3.75" style="270" customWidth="1"/>
    <col min="9737" max="9737" width="2.5" style="270" customWidth="1"/>
    <col min="9738" max="9984" width="9" style="270"/>
    <col min="9985" max="9985" width="3.75" style="270" customWidth="1"/>
    <col min="9986" max="9986" width="24.25" style="270" customWidth="1"/>
    <col min="9987" max="9987" width="4" style="270" customWidth="1"/>
    <col min="9988" max="9990" width="20.125" style="270" customWidth="1"/>
    <col min="9991" max="9991" width="3.125" style="270" customWidth="1"/>
    <col min="9992" max="9992" width="3.75" style="270" customWidth="1"/>
    <col min="9993" max="9993" width="2.5" style="270" customWidth="1"/>
    <col min="9994" max="10240" width="9" style="270"/>
    <col min="10241" max="10241" width="3.75" style="270" customWidth="1"/>
    <col min="10242" max="10242" width="24.25" style="270" customWidth="1"/>
    <col min="10243" max="10243" width="4" style="270" customWidth="1"/>
    <col min="10244" max="10246" width="20.125" style="270" customWidth="1"/>
    <col min="10247" max="10247" width="3.125" style="270" customWidth="1"/>
    <col min="10248" max="10248" width="3.75" style="270" customWidth="1"/>
    <col min="10249" max="10249" width="2.5" style="270" customWidth="1"/>
    <col min="10250" max="10496" width="9" style="270"/>
    <col min="10497" max="10497" width="3.75" style="270" customWidth="1"/>
    <col min="10498" max="10498" width="24.25" style="270" customWidth="1"/>
    <col min="10499" max="10499" width="4" style="270" customWidth="1"/>
    <col min="10500" max="10502" width="20.125" style="270" customWidth="1"/>
    <col min="10503" max="10503" width="3.125" style="270" customWidth="1"/>
    <col min="10504" max="10504" width="3.75" style="270" customWidth="1"/>
    <col min="10505" max="10505" width="2.5" style="270" customWidth="1"/>
    <col min="10506" max="10752" width="9" style="270"/>
    <col min="10753" max="10753" width="3.75" style="270" customWidth="1"/>
    <col min="10754" max="10754" width="24.25" style="270" customWidth="1"/>
    <col min="10755" max="10755" width="4" style="270" customWidth="1"/>
    <col min="10756" max="10758" width="20.125" style="270" customWidth="1"/>
    <col min="10759" max="10759" width="3.125" style="270" customWidth="1"/>
    <col min="10760" max="10760" width="3.75" style="270" customWidth="1"/>
    <col min="10761" max="10761" width="2.5" style="270" customWidth="1"/>
    <col min="10762" max="11008" width="9" style="270"/>
    <col min="11009" max="11009" width="3.75" style="270" customWidth="1"/>
    <col min="11010" max="11010" width="24.25" style="270" customWidth="1"/>
    <col min="11011" max="11011" width="4" style="270" customWidth="1"/>
    <col min="11012" max="11014" width="20.125" style="270" customWidth="1"/>
    <col min="11015" max="11015" width="3.125" style="270" customWidth="1"/>
    <col min="11016" max="11016" width="3.75" style="270" customWidth="1"/>
    <col min="11017" max="11017" width="2.5" style="270" customWidth="1"/>
    <col min="11018" max="11264" width="9" style="270"/>
    <col min="11265" max="11265" width="3.75" style="270" customWidth="1"/>
    <col min="11266" max="11266" width="24.25" style="270" customWidth="1"/>
    <col min="11267" max="11267" width="4" style="270" customWidth="1"/>
    <col min="11268" max="11270" width="20.125" style="270" customWidth="1"/>
    <col min="11271" max="11271" width="3.125" style="270" customWidth="1"/>
    <col min="11272" max="11272" width="3.75" style="270" customWidth="1"/>
    <col min="11273" max="11273" width="2.5" style="270" customWidth="1"/>
    <col min="11274" max="11520" width="9" style="270"/>
    <col min="11521" max="11521" width="3.75" style="270" customWidth="1"/>
    <col min="11522" max="11522" width="24.25" style="270" customWidth="1"/>
    <col min="11523" max="11523" width="4" style="270" customWidth="1"/>
    <col min="11524" max="11526" width="20.125" style="270" customWidth="1"/>
    <col min="11527" max="11527" width="3.125" style="270" customWidth="1"/>
    <col min="11528" max="11528" width="3.75" style="270" customWidth="1"/>
    <col min="11529" max="11529" width="2.5" style="270" customWidth="1"/>
    <col min="11530" max="11776" width="9" style="270"/>
    <col min="11777" max="11777" width="3.75" style="270" customWidth="1"/>
    <col min="11778" max="11778" width="24.25" style="270" customWidth="1"/>
    <col min="11779" max="11779" width="4" style="270" customWidth="1"/>
    <col min="11780" max="11782" width="20.125" style="270" customWidth="1"/>
    <col min="11783" max="11783" width="3.125" style="270" customWidth="1"/>
    <col min="11784" max="11784" width="3.75" style="270" customWidth="1"/>
    <col min="11785" max="11785" width="2.5" style="270" customWidth="1"/>
    <col min="11786" max="12032" width="9" style="270"/>
    <col min="12033" max="12033" width="3.75" style="270" customWidth="1"/>
    <col min="12034" max="12034" width="24.25" style="270" customWidth="1"/>
    <col min="12035" max="12035" width="4" style="270" customWidth="1"/>
    <col min="12036" max="12038" width="20.125" style="270" customWidth="1"/>
    <col min="12039" max="12039" width="3.125" style="270" customWidth="1"/>
    <col min="12040" max="12040" width="3.75" style="270" customWidth="1"/>
    <col min="12041" max="12041" width="2.5" style="270" customWidth="1"/>
    <col min="12042" max="12288" width="9" style="270"/>
    <col min="12289" max="12289" width="3.75" style="270" customWidth="1"/>
    <col min="12290" max="12290" width="24.25" style="270" customWidth="1"/>
    <col min="12291" max="12291" width="4" style="270" customWidth="1"/>
    <col min="12292" max="12294" width="20.125" style="270" customWidth="1"/>
    <col min="12295" max="12295" width="3.125" style="270" customWidth="1"/>
    <col min="12296" max="12296" width="3.75" style="270" customWidth="1"/>
    <col min="12297" max="12297" width="2.5" style="270" customWidth="1"/>
    <col min="12298" max="12544" width="9" style="270"/>
    <col min="12545" max="12545" width="3.75" style="270" customWidth="1"/>
    <col min="12546" max="12546" width="24.25" style="270" customWidth="1"/>
    <col min="12547" max="12547" width="4" style="270" customWidth="1"/>
    <col min="12548" max="12550" width="20.125" style="270" customWidth="1"/>
    <col min="12551" max="12551" width="3.125" style="270" customWidth="1"/>
    <col min="12552" max="12552" width="3.75" style="270" customWidth="1"/>
    <col min="12553" max="12553" width="2.5" style="270" customWidth="1"/>
    <col min="12554" max="12800" width="9" style="270"/>
    <col min="12801" max="12801" width="3.75" style="270" customWidth="1"/>
    <col min="12802" max="12802" width="24.25" style="270" customWidth="1"/>
    <col min="12803" max="12803" width="4" style="270" customWidth="1"/>
    <col min="12804" max="12806" width="20.125" style="270" customWidth="1"/>
    <col min="12807" max="12807" width="3.125" style="270" customWidth="1"/>
    <col min="12808" max="12808" width="3.75" style="270" customWidth="1"/>
    <col min="12809" max="12809" width="2.5" style="270" customWidth="1"/>
    <col min="12810" max="13056" width="9" style="270"/>
    <col min="13057" max="13057" width="3.75" style="270" customWidth="1"/>
    <col min="13058" max="13058" width="24.25" style="270" customWidth="1"/>
    <col min="13059" max="13059" width="4" style="270" customWidth="1"/>
    <col min="13060" max="13062" width="20.125" style="270" customWidth="1"/>
    <col min="13063" max="13063" width="3.125" style="270" customWidth="1"/>
    <col min="13064" max="13064" width="3.75" style="270" customWidth="1"/>
    <col min="13065" max="13065" width="2.5" style="270" customWidth="1"/>
    <col min="13066" max="13312" width="9" style="270"/>
    <col min="13313" max="13313" width="3.75" style="270" customWidth="1"/>
    <col min="13314" max="13314" width="24.25" style="270" customWidth="1"/>
    <col min="13315" max="13315" width="4" style="270" customWidth="1"/>
    <col min="13316" max="13318" width="20.125" style="270" customWidth="1"/>
    <col min="13319" max="13319" width="3.125" style="270" customWidth="1"/>
    <col min="13320" max="13320" width="3.75" style="270" customWidth="1"/>
    <col min="13321" max="13321" width="2.5" style="270" customWidth="1"/>
    <col min="13322" max="13568" width="9" style="270"/>
    <col min="13569" max="13569" width="3.75" style="270" customWidth="1"/>
    <col min="13570" max="13570" width="24.25" style="270" customWidth="1"/>
    <col min="13571" max="13571" width="4" style="270" customWidth="1"/>
    <col min="13572" max="13574" width="20.125" style="270" customWidth="1"/>
    <col min="13575" max="13575" width="3.125" style="270" customWidth="1"/>
    <col min="13576" max="13576" width="3.75" style="270" customWidth="1"/>
    <col min="13577" max="13577" width="2.5" style="270" customWidth="1"/>
    <col min="13578" max="13824" width="9" style="270"/>
    <col min="13825" max="13825" width="3.75" style="270" customWidth="1"/>
    <col min="13826" max="13826" width="24.25" style="270" customWidth="1"/>
    <col min="13827" max="13827" width="4" style="270" customWidth="1"/>
    <col min="13828" max="13830" width="20.125" style="270" customWidth="1"/>
    <col min="13831" max="13831" width="3.125" style="270" customWidth="1"/>
    <col min="13832" max="13832" width="3.75" style="270" customWidth="1"/>
    <col min="13833" max="13833" width="2.5" style="270" customWidth="1"/>
    <col min="13834" max="14080" width="9" style="270"/>
    <col min="14081" max="14081" width="3.75" style="270" customWidth="1"/>
    <col min="14082" max="14082" width="24.25" style="270" customWidth="1"/>
    <col min="14083" max="14083" width="4" style="270" customWidth="1"/>
    <col min="14084" max="14086" width="20.125" style="270" customWidth="1"/>
    <col min="14087" max="14087" width="3.125" style="270" customWidth="1"/>
    <col min="14088" max="14088" width="3.75" style="270" customWidth="1"/>
    <col min="14089" max="14089" width="2.5" style="270" customWidth="1"/>
    <col min="14090" max="14336" width="9" style="270"/>
    <col min="14337" max="14337" width="3.75" style="270" customWidth="1"/>
    <col min="14338" max="14338" width="24.25" style="270" customWidth="1"/>
    <col min="14339" max="14339" width="4" style="270" customWidth="1"/>
    <col min="14340" max="14342" width="20.125" style="270" customWidth="1"/>
    <col min="14343" max="14343" width="3.125" style="270" customWidth="1"/>
    <col min="14344" max="14344" width="3.75" style="270" customWidth="1"/>
    <col min="14345" max="14345" width="2.5" style="270" customWidth="1"/>
    <col min="14346" max="14592" width="9" style="270"/>
    <col min="14593" max="14593" width="3.75" style="270" customWidth="1"/>
    <col min="14594" max="14594" width="24.25" style="270" customWidth="1"/>
    <col min="14595" max="14595" width="4" style="270" customWidth="1"/>
    <col min="14596" max="14598" width="20.125" style="270" customWidth="1"/>
    <col min="14599" max="14599" width="3.125" style="270" customWidth="1"/>
    <col min="14600" max="14600" width="3.75" style="270" customWidth="1"/>
    <col min="14601" max="14601" width="2.5" style="270" customWidth="1"/>
    <col min="14602" max="14848" width="9" style="270"/>
    <col min="14849" max="14849" width="3.75" style="270" customWidth="1"/>
    <col min="14850" max="14850" width="24.25" style="270" customWidth="1"/>
    <col min="14851" max="14851" width="4" style="270" customWidth="1"/>
    <col min="14852" max="14854" width="20.125" style="270" customWidth="1"/>
    <col min="14855" max="14855" width="3.125" style="270" customWidth="1"/>
    <col min="14856" max="14856" width="3.75" style="270" customWidth="1"/>
    <col min="14857" max="14857" width="2.5" style="270" customWidth="1"/>
    <col min="14858" max="15104" width="9" style="270"/>
    <col min="15105" max="15105" width="3.75" style="270" customWidth="1"/>
    <col min="15106" max="15106" width="24.25" style="270" customWidth="1"/>
    <col min="15107" max="15107" width="4" style="270" customWidth="1"/>
    <col min="15108" max="15110" width="20.125" style="270" customWidth="1"/>
    <col min="15111" max="15111" width="3.125" style="270" customWidth="1"/>
    <col min="15112" max="15112" width="3.75" style="270" customWidth="1"/>
    <col min="15113" max="15113" width="2.5" style="270" customWidth="1"/>
    <col min="15114" max="15360" width="9" style="270"/>
    <col min="15361" max="15361" width="3.75" style="270" customWidth="1"/>
    <col min="15362" max="15362" width="24.25" style="270" customWidth="1"/>
    <col min="15363" max="15363" width="4" style="270" customWidth="1"/>
    <col min="15364" max="15366" width="20.125" style="270" customWidth="1"/>
    <col min="15367" max="15367" width="3.125" style="270" customWidth="1"/>
    <col min="15368" max="15368" width="3.75" style="270" customWidth="1"/>
    <col min="15369" max="15369" width="2.5" style="270" customWidth="1"/>
    <col min="15370" max="15616" width="9" style="270"/>
    <col min="15617" max="15617" width="3.75" style="270" customWidth="1"/>
    <col min="15618" max="15618" width="24.25" style="270" customWidth="1"/>
    <col min="15619" max="15619" width="4" style="270" customWidth="1"/>
    <col min="15620" max="15622" width="20.125" style="270" customWidth="1"/>
    <col min="15623" max="15623" width="3.125" style="270" customWidth="1"/>
    <col min="15624" max="15624" width="3.75" style="270" customWidth="1"/>
    <col min="15625" max="15625" width="2.5" style="270" customWidth="1"/>
    <col min="15626" max="15872" width="9" style="270"/>
    <col min="15873" max="15873" width="3.75" style="270" customWidth="1"/>
    <col min="15874" max="15874" width="24.25" style="270" customWidth="1"/>
    <col min="15875" max="15875" width="4" style="270" customWidth="1"/>
    <col min="15876" max="15878" width="20.125" style="270" customWidth="1"/>
    <col min="15879" max="15879" width="3.125" style="270" customWidth="1"/>
    <col min="15880" max="15880" width="3.75" style="270" customWidth="1"/>
    <col min="15881" max="15881" width="2.5" style="270" customWidth="1"/>
    <col min="15882" max="16128" width="9" style="270"/>
    <col min="16129" max="16129" width="3.75" style="270" customWidth="1"/>
    <col min="16130" max="16130" width="24.25" style="270" customWidth="1"/>
    <col min="16131" max="16131" width="4" style="270" customWidth="1"/>
    <col min="16132" max="16134" width="20.125" style="270" customWidth="1"/>
    <col min="16135" max="16135" width="3.125" style="270" customWidth="1"/>
    <col min="16136" max="16136" width="3.75" style="270" customWidth="1"/>
    <col min="16137" max="16137" width="2.5" style="270" customWidth="1"/>
    <col min="16138" max="16384" width="9" style="270"/>
  </cols>
  <sheetData>
    <row r="1" spans="1:9" ht="20.100000000000001" customHeight="1">
      <c r="A1" s="583"/>
      <c r="B1" s="976" t="s">
        <v>930</v>
      </c>
      <c r="C1" s="596"/>
      <c r="D1" s="596"/>
      <c r="E1" s="596"/>
      <c r="F1" s="596"/>
      <c r="G1" s="596"/>
      <c r="H1" s="596"/>
    </row>
    <row r="2" spans="1:9" ht="20.100000000000001" customHeight="1">
      <c r="A2" s="583"/>
      <c r="B2" s="596"/>
      <c r="C2" s="596"/>
      <c r="D2" s="596"/>
      <c r="E2" s="596"/>
      <c r="F2" s="2761" t="str">
        <f>IF(AND(ISBLANK('届出書 '!AA4),ISBLANK('届出書 '!AD4),ISBLANK('届出書 '!AG4)),"届出書の日付から自動引用","令和"&amp;'届出書 '!AA4&amp;"年"&amp;'届出書 '!AD4&amp;"月"&amp;'届出書 '!AG4&amp;"日")</f>
        <v>届出書の日付から自動引用</v>
      </c>
      <c r="G2" s="2761"/>
      <c r="H2" s="596"/>
    </row>
    <row r="3" spans="1:9" ht="20.100000000000001" customHeight="1">
      <c r="A3" s="2718" t="s">
        <v>321</v>
      </c>
      <c r="B3" s="2718"/>
      <c r="C3" s="2718"/>
      <c r="D3" s="2718"/>
      <c r="E3" s="2718"/>
      <c r="F3" s="2718"/>
      <c r="G3" s="2718"/>
      <c r="H3" s="596"/>
    </row>
    <row r="4" spans="1:9" ht="20.100000000000001" customHeight="1">
      <c r="A4" s="585"/>
      <c r="B4" s="585"/>
      <c r="C4" s="585"/>
      <c r="D4" s="585"/>
      <c r="E4" s="585"/>
      <c r="F4" s="585"/>
      <c r="G4" s="585"/>
      <c r="H4" s="596"/>
    </row>
    <row r="5" spans="1:9" ht="36" customHeight="1">
      <c r="A5" s="585"/>
      <c r="B5" s="598" t="s">
        <v>851</v>
      </c>
      <c r="C5" s="2762" t="str">
        <f>IF(ISBLANK('届出書 '!G18),"届出書の記載欄から自動引用",'届出書 '!G18)</f>
        <v>届出書の記載欄から自動引用</v>
      </c>
      <c r="D5" s="2719"/>
      <c r="E5" s="2719"/>
      <c r="F5" s="2719"/>
      <c r="G5" s="2720"/>
      <c r="H5" s="596"/>
    </row>
    <row r="6" spans="1:9" ht="46.5" customHeight="1">
      <c r="A6" s="596"/>
      <c r="B6" s="599" t="s">
        <v>224</v>
      </c>
      <c r="C6" s="2705"/>
      <c r="D6" s="2705"/>
      <c r="E6" s="2705"/>
      <c r="F6" s="2705"/>
      <c r="G6" s="2706"/>
      <c r="H6" s="596"/>
    </row>
    <row r="7" spans="1:9" ht="69.95" customHeight="1">
      <c r="A7" s="596"/>
      <c r="B7" s="601" t="s">
        <v>1657</v>
      </c>
      <c r="C7" s="2758"/>
      <c r="D7" s="2759"/>
      <c r="E7" s="2759"/>
      <c r="F7" s="2759"/>
      <c r="G7" s="2760"/>
      <c r="H7" s="596"/>
    </row>
    <row r="8" spans="1:9" ht="69.95" customHeight="1">
      <c r="A8" s="596"/>
      <c r="B8" s="602" t="s">
        <v>1658</v>
      </c>
      <c r="C8" s="2758"/>
      <c r="D8" s="2759"/>
      <c r="E8" s="2759"/>
      <c r="F8" s="2759"/>
      <c r="G8" s="2760"/>
      <c r="H8" s="596"/>
    </row>
    <row r="9" spans="1:9" ht="69.95" customHeight="1">
      <c r="A9" s="596"/>
      <c r="B9" s="602" t="s">
        <v>1659</v>
      </c>
      <c r="C9" s="2758"/>
      <c r="D9" s="2759"/>
      <c r="E9" s="2759"/>
      <c r="F9" s="2759"/>
      <c r="G9" s="2760"/>
      <c r="H9" s="596"/>
    </row>
    <row r="10" spans="1:9" ht="17.25" customHeight="1">
      <c r="A10" s="596"/>
      <c r="B10" s="596"/>
      <c r="C10" s="596"/>
      <c r="D10" s="596"/>
      <c r="E10" s="596"/>
      <c r="F10" s="596"/>
      <c r="G10" s="596"/>
      <c r="H10" s="595"/>
      <c r="I10" s="271"/>
    </row>
    <row r="11" spans="1:9" ht="17.25" customHeight="1">
      <c r="A11" s="596"/>
      <c r="B11" s="595" t="s">
        <v>1604</v>
      </c>
      <c r="C11" s="595"/>
      <c r="D11" s="595"/>
      <c r="E11" s="595"/>
      <c r="F11" s="595"/>
      <c r="G11" s="595"/>
      <c r="H11" s="595"/>
      <c r="I11" s="271"/>
    </row>
    <row r="12" spans="1:9">
      <c r="A12" s="596"/>
      <c r="B12" s="595" t="s">
        <v>931</v>
      </c>
      <c r="C12" s="595"/>
      <c r="D12" s="595"/>
      <c r="E12" s="595"/>
      <c r="F12" s="595"/>
      <c r="G12" s="595"/>
      <c r="H12" s="596"/>
    </row>
    <row r="13" spans="1:9">
      <c r="A13" s="603"/>
      <c r="B13" s="595" t="s">
        <v>932</v>
      </c>
      <c r="C13" s="604"/>
      <c r="D13" s="604"/>
      <c r="E13" s="604"/>
      <c r="F13" s="604"/>
      <c r="G13" s="604"/>
      <c r="H13" s="596"/>
    </row>
    <row r="14" spans="1:9" ht="17.25" customHeight="1">
      <c r="A14" s="603"/>
      <c r="B14" s="595" t="s">
        <v>1667</v>
      </c>
      <c r="C14" s="604"/>
      <c r="D14" s="604"/>
      <c r="E14" s="604"/>
      <c r="F14" s="604"/>
      <c r="G14" s="604"/>
      <c r="H14" s="595"/>
      <c r="I14" s="271"/>
    </row>
    <row r="15" spans="1:9" ht="6" customHeight="1"/>
  </sheetData>
  <mergeCells count="7">
    <mergeCell ref="C9:G9"/>
    <mergeCell ref="F2:G2"/>
    <mergeCell ref="A3:G3"/>
    <mergeCell ref="C5:G5"/>
    <mergeCell ref="C6:G6"/>
    <mergeCell ref="C7:G7"/>
    <mergeCell ref="C8:G8"/>
  </mergeCells>
  <phoneticPr fontId="8"/>
  <conditionalFormatting sqref="C6:G9">
    <cfRule type="notContainsBlanks" dxfId="121" priority="1">
      <formula>LEN(TRIM(C6))&gt;0</formula>
    </cfRule>
  </conditionalFormatting>
  <dataValidations count="1">
    <dataValidation type="list" allowBlank="1" showInputMessage="1" showErrorMessage="1" sqref="C6:G6" xr:uid="{AF31280F-4B8E-4377-BC1C-3C08E5F1EC97}">
      <formula1>"１　新規,２　変更,３　終了"</formula1>
    </dataValidation>
  </dataValidations>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4"/>
  </sheetPr>
  <dimension ref="A1:F23"/>
  <sheetViews>
    <sheetView view="pageBreakPreview" zoomScale="70" zoomScaleNormal="100" zoomScaleSheetLayoutView="70" workbookViewId="0">
      <selection activeCell="N32" sqref="N32"/>
    </sheetView>
  </sheetViews>
  <sheetFormatPr defaultColWidth="9" defaultRowHeight="13.5"/>
  <cols>
    <col min="1" max="1" width="27" style="1227" customWidth="1"/>
    <col min="2" max="2" width="5.25" style="1227" customWidth="1"/>
    <col min="3" max="5" width="20.625" style="1227" customWidth="1"/>
    <col min="6" max="6" width="3.125" style="1227" customWidth="1"/>
    <col min="7" max="16384" width="9" style="1227"/>
  </cols>
  <sheetData>
    <row r="1" spans="1:6" ht="27.75" customHeight="1">
      <c r="A1" s="1296" t="s">
        <v>1660</v>
      </c>
      <c r="E1" s="1244"/>
    </row>
    <row r="2" spans="1:6" ht="27.75" customHeight="1">
      <c r="E2" s="2763" t="str">
        <f>IF(AND(ISBLANK('届出書 '!AA4),ISBLANK('届出書 '!AD4),ISBLANK('届出書 '!AG4)),"届出書の日付から自動引用","令和"&amp;'届出書 '!AA4&amp;"年"&amp;'届出書 '!AD4&amp;"月"&amp;'届出書 '!AG4&amp;"日")</f>
        <v>届出書の日付から自動引用</v>
      </c>
      <c r="F2" s="2763"/>
    </row>
    <row r="3" spans="1:6" ht="36" customHeight="1">
      <c r="A3" s="2766" t="s">
        <v>189</v>
      </c>
      <c r="B3" s="2766"/>
      <c r="C3" s="2766"/>
      <c r="D3" s="2766"/>
      <c r="E3" s="2766"/>
      <c r="F3" s="2766"/>
    </row>
    <row r="4" spans="1:6" ht="36" customHeight="1">
      <c r="A4" s="1228"/>
      <c r="B4" s="1228"/>
      <c r="C4" s="1228"/>
      <c r="D4" s="1228"/>
      <c r="E4" s="1228"/>
      <c r="F4" s="1228"/>
    </row>
    <row r="5" spans="1:6" ht="36" customHeight="1">
      <c r="A5" s="1245" t="s">
        <v>183</v>
      </c>
      <c r="B5" s="2769" t="str">
        <f>IF(ISBLANK('届出書 '!G18),"届出書の記載欄から自動引用",'届出書 '!G18)</f>
        <v>届出書の記載欄から自動引用</v>
      </c>
      <c r="C5" s="2770"/>
      <c r="D5" s="2770"/>
      <c r="E5" s="2770"/>
      <c r="F5" s="2771"/>
    </row>
    <row r="6" spans="1:6" ht="46.5" customHeight="1">
      <c r="A6" s="1246" t="s">
        <v>184</v>
      </c>
      <c r="B6" s="2764"/>
      <c r="C6" s="2764"/>
      <c r="D6" s="2764"/>
      <c r="E6" s="2764"/>
      <c r="F6" s="2765"/>
    </row>
    <row r="7" spans="1:6">
      <c r="A7" s="1247"/>
      <c r="B7" s="1235"/>
      <c r="C7" s="1235"/>
      <c r="D7" s="1235"/>
      <c r="E7" s="1235"/>
      <c r="F7" s="1236"/>
    </row>
    <row r="8" spans="1:6" ht="38.25" customHeight="1">
      <c r="A8" s="1248" t="s">
        <v>190</v>
      </c>
      <c r="B8" s="1233"/>
      <c r="C8" s="1249" t="s">
        <v>308</v>
      </c>
      <c r="D8" s="1257"/>
      <c r="E8" s="1250" t="s">
        <v>227</v>
      </c>
      <c r="F8" s="1239"/>
    </row>
    <row r="9" spans="1:6" ht="32.25" customHeight="1">
      <c r="A9" s="1251"/>
      <c r="B9" s="1233"/>
      <c r="C9" s="1233"/>
      <c r="D9" s="1233"/>
      <c r="E9" s="1233"/>
      <c r="F9" s="1239"/>
    </row>
    <row r="10" spans="1:6" ht="21.75" customHeight="1">
      <c r="A10" s="1251"/>
      <c r="B10" s="1233"/>
      <c r="C10" s="1233" t="s">
        <v>309</v>
      </c>
      <c r="D10" s="1233"/>
      <c r="E10" s="1233"/>
      <c r="F10" s="1239"/>
    </row>
    <row r="11" spans="1:6" ht="4.5" customHeight="1">
      <c r="A11" s="1251"/>
      <c r="B11" s="1233"/>
      <c r="C11" s="1233"/>
      <c r="D11" s="1233"/>
      <c r="E11" s="1233"/>
      <c r="F11" s="1239"/>
    </row>
    <row r="12" spans="1:6" ht="29.25" customHeight="1">
      <c r="A12" s="1251"/>
      <c r="B12" s="1233"/>
      <c r="C12" s="1252" t="s">
        <v>310</v>
      </c>
      <c r="D12" s="1252" t="s">
        <v>137</v>
      </c>
      <c r="E12" s="1233"/>
      <c r="F12" s="1239"/>
    </row>
    <row r="13" spans="1:6" ht="29.25" customHeight="1">
      <c r="A13" s="1251"/>
      <c r="B13" s="1233"/>
      <c r="C13" s="1252" t="s">
        <v>311</v>
      </c>
      <c r="D13" s="1253"/>
      <c r="E13" s="1233"/>
      <c r="F13" s="1239"/>
    </row>
    <row r="14" spans="1:6" ht="29.25" customHeight="1">
      <c r="A14" s="1251"/>
      <c r="B14" s="1233"/>
      <c r="C14" s="1252" t="s">
        <v>294</v>
      </c>
      <c r="D14" s="1253"/>
      <c r="E14" s="1233"/>
      <c r="F14" s="1239"/>
    </row>
    <row r="15" spans="1:6" ht="29.25" customHeight="1">
      <c r="A15" s="1251"/>
      <c r="B15" s="1233"/>
      <c r="C15" s="1252" t="s">
        <v>1755</v>
      </c>
      <c r="D15" s="1253"/>
      <c r="E15" s="1233"/>
      <c r="F15" s="1239"/>
    </row>
    <row r="16" spans="1:6" ht="29.25" customHeight="1">
      <c r="A16" s="1251"/>
      <c r="B16" s="1233"/>
      <c r="C16" s="1254"/>
      <c r="D16" s="1253"/>
      <c r="E16" s="1233"/>
      <c r="F16" s="1239"/>
    </row>
    <row r="17" spans="1:6" ht="29.25" customHeight="1">
      <c r="A17" s="1251"/>
      <c r="B17" s="1233"/>
      <c r="C17" s="1254"/>
      <c r="D17" s="1253"/>
      <c r="E17" s="1233"/>
      <c r="F17" s="1239"/>
    </row>
    <row r="18" spans="1:6" ht="29.25" customHeight="1">
      <c r="A18" s="1251"/>
      <c r="B18" s="1233"/>
      <c r="C18" s="1254"/>
      <c r="D18" s="1253"/>
      <c r="E18" s="1233"/>
      <c r="F18" s="1239"/>
    </row>
    <row r="19" spans="1:6">
      <c r="A19" s="1255"/>
      <c r="B19" s="1241"/>
      <c r="C19" s="1241"/>
      <c r="D19" s="1241"/>
      <c r="E19" s="1241"/>
      <c r="F19" s="1242"/>
    </row>
    <row r="21" spans="1:6" ht="24.75" customHeight="1">
      <c r="A21" s="2768" t="s">
        <v>1605</v>
      </c>
      <c r="B21" s="2768"/>
      <c r="C21" s="2768"/>
      <c r="D21" s="2768"/>
      <c r="E21" s="2768"/>
    </row>
    <row r="22" spans="1:6" ht="44.25" customHeight="1">
      <c r="A22" s="2767" t="s">
        <v>1711</v>
      </c>
      <c r="B22" s="2767"/>
      <c r="C22" s="2767"/>
      <c r="D22" s="2767"/>
      <c r="E22" s="2767"/>
    </row>
    <row r="23" spans="1:6" ht="66.75" customHeight="1">
      <c r="A23" s="2767" t="s">
        <v>1712</v>
      </c>
      <c r="B23" s="2767"/>
      <c r="C23" s="2767"/>
      <c r="D23" s="2767"/>
      <c r="E23" s="2767"/>
    </row>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7">
    <mergeCell ref="E2:F2"/>
    <mergeCell ref="B6:F6"/>
    <mergeCell ref="A3:F3"/>
    <mergeCell ref="A23:E23"/>
    <mergeCell ref="A21:E21"/>
    <mergeCell ref="A22:E22"/>
    <mergeCell ref="B5:F5"/>
  </mergeCells>
  <phoneticPr fontId="8"/>
  <conditionalFormatting sqref="D13:D18 C16:C18 D8 B6:F6">
    <cfRule type="notContainsBlanks" dxfId="120" priority="1">
      <formula>LEN(TRIM(B6))&gt;0</formula>
    </cfRule>
  </conditionalFormatting>
  <dataValidations count="1">
    <dataValidation type="list" allowBlank="1" showInputMessage="1" showErrorMessage="1" sqref="B6:F6" xr:uid="{0764263A-B251-4D2B-BEFD-8F11458F6ECC}">
      <formula1>"①　新規,②　変更,③　終了"</formula1>
    </dataValidation>
  </dataValidations>
  <pageMargins left="0.39370078740157483" right="0.19685039370078741" top="0.62992125984251968" bottom="0.98425196850393704" header="0.51181102362204722" footer="0.51181102362204722"/>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4"/>
  </sheetPr>
  <dimension ref="A1:O18"/>
  <sheetViews>
    <sheetView view="pageBreakPreview" zoomScale="85" zoomScaleNormal="100" zoomScaleSheetLayoutView="85" workbookViewId="0">
      <selection activeCell="D2" sqref="D2:E2"/>
    </sheetView>
  </sheetViews>
  <sheetFormatPr defaultColWidth="9" defaultRowHeight="13.5"/>
  <cols>
    <col min="1" max="1" width="25.625" style="1227" customWidth="1"/>
    <col min="2" max="2" width="6.75" style="1227" customWidth="1"/>
    <col min="3" max="4" width="21.25" style="1227" customWidth="1"/>
    <col min="5" max="5" width="3.125" style="1227" customWidth="1"/>
    <col min="6" max="6" width="4" style="1227" customWidth="1"/>
    <col min="7" max="7" width="2.5" style="1227" customWidth="1"/>
    <col min="8" max="16384" width="9" style="1227"/>
  </cols>
  <sheetData>
    <row r="1" spans="1:15" ht="27.75" customHeight="1">
      <c r="A1" s="1296" t="s">
        <v>799</v>
      </c>
    </row>
    <row r="2" spans="1:15" ht="27.75" customHeight="1">
      <c r="D2" s="2763" t="str">
        <f>IF(AND(ISBLANK('届出書 '!AA4),ISBLANK('届出書 '!AD4),ISBLANK('届出書 '!AG4)),"届出書の日付から自動引用","令和"&amp;'届出書 '!AA4&amp;"年"&amp;'届出書 '!AD4&amp;"月"&amp;'届出書 '!AG4&amp;"日")</f>
        <v>届出書の日付から自動引用</v>
      </c>
      <c r="E2" s="2763"/>
    </row>
    <row r="3" spans="1:15" ht="36" customHeight="1">
      <c r="A3" s="2766" t="s">
        <v>236</v>
      </c>
      <c r="B3" s="2766"/>
      <c r="C3" s="2766"/>
      <c r="D3" s="2766"/>
      <c r="E3" s="2766"/>
    </row>
    <row r="4" spans="1:15" ht="36" customHeight="1">
      <c r="A4" s="1228"/>
      <c r="B4" s="1228"/>
      <c r="C4" s="1228"/>
      <c r="D4" s="1228"/>
      <c r="E4" s="1228"/>
    </row>
    <row r="5" spans="1:15" ht="36" customHeight="1">
      <c r="A5" s="1229" t="s">
        <v>183</v>
      </c>
      <c r="B5" s="2772" t="str">
        <f>IF(ISBLANK('届出書 '!G18),"届出書の記載欄から自動引用",'届出書 '!G18)</f>
        <v>届出書の記載欄から自動引用</v>
      </c>
      <c r="C5" s="2773"/>
      <c r="D5" s="2773"/>
      <c r="E5" s="2774"/>
    </row>
    <row r="6" spans="1:15" ht="46.5" customHeight="1">
      <c r="A6" s="1230" t="s">
        <v>184</v>
      </c>
      <c r="B6" s="2764"/>
      <c r="C6" s="2764"/>
      <c r="D6" s="2764"/>
      <c r="E6" s="2765"/>
      <c r="L6" s="1231"/>
      <c r="M6" s="1232"/>
      <c r="N6" s="1233"/>
      <c r="O6" s="1233"/>
    </row>
    <row r="7" spans="1:15" ht="46.5" customHeight="1">
      <c r="A7" s="1234" t="s">
        <v>237</v>
      </c>
      <c r="B7" s="2781"/>
      <c r="C7" s="2778"/>
      <c r="D7" s="2778"/>
      <c r="E7" s="2782"/>
      <c r="L7" s="1231"/>
      <c r="M7" s="1232"/>
      <c r="N7" s="1233"/>
      <c r="O7" s="1233"/>
    </row>
    <row r="8" spans="1:15">
      <c r="A8" s="1230"/>
      <c r="B8" s="1235"/>
      <c r="C8" s="1235"/>
      <c r="D8" s="1235"/>
      <c r="E8" s="1236"/>
    </row>
    <row r="9" spans="1:15" ht="29.25" customHeight="1">
      <c r="A9" s="1237" t="s">
        <v>238</v>
      </c>
      <c r="B9" s="1233"/>
      <c r="C9" s="1256"/>
      <c r="D9" s="1238" t="s">
        <v>227</v>
      </c>
      <c r="E9" s="1239"/>
    </row>
    <row r="10" spans="1:15">
      <c r="A10" s="1240"/>
      <c r="B10" s="1241"/>
      <c r="C10" s="1241"/>
      <c r="D10" s="1241"/>
      <c r="E10" s="1242"/>
    </row>
    <row r="11" spans="1:15" ht="46.5" customHeight="1">
      <c r="A11" s="1261" t="s">
        <v>1661</v>
      </c>
      <c r="B11" s="2777"/>
      <c r="C11" s="2778"/>
      <c r="D11" s="2778"/>
      <c r="E11" s="2779"/>
      <c r="L11" s="1231"/>
      <c r="M11" s="1232"/>
      <c r="N11" s="1233"/>
      <c r="O11" s="1233"/>
    </row>
    <row r="14" spans="1:15" ht="24.75" customHeight="1">
      <c r="A14" s="1227" t="s">
        <v>120</v>
      </c>
    </row>
    <row r="15" spans="1:15" ht="24.75" customHeight="1">
      <c r="A15" s="1227" t="s">
        <v>1662</v>
      </c>
    </row>
    <row r="16" spans="1:15" ht="53.25" customHeight="1">
      <c r="A16" s="2775" t="s">
        <v>1663</v>
      </c>
      <c r="B16" s="2775"/>
      <c r="C16" s="2775"/>
      <c r="D16" s="2775"/>
      <c r="E16" s="2775"/>
      <c r="F16" s="1226"/>
    </row>
    <row r="17" spans="1:6" ht="36" customHeight="1">
      <c r="A17" s="2780" t="s">
        <v>1668</v>
      </c>
      <c r="B17" s="2775"/>
      <c r="C17" s="2775"/>
      <c r="D17" s="2775"/>
      <c r="E17" s="2775"/>
      <c r="F17" s="1262"/>
    </row>
    <row r="18" spans="1:6" ht="101.25" customHeight="1">
      <c r="A18" s="2775" t="s">
        <v>1666</v>
      </c>
      <c r="B18" s="2776"/>
      <c r="C18" s="2776"/>
      <c r="D18" s="2776"/>
      <c r="E18" s="2776"/>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9">
    <mergeCell ref="D2:E2"/>
    <mergeCell ref="B6:E6"/>
    <mergeCell ref="A3:E3"/>
    <mergeCell ref="B5:E5"/>
    <mergeCell ref="A18:E18"/>
    <mergeCell ref="B11:E11"/>
    <mergeCell ref="A17:E17"/>
    <mergeCell ref="A16:E16"/>
    <mergeCell ref="B7:E7"/>
  </mergeCells>
  <phoneticPr fontId="8"/>
  <conditionalFormatting sqref="B6:E7 C9">
    <cfRule type="notContainsBlanks" dxfId="119" priority="2">
      <formula>LEN(TRIM(B6))&gt;0</formula>
    </cfRule>
  </conditionalFormatting>
  <conditionalFormatting sqref="B11:E11">
    <cfRule type="notContainsBlanks" dxfId="118" priority="1">
      <formula>LEN(TRIM(B11))&gt;0</formula>
    </cfRule>
  </conditionalFormatting>
  <dataValidations count="3">
    <dataValidation type="list" allowBlank="1" showInputMessage="1" showErrorMessage="1" sqref="B6:E6" xr:uid="{A1A1CB9D-5975-4CA6-9A25-FDCDC5578B88}">
      <formula1>"①　新規,②　変更,③　終了"</formula1>
    </dataValidation>
    <dataValidation type="list" allowBlank="1" showInputMessage="1" showErrorMessage="1" sqref="B7:E7" xr:uid="{A2C70311-D00E-41B6-B756-77F307C8A87B}">
      <formula1>"１　定員21人以上40人以下,２　定員41人以上60人以下,３　定員61人以上"</formula1>
    </dataValidation>
    <dataValidation type="list" allowBlank="1" showInputMessage="1" showErrorMessage="1" sqref="B11:E11" xr:uid="{8102153A-E7F4-4506-B2F8-DFF839AC9DCC}">
      <formula1>"１　あり　（※４の要件を満たす）,２　なし"</formula1>
    </dataValidation>
  </dataValidations>
  <pageMargins left="0.74803149606299213" right="0.74803149606299213" top="0.98425196850393704" bottom="0.98425196850393704" header="0.51181102362204722" footer="0.51181102362204722"/>
  <pageSetup paperSize="9" orientation="portrait" blackAndWhite="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4"/>
  </sheetPr>
  <dimension ref="A1:F16"/>
  <sheetViews>
    <sheetView view="pageBreakPreview" zoomScale="85" zoomScaleNormal="100" zoomScaleSheetLayoutView="85" workbookViewId="0">
      <selection activeCell="C4" sqref="C4"/>
    </sheetView>
  </sheetViews>
  <sheetFormatPr defaultColWidth="9" defaultRowHeight="13.5"/>
  <cols>
    <col min="1" max="1" width="23.375" style="1227" customWidth="1"/>
    <col min="2" max="2" width="4" style="1227" customWidth="1"/>
    <col min="3" max="5" width="20.125" style="1227" customWidth="1"/>
    <col min="6" max="6" width="3.125" style="1227" customWidth="1"/>
    <col min="7" max="16384" width="9" style="1227"/>
  </cols>
  <sheetData>
    <row r="1" spans="1:6" ht="27.75" customHeight="1">
      <c r="A1" s="1226" t="s">
        <v>798</v>
      </c>
    </row>
    <row r="2" spans="1:6" ht="27.75" customHeight="1">
      <c r="E2" s="2783" t="str">
        <f>IF(AND(ISBLANK('届出書 '!AA4),ISBLANK('届出書 '!AD4),ISBLANK('届出書 '!AG4)),"届出書の日付から自動引用","令和"&amp;'届出書 '!AA4&amp;"年"&amp;'届出書 '!AD4&amp;"月"&amp;'届出書 '!AG4&amp;"日")</f>
        <v>届出書の日付から自動引用</v>
      </c>
      <c r="F2" s="2784"/>
    </row>
    <row r="3" spans="1:6" ht="36" customHeight="1">
      <c r="A3" s="2766" t="s">
        <v>239</v>
      </c>
      <c r="B3" s="2766"/>
      <c r="C3" s="2766"/>
      <c r="D3" s="2766"/>
      <c r="E3" s="2766"/>
      <c r="F3" s="2766"/>
    </row>
    <row r="4" spans="1:6" ht="36" customHeight="1">
      <c r="A4" s="1228"/>
      <c r="B4" s="1228"/>
      <c r="C4" s="1228"/>
      <c r="D4" s="1228"/>
      <c r="E4" s="1228"/>
      <c r="F4" s="1228"/>
    </row>
    <row r="5" spans="1:6" ht="36" customHeight="1">
      <c r="A5" s="1229" t="s">
        <v>183</v>
      </c>
      <c r="B5" s="2769" t="str">
        <f>IF(ISBLANK('届出書 '!G18),"届出書の記載欄から自動引用",'届出書 '!G18)</f>
        <v>届出書の記載欄から自動引用</v>
      </c>
      <c r="C5" s="2770"/>
      <c r="D5" s="2770"/>
      <c r="E5" s="2770"/>
      <c r="F5" s="2771"/>
    </row>
    <row r="6" spans="1:6" ht="46.5" customHeight="1">
      <c r="A6" s="1246" t="s">
        <v>240</v>
      </c>
      <c r="B6" s="2764"/>
      <c r="C6" s="2764"/>
      <c r="D6" s="2764"/>
      <c r="E6" s="2764"/>
      <c r="F6" s="2765"/>
    </row>
    <row r="7" spans="1:6">
      <c r="A7" s="1247"/>
      <c r="B7" s="1235"/>
      <c r="C7" s="1235"/>
      <c r="D7" s="1235"/>
      <c r="E7" s="1235"/>
      <c r="F7" s="1236"/>
    </row>
    <row r="8" spans="1:6" ht="29.25" customHeight="1">
      <c r="A8" s="1258" t="s">
        <v>241</v>
      </c>
      <c r="B8" s="1233"/>
      <c r="C8" s="1252" t="s">
        <v>242</v>
      </c>
      <c r="D8" s="1252" t="s">
        <v>243</v>
      </c>
      <c r="E8" s="1259"/>
      <c r="F8" s="1239"/>
    </row>
    <row r="9" spans="1:6" ht="29.25" customHeight="1">
      <c r="A9" s="1251"/>
      <c r="B9" s="1233"/>
      <c r="C9" s="1263"/>
      <c r="D9" s="1264"/>
      <c r="E9" s="1260"/>
      <c r="F9" s="1239"/>
    </row>
    <row r="10" spans="1:6">
      <c r="A10" s="1255"/>
      <c r="B10" s="1241"/>
      <c r="C10" s="1241"/>
      <c r="D10" s="1241"/>
      <c r="E10" s="1241"/>
      <c r="F10" s="1242"/>
    </row>
    <row r="11" spans="1:6" ht="9.75" customHeight="1"/>
    <row r="12" spans="1:6" ht="19.5" customHeight="1">
      <c r="A12" s="1227" t="s">
        <v>117</v>
      </c>
    </row>
    <row r="13" spans="1:6" ht="19.5" customHeight="1">
      <c r="A13" s="1243" t="s">
        <v>1664</v>
      </c>
    </row>
    <row r="14" spans="1:6" ht="19.5" customHeight="1">
      <c r="A14" s="1226" t="s">
        <v>121</v>
      </c>
    </row>
    <row r="15" spans="1:6" ht="19.5" customHeight="1">
      <c r="A15" s="1227" t="s">
        <v>1665</v>
      </c>
    </row>
    <row r="16" spans="1:6" ht="19.5" customHeight="1">
      <c r="A16" s="1265" t="s">
        <v>1670</v>
      </c>
    </row>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4">
    <mergeCell ref="E2:F2"/>
    <mergeCell ref="B6:F6"/>
    <mergeCell ref="A3:F3"/>
    <mergeCell ref="B5:F5"/>
  </mergeCells>
  <phoneticPr fontId="8"/>
  <conditionalFormatting sqref="B6:F6 C9:D9">
    <cfRule type="notContainsBlanks" dxfId="117" priority="1">
      <formula>LEN(TRIM(B6))&gt;0</formula>
    </cfRule>
  </conditionalFormatting>
  <dataValidations count="1">
    <dataValidation type="list" allowBlank="1" showInputMessage="1" showErrorMessage="1" sqref="B6:F6" xr:uid="{E022266D-E7B9-48DA-A54D-F89DDB24A094}">
      <formula1>"①　新規,②　変更,③　終了"</formula1>
    </dataValidation>
  </dataValidations>
  <pageMargins left="0.59055118110236227" right="0.43307086614173229" top="0.98425196850393704" bottom="0.98425196850393704" header="0.51181102362204722" footer="0.51181102362204722"/>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4"/>
  </sheetPr>
  <dimension ref="A1:Q49"/>
  <sheetViews>
    <sheetView view="pageBreakPreview" zoomScale="85" zoomScaleNormal="70" zoomScaleSheetLayoutView="85" workbookViewId="0">
      <selection activeCell="C6" sqref="C6:H6"/>
    </sheetView>
  </sheetViews>
  <sheetFormatPr defaultColWidth="9" defaultRowHeight="13.5"/>
  <cols>
    <col min="1" max="1" width="9" style="1267"/>
    <col min="2" max="2" width="11.125" style="1267" customWidth="1"/>
    <col min="3" max="6" width="9" style="1267"/>
    <col min="7" max="8" width="11.5" style="1267" customWidth="1"/>
    <col min="9" max="16384" width="9" style="1267"/>
  </cols>
  <sheetData>
    <row r="1" spans="1:17" ht="17.25">
      <c r="A1" s="1266" t="s">
        <v>797</v>
      </c>
    </row>
    <row r="2" spans="1:17" ht="15" customHeight="1">
      <c r="G2" s="2793" t="str">
        <f>IF(AND(ISBLANK('届出書 '!AA4),ISBLANK('届出書 '!AD4),ISBLANK('届出書 '!AG4)),"届出書の日付から自動引用","令和"&amp;'届出書 '!AA4&amp;"年"&amp;'届出書 '!AD4&amp;"月"&amp;'届出書 '!AG4&amp;"日")</f>
        <v>届出書の日付から自動引用</v>
      </c>
      <c r="H2" s="2793"/>
    </row>
    <row r="3" spans="1:17" s="1268" customFormat="1" ht="34.5" customHeight="1" thickBot="1">
      <c r="A3" s="2794" t="s">
        <v>1673</v>
      </c>
      <c r="B3" s="2795"/>
      <c r="C3" s="2795"/>
      <c r="D3" s="2795"/>
      <c r="E3" s="2795"/>
      <c r="F3" s="2795"/>
      <c r="G3" s="2795"/>
      <c r="H3" s="2795"/>
    </row>
    <row r="4" spans="1:17" ht="19.5" customHeight="1" thickBot="1">
      <c r="A4" s="2796" t="s">
        <v>18</v>
      </c>
      <c r="B4" s="2797"/>
      <c r="C4" s="2798" t="str">
        <f>_xlfn.CONCAT('届出書 '!G16:H16,'届出書 '!I16:J16,'届出書 '!K16:L16,'届出書 '!M16:N16,'届出書 '!O16:P16,'届出書 '!Q16:R16,'届出書 '!S16:T16,'届出書 '!U16:V16,'届出書 '!W16:X16,'届出書 '!Y16:Z16)</f>
        <v>251</v>
      </c>
      <c r="D4" s="2799"/>
      <c r="E4" s="2799"/>
      <c r="F4" s="2799"/>
      <c r="G4" s="2799"/>
      <c r="H4" s="2800"/>
    </row>
    <row r="5" spans="1:17" ht="24" customHeight="1">
      <c r="A5" s="2796" t="s">
        <v>244</v>
      </c>
      <c r="B5" s="2797"/>
      <c r="C5" s="2801" t="str">
        <f>IF(ISBLANK('届出書 '!G18),"届出書の記載欄から自動引用",'届出書 '!G18)</f>
        <v>届出書の記載欄から自動引用</v>
      </c>
      <c r="D5" s="2802"/>
      <c r="E5" s="2802"/>
      <c r="F5" s="2802"/>
      <c r="G5" s="2802"/>
      <c r="H5" s="2803"/>
    </row>
    <row r="6" spans="1:17" ht="28.5" customHeight="1" thickBot="1">
      <c r="A6" s="2804" t="s">
        <v>246</v>
      </c>
      <c r="B6" s="2805"/>
      <c r="C6" s="2806"/>
      <c r="D6" s="2807"/>
      <c r="E6" s="2807"/>
      <c r="F6" s="2807"/>
      <c r="G6" s="2807"/>
      <c r="H6" s="2808"/>
    </row>
    <row r="7" spans="1:17" ht="28.5" customHeight="1" thickTop="1" thickBot="1">
      <c r="A7" s="2809" t="s">
        <v>256</v>
      </c>
      <c r="B7" s="2810"/>
      <c r="C7" s="2810"/>
      <c r="D7" s="2810"/>
      <c r="E7" s="2811"/>
      <c r="F7" s="2812"/>
      <c r="G7" s="2812"/>
      <c r="H7" s="2813"/>
    </row>
    <row r="8" spans="1:17" ht="19.5" customHeight="1" thickTop="1">
      <c r="A8" s="2814" t="s">
        <v>247</v>
      </c>
      <c r="B8" s="2817" t="s">
        <v>248</v>
      </c>
      <c r="C8" s="2818"/>
      <c r="D8" s="2818"/>
      <c r="E8" s="2818"/>
      <c r="F8" s="2819"/>
      <c r="G8" s="2820" t="s">
        <v>249</v>
      </c>
      <c r="H8" s="2821"/>
    </row>
    <row r="9" spans="1:17" ht="18" customHeight="1">
      <c r="A9" s="2815"/>
      <c r="B9" s="2822"/>
      <c r="C9" s="2824" t="s">
        <v>260</v>
      </c>
      <c r="D9" s="2825"/>
      <c r="E9" s="2788" t="s">
        <v>261</v>
      </c>
      <c r="F9" s="2790"/>
      <c r="G9" s="2827"/>
      <c r="H9" s="2828"/>
    </row>
    <row r="10" spans="1:17" ht="19.5" customHeight="1">
      <c r="A10" s="2815"/>
      <c r="B10" s="2822"/>
      <c r="C10" s="2826"/>
      <c r="D10" s="2805"/>
      <c r="E10" s="2788" t="s">
        <v>262</v>
      </c>
      <c r="F10" s="2790"/>
      <c r="G10" s="2827"/>
      <c r="H10" s="2828"/>
    </row>
    <row r="11" spans="1:17" ht="19.5" customHeight="1">
      <c r="A11" s="2815"/>
      <c r="B11" s="2822"/>
      <c r="C11" s="2788" t="s">
        <v>263</v>
      </c>
      <c r="D11" s="2829"/>
      <c r="E11" s="2829"/>
      <c r="F11" s="2790"/>
      <c r="G11" s="2791">
        <f>SUM(G9:H10)</f>
        <v>0</v>
      </c>
      <c r="H11" s="2792"/>
    </row>
    <row r="12" spans="1:17" ht="19.5" customHeight="1">
      <c r="A12" s="2815"/>
      <c r="B12" s="2822"/>
      <c r="C12" s="2788" t="s">
        <v>264</v>
      </c>
      <c r="D12" s="2789"/>
      <c r="E12" s="2789"/>
      <c r="F12" s="2790"/>
      <c r="G12" s="2791">
        <f>E7/15</f>
        <v>0</v>
      </c>
      <c r="H12" s="2792"/>
    </row>
    <row r="13" spans="1:17" ht="19.5" customHeight="1" thickBot="1">
      <c r="A13" s="2816"/>
      <c r="B13" s="2823"/>
      <c r="C13" s="2830" t="s">
        <v>1590</v>
      </c>
      <c r="D13" s="2831"/>
      <c r="E13" s="2831"/>
      <c r="F13" s="2832"/>
      <c r="G13" s="2833" t="str">
        <f>IF(ISBLANK(E7),"（自動計算）",IF(AND(G11&gt;=G12,G9&gt;=1),"算定可能","算定不可"))</f>
        <v>（自動計算）</v>
      </c>
      <c r="H13" s="2834"/>
    </row>
    <row r="14" spans="1:17" ht="15" customHeight="1" thickTop="1" thickBot="1">
      <c r="A14" s="2785" t="s">
        <v>1588</v>
      </c>
      <c r="B14" s="2839" t="s">
        <v>1587</v>
      </c>
      <c r="C14" s="2840"/>
      <c r="D14" s="2840"/>
      <c r="E14" s="2840"/>
      <c r="F14" s="2840"/>
      <c r="G14" s="2841" t="str">
        <f>IF(ISBLANK(E7),"（自動計算）",IF(COUNTIF(I16:I45,"〇")/E7&gt;=0.5,"算定可能","算定不可"))</f>
        <v>（自動計算）</v>
      </c>
      <c r="H14" s="2842"/>
      <c r="Q14" s="1269"/>
    </row>
    <row r="15" spans="1:17" ht="15" customHeight="1">
      <c r="A15" s="2786"/>
      <c r="B15" s="2788" t="s">
        <v>250</v>
      </c>
      <c r="C15" s="2829"/>
      <c r="D15" s="2790"/>
      <c r="E15" s="2788" t="s">
        <v>257</v>
      </c>
      <c r="F15" s="2829"/>
      <c r="G15" s="2829"/>
      <c r="H15" s="2789"/>
      <c r="I15" s="1270" t="s">
        <v>1589</v>
      </c>
    </row>
    <row r="16" spans="1:17" ht="18" customHeight="1">
      <c r="A16" s="2786"/>
      <c r="B16" s="1271">
        <v>1</v>
      </c>
      <c r="C16" s="2835" t="s">
        <v>1641</v>
      </c>
      <c r="D16" s="2836"/>
      <c r="E16" s="2835" t="s">
        <v>1674</v>
      </c>
      <c r="F16" s="2837"/>
      <c r="G16" s="2837"/>
      <c r="H16" s="2838"/>
      <c r="I16" s="1272" t="str">
        <f>IF(COUNTA(C16:H16)=2,"〇","自動入力")</f>
        <v>〇</v>
      </c>
    </row>
    <row r="17" spans="1:9" ht="18" customHeight="1">
      <c r="A17" s="2786"/>
      <c r="B17" s="1271">
        <v>2</v>
      </c>
      <c r="C17" s="2835" t="s">
        <v>1643</v>
      </c>
      <c r="D17" s="2836"/>
      <c r="E17" s="2835"/>
      <c r="F17" s="2837"/>
      <c r="G17" s="2837"/>
      <c r="H17" s="2838"/>
      <c r="I17" s="1272" t="str">
        <f t="shared" ref="I17:I45" si="0">IF(COUNTA(C17:H17)=2,"〇","自動入力")</f>
        <v>自動入力</v>
      </c>
    </row>
    <row r="18" spans="1:9" ht="18" customHeight="1">
      <c r="A18" s="2786"/>
      <c r="B18" s="1271">
        <v>3</v>
      </c>
      <c r="C18" s="2835" t="s">
        <v>1645</v>
      </c>
      <c r="D18" s="2836"/>
      <c r="E18" s="2835"/>
      <c r="F18" s="2837"/>
      <c r="G18" s="2837"/>
      <c r="H18" s="2838"/>
      <c r="I18" s="1272" t="str">
        <f t="shared" si="0"/>
        <v>自動入力</v>
      </c>
    </row>
    <row r="19" spans="1:9" ht="18" customHeight="1">
      <c r="A19" s="2786"/>
      <c r="B19" s="1271">
        <v>4</v>
      </c>
      <c r="C19" s="2835" t="s">
        <v>1647</v>
      </c>
      <c r="D19" s="2836"/>
      <c r="E19" s="2835"/>
      <c r="F19" s="2837"/>
      <c r="G19" s="2837"/>
      <c r="H19" s="2838"/>
      <c r="I19" s="1272" t="str">
        <f t="shared" si="0"/>
        <v>自動入力</v>
      </c>
    </row>
    <row r="20" spans="1:9" ht="18" customHeight="1">
      <c r="A20" s="2786"/>
      <c r="B20" s="1271">
        <v>5</v>
      </c>
      <c r="C20" s="2835"/>
      <c r="D20" s="2836"/>
      <c r="E20" s="2835"/>
      <c r="F20" s="2837"/>
      <c r="G20" s="2837"/>
      <c r="H20" s="2838"/>
      <c r="I20" s="1272" t="str">
        <f t="shared" si="0"/>
        <v>自動入力</v>
      </c>
    </row>
    <row r="21" spans="1:9" ht="18" customHeight="1">
      <c r="A21" s="2786"/>
      <c r="B21" s="1271">
        <v>6</v>
      </c>
      <c r="C21" s="2835"/>
      <c r="D21" s="2836"/>
      <c r="E21" s="2835"/>
      <c r="F21" s="2837"/>
      <c r="G21" s="2837"/>
      <c r="H21" s="2838"/>
      <c r="I21" s="1272" t="str">
        <f t="shared" si="0"/>
        <v>自動入力</v>
      </c>
    </row>
    <row r="22" spans="1:9" ht="18" customHeight="1">
      <c r="A22" s="2786"/>
      <c r="B22" s="1271">
        <v>7</v>
      </c>
      <c r="C22" s="2835"/>
      <c r="D22" s="2836"/>
      <c r="E22" s="2835"/>
      <c r="F22" s="2837"/>
      <c r="G22" s="2837"/>
      <c r="H22" s="2838"/>
      <c r="I22" s="1272" t="str">
        <f t="shared" si="0"/>
        <v>自動入力</v>
      </c>
    </row>
    <row r="23" spans="1:9" ht="18" customHeight="1">
      <c r="A23" s="2786"/>
      <c r="B23" s="1271">
        <v>8</v>
      </c>
      <c r="C23" s="2835"/>
      <c r="D23" s="2836"/>
      <c r="E23" s="2835"/>
      <c r="F23" s="2837"/>
      <c r="G23" s="2837"/>
      <c r="H23" s="2838"/>
      <c r="I23" s="1272" t="str">
        <f t="shared" si="0"/>
        <v>自動入力</v>
      </c>
    </row>
    <row r="24" spans="1:9" ht="18" customHeight="1">
      <c r="A24" s="2786"/>
      <c r="B24" s="1271">
        <v>9</v>
      </c>
      <c r="C24" s="2835"/>
      <c r="D24" s="2836"/>
      <c r="E24" s="2835"/>
      <c r="F24" s="2837"/>
      <c r="G24" s="2837"/>
      <c r="H24" s="2838"/>
      <c r="I24" s="1272" t="str">
        <f t="shared" si="0"/>
        <v>自動入力</v>
      </c>
    </row>
    <row r="25" spans="1:9" ht="18" customHeight="1">
      <c r="A25" s="2786"/>
      <c r="B25" s="1271">
        <v>10</v>
      </c>
      <c r="C25" s="2835"/>
      <c r="D25" s="2836"/>
      <c r="E25" s="2835"/>
      <c r="F25" s="2837"/>
      <c r="G25" s="2837"/>
      <c r="H25" s="2838"/>
      <c r="I25" s="1272" t="str">
        <f t="shared" si="0"/>
        <v>自動入力</v>
      </c>
    </row>
    <row r="26" spans="1:9" ht="18" customHeight="1">
      <c r="A26" s="2786"/>
      <c r="B26" s="1271">
        <v>11</v>
      </c>
      <c r="C26" s="2835"/>
      <c r="D26" s="2836"/>
      <c r="E26" s="2835"/>
      <c r="F26" s="2837"/>
      <c r="G26" s="2837"/>
      <c r="H26" s="2838"/>
      <c r="I26" s="1272" t="str">
        <f t="shared" si="0"/>
        <v>自動入力</v>
      </c>
    </row>
    <row r="27" spans="1:9" ht="18" customHeight="1">
      <c r="A27" s="2786"/>
      <c r="B27" s="1271">
        <v>12</v>
      </c>
      <c r="C27" s="2835"/>
      <c r="D27" s="2836"/>
      <c r="E27" s="2835"/>
      <c r="F27" s="2837"/>
      <c r="G27" s="2837"/>
      <c r="H27" s="2838"/>
      <c r="I27" s="1272" t="str">
        <f t="shared" si="0"/>
        <v>自動入力</v>
      </c>
    </row>
    <row r="28" spans="1:9" ht="18" customHeight="1">
      <c r="A28" s="2786"/>
      <c r="B28" s="1271">
        <v>13</v>
      </c>
      <c r="C28" s="2835"/>
      <c r="D28" s="2836"/>
      <c r="E28" s="2835"/>
      <c r="F28" s="2837"/>
      <c r="G28" s="2837"/>
      <c r="H28" s="2838"/>
      <c r="I28" s="1272" t="str">
        <f t="shared" si="0"/>
        <v>自動入力</v>
      </c>
    </row>
    <row r="29" spans="1:9" ht="18" customHeight="1">
      <c r="A29" s="2786"/>
      <c r="B29" s="1271">
        <v>14</v>
      </c>
      <c r="C29" s="2835"/>
      <c r="D29" s="2836"/>
      <c r="E29" s="2835"/>
      <c r="F29" s="2837"/>
      <c r="G29" s="2837"/>
      <c r="H29" s="2838"/>
      <c r="I29" s="1272" t="str">
        <f t="shared" si="0"/>
        <v>自動入力</v>
      </c>
    </row>
    <row r="30" spans="1:9" ht="18" customHeight="1">
      <c r="A30" s="2786"/>
      <c r="B30" s="1271">
        <v>15</v>
      </c>
      <c r="C30" s="2835"/>
      <c r="D30" s="2836"/>
      <c r="E30" s="2835"/>
      <c r="F30" s="2837"/>
      <c r="G30" s="2837"/>
      <c r="H30" s="2838"/>
      <c r="I30" s="1272" t="str">
        <f t="shared" si="0"/>
        <v>自動入力</v>
      </c>
    </row>
    <row r="31" spans="1:9" ht="18" customHeight="1">
      <c r="A31" s="2786"/>
      <c r="B31" s="1271">
        <v>16</v>
      </c>
      <c r="C31" s="2835"/>
      <c r="D31" s="2836"/>
      <c r="E31" s="2835"/>
      <c r="F31" s="2837"/>
      <c r="G31" s="2837"/>
      <c r="H31" s="2838"/>
      <c r="I31" s="1272" t="str">
        <f t="shared" si="0"/>
        <v>自動入力</v>
      </c>
    </row>
    <row r="32" spans="1:9" ht="18" customHeight="1">
      <c r="A32" s="2786"/>
      <c r="B32" s="1271">
        <v>17</v>
      </c>
      <c r="C32" s="2835"/>
      <c r="D32" s="2836"/>
      <c r="E32" s="2835"/>
      <c r="F32" s="2837"/>
      <c r="G32" s="2837"/>
      <c r="H32" s="2838"/>
      <c r="I32" s="1272" t="str">
        <f t="shared" si="0"/>
        <v>自動入力</v>
      </c>
    </row>
    <row r="33" spans="1:9" ht="18" customHeight="1">
      <c r="A33" s="2786"/>
      <c r="B33" s="1271">
        <v>18</v>
      </c>
      <c r="C33" s="2835"/>
      <c r="D33" s="2836"/>
      <c r="E33" s="2835"/>
      <c r="F33" s="2837"/>
      <c r="G33" s="2837"/>
      <c r="H33" s="2838"/>
      <c r="I33" s="1272" t="str">
        <f t="shared" si="0"/>
        <v>自動入力</v>
      </c>
    </row>
    <row r="34" spans="1:9" ht="18" customHeight="1">
      <c r="A34" s="2786"/>
      <c r="B34" s="1271">
        <v>19</v>
      </c>
      <c r="C34" s="2835"/>
      <c r="D34" s="2836"/>
      <c r="E34" s="2835"/>
      <c r="F34" s="2837"/>
      <c r="G34" s="2837"/>
      <c r="H34" s="2838"/>
      <c r="I34" s="1272" t="str">
        <f t="shared" si="0"/>
        <v>自動入力</v>
      </c>
    </row>
    <row r="35" spans="1:9" ht="18" customHeight="1">
      <c r="A35" s="2786"/>
      <c r="B35" s="1271">
        <v>20</v>
      </c>
      <c r="C35" s="2835"/>
      <c r="D35" s="2836"/>
      <c r="E35" s="2835"/>
      <c r="F35" s="2837"/>
      <c r="G35" s="2837"/>
      <c r="H35" s="2838"/>
      <c r="I35" s="1272" t="str">
        <f t="shared" si="0"/>
        <v>自動入力</v>
      </c>
    </row>
    <row r="36" spans="1:9" ht="18" customHeight="1">
      <c r="A36" s="2786"/>
      <c r="B36" s="1271">
        <v>21</v>
      </c>
      <c r="C36" s="2835"/>
      <c r="D36" s="2836"/>
      <c r="E36" s="2835"/>
      <c r="F36" s="2837"/>
      <c r="G36" s="2837"/>
      <c r="H36" s="2838"/>
      <c r="I36" s="1272" t="str">
        <f t="shared" si="0"/>
        <v>自動入力</v>
      </c>
    </row>
    <row r="37" spans="1:9" ht="18" customHeight="1">
      <c r="A37" s="2786"/>
      <c r="B37" s="1271">
        <v>22</v>
      </c>
      <c r="C37" s="2835"/>
      <c r="D37" s="2836"/>
      <c r="E37" s="2835"/>
      <c r="F37" s="2837"/>
      <c r="G37" s="2837"/>
      <c r="H37" s="2838"/>
      <c r="I37" s="1272" t="str">
        <f t="shared" si="0"/>
        <v>自動入力</v>
      </c>
    </row>
    <row r="38" spans="1:9" ht="18" customHeight="1">
      <c r="A38" s="2786"/>
      <c r="B38" s="1271">
        <v>23</v>
      </c>
      <c r="C38" s="2835"/>
      <c r="D38" s="2836"/>
      <c r="E38" s="2835"/>
      <c r="F38" s="2837"/>
      <c r="G38" s="2837"/>
      <c r="H38" s="2838"/>
      <c r="I38" s="1272" t="str">
        <f t="shared" si="0"/>
        <v>自動入力</v>
      </c>
    </row>
    <row r="39" spans="1:9" ht="18" customHeight="1">
      <c r="A39" s="2786"/>
      <c r="B39" s="1271">
        <v>24</v>
      </c>
      <c r="C39" s="2835"/>
      <c r="D39" s="2836"/>
      <c r="E39" s="2835"/>
      <c r="F39" s="2837"/>
      <c r="G39" s="2837"/>
      <c r="H39" s="2838"/>
      <c r="I39" s="1272" t="str">
        <f t="shared" si="0"/>
        <v>自動入力</v>
      </c>
    </row>
    <row r="40" spans="1:9" ht="18" customHeight="1">
      <c r="A40" s="2786"/>
      <c r="B40" s="1271">
        <v>25</v>
      </c>
      <c r="C40" s="2835"/>
      <c r="D40" s="2836"/>
      <c r="E40" s="2835"/>
      <c r="F40" s="2837"/>
      <c r="G40" s="2837"/>
      <c r="H40" s="2838"/>
      <c r="I40" s="1272" t="str">
        <f t="shared" si="0"/>
        <v>自動入力</v>
      </c>
    </row>
    <row r="41" spans="1:9" ht="18" customHeight="1">
      <c r="A41" s="2786"/>
      <c r="B41" s="1271">
        <v>26</v>
      </c>
      <c r="C41" s="2835"/>
      <c r="D41" s="2836"/>
      <c r="E41" s="2835"/>
      <c r="F41" s="2837"/>
      <c r="G41" s="2837"/>
      <c r="H41" s="2838"/>
      <c r="I41" s="1272" t="str">
        <f t="shared" si="0"/>
        <v>自動入力</v>
      </c>
    </row>
    <row r="42" spans="1:9" ht="18" customHeight="1">
      <c r="A42" s="2786"/>
      <c r="B42" s="1271">
        <v>27</v>
      </c>
      <c r="C42" s="2835"/>
      <c r="D42" s="2836"/>
      <c r="E42" s="2835"/>
      <c r="F42" s="2837"/>
      <c r="G42" s="2837"/>
      <c r="H42" s="2838"/>
      <c r="I42" s="1272" t="str">
        <f t="shared" si="0"/>
        <v>自動入力</v>
      </c>
    </row>
    <row r="43" spans="1:9" ht="18" customHeight="1">
      <c r="A43" s="2786"/>
      <c r="B43" s="1271">
        <v>28</v>
      </c>
      <c r="C43" s="2835"/>
      <c r="D43" s="2836"/>
      <c r="E43" s="2835"/>
      <c r="F43" s="2837"/>
      <c r="G43" s="2837"/>
      <c r="H43" s="2838"/>
      <c r="I43" s="1272" t="str">
        <f t="shared" si="0"/>
        <v>自動入力</v>
      </c>
    </row>
    <row r="44" spans="1:9" ht="18" customHeight="1">
      <c r="A44" s="2786"/>
      <c r="B44" s="1271">
        <v>29</v>
      </c>
      <c r="C44" s="2835"/>
      <c r="D44" s="2836"/>
      <c r="E44" s="2835"/>
      <c r="F44" s="2837"/>
      <c r="G44" s="2837"/>
      <c r="H44" s="2838"/>
      <c r="I44" s="1272" t="str">
        <f t="shared" si="0"/>
        <v>自動入力</v>
      </c>
    </row>
    <row r="45" spans="1:9" ht="18" customHeight="1" thickBot="1">
      <c r="A45" s="2787"/>
      <c r="B45" s="1273">
        <v>30</v>
      </c>
      <c r="C45" s="2843"/>
      <c r="D45" s="2844"/>
      <c r="E45" s="2843"/>
      <c r="F45" s="2845"/>
      <c r="G45" s="2845"/>
      <c r="H45" s="2845"/>
      <c r="I45" s="1274" t="str">
        <f t="shared" si="0"/>
        <v>自動入力</v>
      </c>
    </row>
    <row r="46" spans="1:9" ht="15" customHeight="1">
      <c r="A46" s="1275" t="s">
        <v>1603</v>
      </c>
    </row>
    <row r="47" spans="1:9" ht="15" customHeight="1">
      <c r="A47" s="1275" t="s">
        <v>1606</v>
      </c>
    </row>
    <row r="48" spans="1:9" ht="15" customHeight="1">
      <c r="A48" s="1275" t="s">
        <v>1608</v>
      </c>
    </row>
    <row r="49" spans="1:1" ht="15" customHeight="1">
      <c r="A49" s="1275" t="s">
        <v>1607</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0">
    <mergeCell ref="C45:D45"/>
    <mergeCell ref="E45:H45"/>
    <mergeCell ref="C42:D42"/>
    <mergeCell ref="E42:H42"/>
    <mergeCell ref="C43:D43"/>
    <mergeCell ref="E43:H43"/>
    <mergeCell ref="C44:D44"/>
    <mergeCell ref="E44:H44"/>
    <mergeCell ref="C41:D41"/>
    <mergeCell ref="E41:H41"/>
    <mergeCell ref="C35:D35"/>
    <mergeCell ref="E35:H35"/>
    <mergeCell ref="C34:D34"/>
    <mergeCell ref="E34:H34"/>
    <mergeCell ref="C36:D36"/>
    <mergeCell ref="E36:H36"/>
    <mergeCell ref="C38:D38"/>
    <mergeCell ref="E38:H38"/>
    <mergeCell ref="C37:D37"/>
    <mergeCell ref="E37:H37"/>
    <mergeCell ref="C39:D39"/>
    <mergeCell ref="E39:H39"/>
    <mergeCell ref="C40:D40"/>
    <mergeCell ref="E40:H40"/>
    <mergeCell ref="C32:D32"/>
    <mergeCell ref="E32:H32"/>
    <mergeCell ref="C31:D31"/>
    <mergeCell ref="E31:H31"/>
    <mergeCell ref="C33:D33"/>
    <mergeCell ref="E33:H33"/>
    <mergeCell ref="C29:D29"/>
    <mergeCell ref="E29:H29"/>
    <mergeCell ref="C28:D28"/>
    <mergeCell ref="E28:H28"/>
    <mergeCell ref="C30:D30"/>
    <mergeCell ref="E30:H30"/>
    <mergeCell ref="C26:D26"/>
    <mergeCell ref="E26:H26"/>
    <mergeCell ref="C25:D25"/>
    <mergeCell ref="E25:H25"/>
    <mergeCell ref="C27:D27"/>
    <mergeCell ref="E27:H27"/>
    <mergeCell ref="C23:D23"/>
    <mergeCell ref="E23:H23"/>
    <mergeCell ref="C22:D22"/>
    <mergeCell ref="E22:H22"/>
    <mergeCell ref="C24:D24"/>
    <mergeCell ref="E24:H24"/>
    <mergeCell ref="C21:D21"/>
    <mergeCell ref="E21:H21"/>
    <mergeCell ref="C19:D19"/>
    <mergeCell ref="E19:H19"/>
    <mergeCell ref="C17:D17"/>
    <mergeCell ref="E17:H17"/>
    <mergeCell ref="C18:D18"/>
    <mergeCell ref="E18:H18"/>
    <mergeCell ref="C20:D20"/>
    <mergeCell ref="E20:H20"/>
    <mergeCell ref="C16:D16"/>
    <mergeCell ref="E16:H16"/>
    <mergeCell ref="B14:F14"/>
    <mergeCell ref="G14:H14"/>
    <mergeCell ref="B15:D15"/>
    <mergeCell ref="E15:H15"/>
    <mergeCell ref="B9:B13"/>
    <mergeCell ref="C9:D10"/>
    <mergeCell ref="E9:F9"/>
    <mergeCell ref="G9:H9"/>
    <mergeCell ref="E10:F10"/>
    <mergeCell ref="G10:H10"/>
    <mergeCell ref="C11:F11"/>
    <mergeCell ref="G11:H11"/>
    <mergeCell ref="C13:F13"/>
    <mergeCell ref="G13:H13"/>
    <mergeCell ref="A14:A45"/>
    <mergeCell ref="C12:F12"/>
    <mergeCell ref="G12:H12"/>
    <mergeCell ref="G2:H2"/>
    <mergeCell ref="A3:H3"/>
    <mergeCell ref="A4:B4"/>
    <mergeCell ref="C4:H4"/>
    <mergeCell ref="A5:B5"/>
    <mergeCell ref="C5:H5"/>
    <mergeCell ref="A6:B6"/>
    <mergeCell ref="C6:H6"/>
    <mergeCell ref="A7:D7"/>
    <mergeCell ref="E7:H7"/>
    <mergeCell ref="A8:A13"/>
    <mergeCell ref="B8:F8"/>
    <mergeCell ref="G8:H8"/>
  </mergeCells>
  <phoneticPr fontId="8"/>
  <conditionalFormatting sqref="C16:H45 G9:H10 E7:H7 C6:H6">
    <cfRule type="notContainsBlanks" dxfId="116" priority="5">
      <formula>LEN(TRIM(C6))&gt;0</formula>
    </cfRule>
  </conditionalFormatting>
  <conditionalFormatting sqref="G13:H14">
    <cfRule type="notContainsBlanks" dxfId="115" priority="3">
      <formula>LEN(TRIM(G13))&gt;0</formula>
    </cfRule>
  </conditionalFormatting>
  <conditionalFormatting sqref="C4:H4">
    <cfRule type="notContainsBlanks" dxfId="114" priority="6">
      <formula>LEN(TRIM(C4))&gt;0</formula>
    </cfRule>
  </conditionalFormatting>
  <dataValidations count="1">
    <dataValidation type="list" allowBlank="1" showInputMessage="1" showErrorMessage="1" sqref="C6:H6" xr:uid="{757A40AB-E72B-45B9-A443-EF56B5AD4FE5}">
      <formula1>"１　新規,２　変更,３　終了"</formula1>
    </dataValidation>
  </dataValidations>
  <printOptions horizontalCentered="1"/>
  <pageMargins left="0.39370078740157483" right="0.39370078740157483" top="0.78740157480314965" bottom="0.47244094488188981" header="0.51181102362204722" footer="0.39370078740157483"/>
  <pageSetup paperSize="9" scale="89" orientation="portrait" r:id="rId2"/>
  <headerFooter alignWithMargins="0"/>
  <ignoredErrors>
    <ignoredError sqref="I17:I45" formulaRange="1"/>
  </ignoredErrors>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F41"/>
  <sheetViews>
    <sheetView view="pageBreakPreview" zoomScale="70" zoomScaleNormal="70" zoomScaleSheetLayoutView="70" workbookViewId="0">
      <selection activeCell="A3" sqref="A3"/>
    </sheetView>
  </sheetViews>
  <sheetFormatPr defaultColWidth="9"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17.25">
      <c r="A1" s="977" t="s">
        <v>1474</v>
      </c>
    </row>
    <row r="2" spans="1:6" ht="30" customHeight="1">
      <c r="A2" s="2871" t="s">
        <v>1784</v>
      </c>
      <c r="B2" s="2871"/>
      <c r="C2" s="2871"/>
      <c r="D2" s="2871"/>
      <c r="E2" s="2871"/>
      <c r="F2" s="2871"/>
    </row>
    <row r="3" spans="1:6" s="62" customFormat="1" ht="24.95" customHeight="1">
      <c r="F3" s="73" t="s">
        <v>191</v>
      </c>
    </row>
    <row r="4" spans="1:6" s="62" customFormat="1" ht="24.95" customHeight="1">
      <c r="B4" s="62" t="s">
        <v>0</v>
      </c>
      <c r="F4" s="73" t="s">
        <v>780</v>
      </c>
    </row>
    <row r="5" spans="1:6" s="62" customFormat="1" ht="24.95" customHeight="1"/>
    <row r="6" spans="1:6" s="62" customFormat="1" ht="30" customHeight="1">
      <c r="C6" s="62" t="s">
        <v>192</v>
      </c>
    </row>
    <row r="7" spans="1:6" s="62" customFormat="1" ht="30" customHeight="1">
      <c r="C7" s="62" t="s">
        <v>193</v>
      </c>
      <c r="F7" s="62" t="s">
        <v>134</v>
      </c>
    </row>
    <row r="8" spans="1:6" s="62" customFormat="1" ht="30" customHeight="1">
      <c r="C8" s="62" t="s">
        <v>129</v>
      </c>
    </row>
    <row r="9" spans="1:6" ht="30" customHeight="1" thickBot="1">
      <c r="A9" s="1" t="s">
        <v>194</v>
      </c>
    </row>
    <row r="10" spans="1:6" ht="35.1" customHeight="1" thickTop="1">
      <c r="A10" s="77" t="s">
        <v>195</v>
      </c>
      <c r="B10" s="2872" t="s">
        <v>203</v>
      </c>
      <c r="C10" s="2873"/>
      <c r="D10" s="2873"/>
      <c r="E10" s="2873"/>
      <c r="F10" s="2874"/>
    </row>
    <row r="11" spans="1:6" ht="35.1" customHeight="1">
      <c r="A11" s="78" t="s">
        <v>196</v>
      </c>
      <c r="B11" s="2875"/>
      <c r="C11" s="2875"/>
      <c r="D11" s="2875"/>
      <c r="E11" s="2875"/>
      <c r="F11" s="2876"/>
    </row>
    <row r="12" spans="1:6" ht="35.1" customHeight="1">
      <c r="A12" s="2877" t="s">
        <v>197</v>
      </c>
      <c r="B12" s="2879"/>
      <c r="C12" s="2880"/>
      <c r="D12" s="2880"/>
      <c r="E12" s="2880"/>
      <c r="F12" s="2881"/>
    </row>
    <row r="13" spans="1:6" ht="35.1" customHeight="1">
      <c r="A13" s="2878"/>
      <c r="B13" s="2882" t="s">
        <v>198</v>
      </c>
      <c r="C13" s="2883"/>
      <c r="D13" s="2883"/>
      <c r="E13" s="2883"/>
      <c r="F13" s="2884"/>
    </row>
    <row r="14" spans="1:6" ht="35.1" customHeight="1">
      <c r="A14" s="76" t="s">
        <v>199</v>
      </c>
      <c r="B14" s="2846" t="s">
        <v>204</v>
      </c>
      <c r="C14" s="2847"/>
      <c r="D14" s="2847"/>
      <c r="E14" s="2847"/>
      <c r="F14" s="2848"/>
    </row>
    <row r="15" spans="1:6" ht="35.1" customHeight="1">
      <c r="A15" s="2859" t="s">
        <v>200</v>
      </c>
      <c r="B15" s="2849" t="s">
        <v>205</v>
      </c>
      <c r="C15" s="2850"/>
      <c r="D15" s="2850"/>
      <c r="E15" s="2850"/>
      <c r="F15" s="79"/>
    </row>
    <row r="16" spans="1:6" ht="35.1" customHeight="1">
      <c r="A16" s="2860"/>
      <c r="B16" s="2861"/>
      <c r="C16" s="2862"/>
      <c r="D16" s="2862"/>
      <c r="E16" s="2862"/>
      <c r="F16" s="2863"/>
    </row>
    <row r="17" spans="1:6" ht="35.1" customHeight="1">
      <c r="A17" s="2851" t="s">
        <v>201</v>
      </c>
      <c r="B17" s="2853"/>
      <c r="C17" s="2854"/>
      <c r="D17" s="2854"/>
      <c r="E17" s="2854"/>
      <c r="F17" s="2855"/>
    </row>
    <row r="18" spans="1:6" ht="35.1" customHeight="1">
      <c r="A18" s="2852"/>
      <c r="B18" s="2856"/>
      <c r="C18" s="2857"/>
      <c r="D18" s="2857"/>
      <c r="E18" s="2857"/>
      <c r="F18" s="2858"/>
    </row>
    <row r="19" spans="1:6" ht="35.1" customHeight="1">
      <c r="A19" s="2859" t="s">
        <v>202</v>
      </c>
      <c r="B19" s="2849" t="s">
        <v>206</v>
      </c>
      <c r="C19" s="2850"/>
      <c r="D19" s="2850"/>
      <c r="E19" s="2850"/>
      <c r="F19" s="2865"/>
    </row>
    <row r="20" spans="1:6" ht="35.1" customHeight="1" thickBot="1">
      <c r="A20" s="2864"/>
      <c r="B20" s="2866"/>
      <c r="C20" s="2867"/>
      <c r="D20" s="2867"/>
      <c r="E20" s="2867"/>
      <c r="F20" s="2868"/>
    </row>
    <row r="21" spans="1:6" ht="30" customHeight="1" thickTop="1"/>
    <row r="22" spans="1:6" ht="30" customHeight="1">
      <c r="A22" s="62" t="s">
        <v>122</v>
      </c>
      <c r="B22" s="62"/>
      <c r="C22" s="62"/>
      <c r="D22" s="62"/>
      <c r="E22" s="62"/>
      <c r="F22" s="62"/>
    </row>
    <row r="23" spans="1:6" ht="30" customHeight="1">
      <c r="A23" s="2869" t="s">
        <v>123</v>
      </c>
      <c r="B23" s="2869"/>
      <c r="C23" s="2869"/>
      <c r="D23" s="2869"/>
      <c r="E23" s="2869"/>
      <c r="F23" s="2869"/>
    </row>
    <row r="24" spans="1:6" ht="30" customHeight="1">
      <c r="A24" s="2870" t="s">
        <v>124</v>
      </c>
      <c r="B24" s="2870"/>
      <c r="C24" s="2870"/>
      <c r="D24" s="2870"/>
      <c r="E24" s="2870"/>
      <c r="F24" s="2870"/>
    </row>
    <row r="25" spans="1:6" ht="30" customHeight="1">
      <c r="A25" s="2870" t="s">
        <v>125</v>
      </c>
      <c r="B25" s="2870"/>
      <c r="C25" s="2870"/>
      <c r="D25" s="2870"/>
      <c r="E25" s="2870"/>
      <c r="F25" s="2870"/>
    </row>
    <row r="26" spans="1:6" ht="30" customHeight="1">
      <c r="A26" s="2870" t="s">
        <v>126</v>
      </c>
      <c r="B26" s="2870"/>
      <c r="C26" s="2870"/>
      <c r="D26" s="2870"/>
      <c r="E26" s="2870"/>
      <c r="F26" s="2870"/>
    </row>
    <row r="27" spans="1:6" ht="30" customHeight="1">
      <c r="A27" s="62" t="s">
        <v>127</v>
      </c>
      <c r="B27" s="62"/>
      <c r="C27" s="62"/>
      <c r="D27" s="62"/>
      <c r="E27" s="62"/>
      <c r="F27" s="62"/>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A2:F2"/>
    <mergeCell ref="B10:F10"/>
    <mergeCell ref="B11:F11"/>
    <mergeCell ref="A12:A13"/>
    <mergeCell ref="B12:F12"/>
    <mergeCell ref="B13:F13"/>
    <mergeCell ref="A19:A20"/>
    <mergeCell ref="B19:F20"/>
    <mergeCell ref="A23:F23"/>
    <mergeCell ref="A26:F26"/>
    <mergeCell ref="A24:F24"/>
    <mergeCell ref="A25:F25"/>
    <mergeCell ref="B14:F14"/>
    <mergeCell ref="B15:C15"/>
    <mergeCell ref="A17:A18"/>
    <mergeCell ref="B17:F18"/>
    <mergeCell ref="A15:A16"/>
    <mergeCell ref="D15:E15"/>
    <mergeCell ref="B16:F16"/>
  </mergeCells>
  <phoneticPr fontId="8"/>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41E-9270-47B7-B3C8-2E7F25E8F9C3}">
  <sheetPr>
    <tabColor theme="4"/>
  </sheetPr>
  <dimension ref="A1:I45"/>
  <sheetViews>
    <sheetView view="pageBreakPreview" zoomScale="70" zoomScaleNormal="70" zoomScaleSheetLayoutView="70" workbookViewId="0">
      <selection activeCell="B15" sqref="B15:H15"/>
    </sheetView>
  </sheetViews>
  <sheetFormatPr defaultColWidth="9" defaultRowHeight="13.5"/>
  <cols>
    <col min="1" max="1" width="5" style="1277" customWidth="1"/>
    <col min="2" max="2" width="20.625" style="1277" customWidth="1"/>
    <col min="3" max="3" width="15.375" style="1277" customWidth="1"/>
    <col min="4" max="4" width="2.5" style="1277" customWidth="1"/>
    <col min="5" max="5" width="9.375" style="1277" customWidth="1"/>
    <col min="6" max="8" width="22.625" style="1277" customWidth="1"/>
    <col min="9" max="20" width="20.625" style="1277" customWidth="1"/>
    <col min="21" max="16384" width="9" style="1277"/>
  </cols>
  <sheetData>
    <row r="1" spans="1:9" ht="20.25" customHeight="1">
      <c r="A1" s="1276" t="s">
        <v>796</v>
      </c>
    </row>
    <row r="2" spans="1:9" ht="20.25" customHeight="1">
      <c r="H2" s="1278" t="str">
        <f>IF(AND(ISBLANK('届出書 '!AA4),ISBLANK('届出書 '!AD4),ISBLANK('届出書 '!AG4)),"届出書の日付から自動引用","令和"&amp;'届出書 '!AA4&amp;"年"&amp;'届出書 '!AD4&amp;"月"&amp;'届出書 '!AG4&amp;"日")</f>
        <v>届出書の日付から自動引用</v>
      </c>
    </row>
    <row r="3" spans="1:9" ht="52.5" customHeight="1" thickBot="1">
      <c r="A3" s="2888" t="s">
        <v>1754</v>
      </c>
      <c r="B3" s="2888"/>
      <c r="C3" s="2888"/>
      <c r="D3" s="2888"/>
      <c r="E3" s="2888"/>
      <c r="F3" s="2888"/>
      <c r="G3" s="2888"/>
      <c r="H3" s="2888"/>
      <c r="I3" s="1279"/>
    </row>
    <row r="4" spans="1:9" ht="30.75" customHeight="1">
      <c r="A4" s="1280"/>
      <c r="B4" s="2889" t="s">
        <v>421</v>
      </c>
      <c r="C4" s="2890"/>
      <c r="D4" s="2891"/>
      <c r="E4" s="1281" t="s">
        <v>267</v>
      </c>
      <c r="F4" s="2892"/>
      <c r="G4" s="2893"/>
      <c r="H4" s="2894"/>
    </row>
    <row r="5" spans="1:9" ht="30" customHeight="1">
      <c r="A5" s="1282"/>
      <c r="B5" s="2895" t="s">
        <v>422</v>
      </c>
      <c r="C5" s="2896"/>
      <c r="D5" s="2896"/>
      <c r="E5" s="1283" t="s">
        <v>269</v>
      </c>
      <c r="F5" s="2885"/>
      <c r="G5" s="2886"/>
      <c r="H5" s="2887"/>
    </row>
    <row r="6" spans="1:9" ht="30" customHeight="1">
      <c r="A6" s="1282"/>
      <c r="B6" s="2897" t="s">
        <v>274</v>
      </c>
      <c r="C6" s="2898"/>
      <c r="D6" s="2898"/>
      <c r="E6" s="1283" t="s">
        <v>270</v>
      </c>
      <c r="F6" s="2899" t="str">
        <f>IFERROR(F5/F4,"（自動計算）")</f>
        <v>（自動計算）</v>
      </c>
      <c r="G6" s="2900"/>
      <c r="H6" s="2901"/>
    </row>
    <row r="7" spans="1:9" ht="30" customHeight="1">
      <c r="A7" s="1284"/>
      <c r="B7" s="2902" t="s">
        <v>1676</v>
      </c>
      <c r="C7" s="2902"/>
      <c r="D7" s="2902"/>
      <c r="E7" s="2904"/>
      <c r="F7" s="1285" t="s">
        <v>275</v>
      </c>
      <c r="G7" s="1285" t="s">
        <v>1675</v>
      </c>
      <c r="H7" s="1293"/>
    </row>
    <row r="8" spans="1:9" ht="30" customHeight="1">
      <c r="A8" s="1286"/>
      <c r="B8" s="2903"/>
      <c r="C8" s="2903"/>
      <c r="D8" s="2903"/>
      <c r="E8" s="2905"/>
      <c r="F8" s="1287" t="str" cm="1">
        <f t="array" ref="F8">IFERROR(_xlfn.IFS(AND(ISBLANK(F4),ISBLANK(F5)),"",F6&gt;=0.5,"〇"),"")</f>
        <v/>
      </c>
      <c r="G8" s="1287" t="str" cm="1">
        <f t="array" ref="G8">IFERROR(_xlfn.IFS(AND(ISBLANK(F4),ISBLANK(F5)),"",AND(F6&lt;0.5,F6&gt;=0.25),"〇"),"")</f>
        <v/>
      </c>
      <c r="H8" s="1292"/>
    </row>
    <row r="9" spans="1:9" ht="30" customHeight="1" thickBot="1">
      <c r="A9" s="2906" t="s">
        <v>250</v>
      </c>
      <c r="B9" s="2907"/>
      <c r="C9" s="2907"/>
      <c r="D9" s="2907"/>
      <c r="E9" s="2907"/>
      <c r="F9" s="2907"/>
      <c r="G9" s="2908"/>
      <c r="H9" s="2909"/>
    </row>
    <row r="10" spans="1:9" ht="30" customHeight="1" thickTop="1">
      <c r="A10" s="1288">
        <v>1</v>
      </c>
      <c r="B10" s="2910"/>
      <c r="C10" s="2910"/>
      <c r="D10" s="2910"/>
      <c r="E10" s="2910"/>
      <c r="F10" s="2910"/>
      <c r="G10" s="2911"/>
      <c r="H10" s="2912"/>
    </row>
    <row r="11" spans="1:9" ht="30" customHeight="1">
      <c r="A11" s="1289">
        <v>2</v>
      </c>
      <c r="B11" s="2885"/>
      <c r="C11" s="2885"/>
      <c r="D11" s="2885"/>
      <c r="E11" s="2885"/>
      <c r="F11" s="2885"/>
      <c r="G11" s="2886"/>
      <c r="H11" s="2887"/>
    </row>
    <row r="12" spans="1:9" ht="30" customHeight="1">
      <c r="A12" s="1289">
        <v>3</v>
      </c>
      <c r="B12" s="2885"/>
      <c r="C12" s="2885"/>
      <c r="D12" s="2885"/>
      <c r="E12" s="2885"/>
      <c r="F12" s="2885"/>
      <c r="G12" s="2886"/>
      <c r="H12" s="2887"/>
    </row>
    <row r="13" spans="1:9" ht="30" customHeight="1">
      <c r="A13" s="1289">
        <v>4</v>
      </c>
      <c r="B13" s="2885"/>
      <c r="C13" s="2885"/>
      <c r="D13" s="2885"/>
      <c r="E13" s="2885"/>
      <c r="F13" s="2885"/>
      <c r="G13" s="2886"/>
      <c r="H13" s="2887"/>
    </row>
    <row r="14" spans="1:9" ht="30" customHeight="1">
      <c r="A14" s="1289">
        <v>5</v>
      </c>
      <c r="B14" s="2885"/>
      <c r="C14" s="2885"/>
      <c r="D14" s="2885"/>
      <c r="E14" s="2885"/>
      <c r="F14" s="2885"/>
      <c r="G14" s="2886"/>
      <c r="H14" s="2887"/>
    </row>
    <row r="15" spans="1:9" ht="30" customHeight="1">
      <c r="A15" s="1289">
        <v>6</v>
      </c>
      <c r="B15" s="2885"/>
      <c r="C15" s="2885"/>
      <c r="D15" s="2885"/>
      <c r="E15" s="2885"/>
      <c r="F15" s="2885"/>
      <c r="G15" s="2886"/>
      <c r="H15" s="2887"/>
    </row>
    <row r="16" spans="1:9" ht="30" customHeight="1">
      <c r="A16" s="1289">
        <v>7</v>
      </c>
      <c r="B16" s="2885"/>
      <c r="C16" s="2885"/>
      <c r="D16" s="2885"/>
      <c r="E16" s="2885"/>
      <c r="F16" s="2885"/>
      <c r="G16" s="2886"/>
      <c r="H16" s="2887"/>
    </row>
    <row r="17" spans="1:8" ht="30" customHeight="1">
      <c r="A17" s="1289">
        <v>8</v>
      </c>
      <c r="B17" s="2885"/>
      <c r="C17" s="2885"/>
      <c r="D17" s="2885"/>
      <c r="E17" s="2885"/>
      <c r="F17" s="2885"/>
      <c r="G17" s="2886"/>
      <c r="H17" s="2887"/>
    </row>
    <row r="18" spans="1:8" ht="30" customHeight="1">
      <c r="A18" s="1289">
        <v>9</v>
      </c>
      <c r="B18" s="2885"/>
      <c r="C18" s="2885"/>
      <c r="D18" s="2885"/>
      <c r="E18" s="2885"/>
      <c r="F18" s="2885"/>
      <c r="G18" s="2886"/>
      <c r="H18" s="2887"/>
    </row>
    <row r="19" spans="1:8" ht="30" customHeight="1" thickBot="1">
      <c r="A19" s="1290">
        <v>10</v>
      </c>
      <c r="B19" s="2913"/>
      <c r="C19" s="2913"/>
      <c r="D19" s="2913"/>
      <c r="E19" s="2913"/>
      <c r="F19" s="2913"/>
      <c r="G19" s="2914"/>
      <c r="H19" s="2915"/>
    </row>
    <row r="20" spans="1:8" ht="30" customHeight="1">
      <c r="A20" s="1277" t="s">
        <v>276</v>
      </c>
    </row>
    <row r="21" spans="1:8" ht="30" customHeight="1">
      <c r="A21" s="1277" t="s">
        <v>277</v>
      </c>
    </row>
    <row r="22" spans="1:8" ht="30" customHeight="1"/>
    <row r="23" spans="1:8" ht="30" customHeight="1">
      <c r="B23" s="1291"/>
    </row>
    <row r="24" spans="1:8" ht="30" customHeight="1"/>
    <row r="25" spans="1:8" ht="30" customHeight="1"/>
    <row r="26" spans="1:8" ht="30" customHeight="1"/>
    <row r="27" spans="1:8" ht="30" customHeight="1"/>
    <row r="28" spans="1:8" ht="30" customHeight="1"/>
    <row r="29" spans="1:8" ht="30" customHeight="1"/>
    <row r="30" spans="1:8" ht="30" customHeight="1"/>
    <row r="31" spans="1:8" ht="30" customHeight="1"/>
    <row r="32" spans="1:8" ht="30" customHeight="1"/>
    <row r="33" s="1277" customFormat="1" ht="30" customHeight="1"/>
    <row r="34" s="1277" customFormat="1" ht="30" customHeight="1"/>
    <row r="35" s="1277" customFormat="1" ht="30" customHeight="1"/>
    <row r="36" s="1277" customFormat="1" ht="30" customHeight="1"/>
    <row r="37" s="1277" customFormat="1" ht="30" customHeight="1"/>
    <row r="38" s="1277" customFormat="1" ht="30" customHeight="1"/>
    <row r="39" s="1277" customFormat="1" ht="30" customHeight="1"/>
    <row r="40" s="1277" customFormat="1" ht="30" customHeight="1"/>
    <row r="41" s="1277" customFormat="1" ht="30" customHeight="1"/>
    <row r="42" s="1277" customFormat="1" ht="30" customHeight="1"/>
    <row r="43" s="1277" customFormat="1" ht="30" customHeight="1"/>
    <row r="44" s="1277" customFormat="1" ht="30" customHeight="1"/>
    <row r="45" s="1277" customFormat="1" ht="30" customHeight="1"/>
  </sheetData>
  <mergeCells count="20">
    <mergeCell ref="B19:H19"/>
    <mergeCell ref="B13:H13"/>
    <mergeCell ref="B14:H14"/>
    <mergeCell ref="B15:H15"/>
    <mergeCell ref="B16:H16"/>
    <mergeCell ref="B17:H17"/>
    <mergeCell ref="B18:H18"/>
    <mergeCell ref="B12:H12"/>
    <mergeCell ref="A3:H3"/>
    <mergeCell ref="B4:D4"/>
    <mergeCell ref="F4:H4"/>
    <mergeCell ref="B5:D5"/>
    <mergeCell ref="F5:H5"/>
    <mergeCell ref="B6:D6"/>
    <mergeCell ref="F6:H6"/>
    <mergeCell ref="B7:D8"/>
    <mergeCell ref="E7:E8"/>
    <mergeCell ref="A9:H9"/>
    <mergeCell ref="B10:H10"/>
    <mergeCell ref="B11:H11"/>
  </mergeCells>
  <phoneticPr fontId="8"/>
  <conditionalFormatting sqref="F4:H5 F8:G8 B10:H19">
    <cfRule type="notContainsBlanks" dxfId="113" priority="1">
      <formula>LEN(TRIM(B4))&gt;0</formula>
    </cfRule>
  </conditionalFormatting>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A1D2-D836-4A2E-9535-085CA0B78E78}">
  <sheetPr>
    <tabColor rgb="FFFFC000"/>
  </sheetPr>
  <dimension ref="A1:AO180"/>
  <sheetViews>
    <sheetView showGridLines="0" tabSelected="1" view="pageBreakPreview" zoomScale="85" zoomScaleNormal="100" zoomScaleSheetLayoutView="85" workbookViewId="0">
      <selection activeCell="AT20" sqref="AT20"/>
    </sheetView>
  </sheetViews>
  <sheetFormatPr defaultColWidth="9" defaultRowHeight="21" customHeight="1"/>
  <cols>
    <col min="1" max="29" width="2.625" style="934" customWidth="1"/>
    <col min="30" max="30" width="2.625" style="924" customWidth="1"/>
    <col min="31" max="32" width="2.625" style="934" customWidth="1"/>
    <col min="33" max="33" width="2.625" style="924" customWidth="1"/>
    <col min="34" max="35" width="2.625" style="934" customWidth="1"/>
    <col min="36" max="36" width="0.375" style="924" customWidth="1"/>
    <col min="37" max="38" width="2.625" style="934" customWidth="1"/>
    <col min="39" max="39" width="5" style="934" customWidth="1"/>
    <col min="40" max="40" width="2.625" style="934" customWidth="1"/>
    <col min="41" max="16384" width="9" style="934"/>
  </cols>
  <sheetData>
    <row r="1" spans="1:40" s="390" customFormat="1" ht="12" customHeight="1">
      <c r="A1" s="920"/>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1691" t="s">
        <v>2023</v>
      </c>
      <c r="AC1" s="1666"/>
      <c r="AD1" s="1666"/>
      <c r="AE1" s="1666"/>
      <c r="AF1" s="1666"/>
      <c r="AG1" s="1666"/>
      <c r="AH1" s="1666"/>
      <c r="AI1" s="1666"/>
      <c r="AJ1" s="1666"/>
      <c r="AK1" s="389"/>
      <c r="AL1" s="389"/>
      <c r="AM1" s="389"/>
      <c r="AN1" s="389"/>
    </row>
    <row r="2" spans="1:40" s="390" customFormat="1" ht="15.95" customHeight="1">
      <c r="A2" s="1692" t="s">
        <v>140</v>
      </c>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919"/>
      <c r="AL2" s="919"/>
      <c r="AM2" s="919"/>
      <c r="AN2" s="919"/>
    </row>
    <row r="3" spans="1:40" s="390" customFormat="1" ht="9" customHeight="1"/>
    <row r="4" spans="1:40" s="920" customFormat="1" ht="15" customHeight="1">
      <c r="A4" s="1668" t="s">
        <v>1543</v>
      </c>
      <c r="B4" s="1668"/>
      <c r="C4" s="1668"/>
      <c r="D4" s="1668"/>
      <c r="E4" s="1668"/>
      <c r="F4" s="1668"/>
      <c r="G4" s="1668"/>
      <c r="H4" s="1668"/>
      <c r="I4" s="1668"/>
      <c r="J4" s="1668"/>
      <c r="K4" s="921"/>
      <c r="L4" s="921"/>
      <c r="M4" s="921"/>
      <c r="N4" s="921"/>
      <c r="O4" s="921"/>
      <c r="P4" s="921"/>
      <c r="Q4" s="921"/>
      <c r="R4" s="921"/>
      <c r="S4" s="921"/>
      <c r="T4" s="921"/>
      <c r="U4" s="921"/>
      <c r="V4" s="921"/>
      <c r="W4" s="921"/>
      <c r="Y4" s="1669" t="s">
        <v>571</v>
      </c>
      <c r="Z4" s="1669"/>
      <c r="AA4" s="1670"/>
      <c r="AB4" s="1670"/>
      <c r="AC4" s="956" t="s">
        <v>15</v>
      </c>
      <c r="AD4" s="1671"/>
      <c r="AE4" s="1671"/>
      <c r="AF4" s="956" t="s">
        <v>16</v>
      </c>
      <c r="AG4" s="1671"/>
      <c r="AH4" s="1671"/>
      <c r="AI4" s="956" t="s">
        <v>17</v>
      </c>
      <c r="AJ4" s="957"/>
    </row>
    <row r="5" spans="1:40" s="390" customFormat="1" ht="12.75" customHeight="1">
      <c r="A5" s="1668"/>
      <c r="B5" s="1668"/>
      <c r="C5" s="1668"/>
      <c r="D5" s="1668"/>
      <c r="E5" s="1668"/>
      <c r="F5" s="1668"/>
      <c r="G5" s="1668"/>
      <c r="H5" s="1668"/>
      <c r="I5" s="1668"/>
      <c r="J5" s="1668"/>
      <c r="Y5" s="923"/>
      <c r="Z5" s="923"/>
      <c r="AA5" s="923"/>
      <c r="AB5" s="923"/>
    </row>
    <row r="6" spans="1:40" s="920" customFormat="1" ht="1.5" customHeight="1">
      <c r="A6" s="1668"/>
      <c r="B6" s="1668"/>
      <c r="C6" s="1668"/>
      <c r="D6" s="1668"/>
      <c r="E6" s="1668"/>
      <c r="F6" s="1668"/>
      <c r="G6" s="1668"/>
      <c r="H6" s="1668"/>
      <c r="I6" s="1668"/>
      <c r="J6" s="1668"/>
      <c r="K6" s="924"/>
      <c r="L6" s="924"/>
      <c r="AD6" s="922"/>
      <c r="AG6" s="922"/>
      <c r="AJ6" s="922"/>
    </row>
    <row r="7" spans="1:40" s="920" customFormat="1" ht="12" customHeight="1">
      <c r="A7" s="1668"/>
      <c r="B7" s="1668"/>
      <c r="C7" s="1668"/>
      <c r="D7" s="1668"/>
      <c r="E7" s="1668"/>
      <c r="F7" s="1668"/>
      <c r="G7" s="1668"/>
      <c r="H7" s="1668"/>
      <c r="I7" s="1668"/>
      <c r="J7" s="1668"/>
      <c r="K7" s="924"/>
      <c r="L7" s="924"/>
      <c r="M7" s="1672" t="s">
        <v>710</v>
      </c>
      <c r="N7" s="1672"/>
      <c r="O7" s="1672"/>
      <c r="P7" s="1673" t="s">
        <v>711</v>
      </c>
      <c r="Q7" s="1673"/>
      <c r="R7" s="1673"/>
      <c r="S7" s="1673"/>
      <c r="T7" s="1673"/>
      <c r="U7" s="1674" t="s">
        <v>712</v>
      </c>
      <c r="V7" s="1675"/>
      <c r="W7" s="1675"/>
      <c r="X7" s="1675"/>
      <c r="Y7" s="1675"/>
      <c r="Z7" s="1675"/>
      <c r="AA7" s="1675"/>
      <c r="AB7" s="1675"/>
      <c r="AC7" s="1675"/>
      <c r="AD7" s="1675"/>
      <c r="AE7" s="1675"/>
      <c r="AF7" s="1675"/>
      <c r="AG7" s="1675"/>
      <c r="AH7" s="1675"/>
      <c r="AI7" s="1675"/>
      <c r="AJ7" s="1675"/>
    </row>
    <row r="8" spans="1:40" s="920" customFormat="1" ht="12" customHeight="1">
      <c r="A8" s="1668"/>
      <c r="B8" s="1668"/>
      <c r="C8" s="1668"/>
      <c r="D8" s="1668"/>
      <c r="E8" s="1668"/>
      <c r="F8" s="1668"/>
      <c r="G8" s="1668"/>
      <c r="H8" s="1668"/>
      <c r="I8" s="1668"/>
      <c r="J8" s="1668"/>
      <c r="K8" s="924"/>
      <c r="L8" s="924"/>
      <c r="M8" s="1672"/>
      <c r="N8" s="1672"/>
      <c r="O8" s="1672"/>
      <c r="P8" s="1673"/>
      <c r="Q8" s="1673"/>
      <c r="R8" s="1673"/>
      <c r="S8" s="1673"/>
      <c r="T8" s="1673"/>
      <c r="U8" s="1674"/>
      <c r="V8" s="1676"/>
      <c r="W8" s="1676"/>
      <c r="X8" s="1676"/>
      <c r="Y8" s="1676"/>
      <c r="Z8" s="1676"/>
      <c r="AA8" s="1676"/>
      <c r="AB8" s="1676"/>
      <c r="AC8" s="1676"/>
      <c r="AD8" s="1676"/>
      <c r="AE8" s="1676"/>
      <c r="AF8" s="1676"/>
      <c r="AG8" s="1676"/>
      <c r="AH8" s="1676"/>
      <c r="AI8" s="1676"/>
      <c r="AJ8" s="1676"/>
    </row>
    <row r="9" spans="1:40" s="920" customFormat="1" ht="12" customHeight="1">
      <c r="M9" s="1672"/>
      <c r="N9" s="1672"/>
      <c r="O9" s="1672"/>
      <c r="P9" s="1658" t="s">
        <v>713</v>
      </c>
      <c r="Q9" s="1658"/>
      <c r="R9" s="1658"/>
      <c r="S9" s="1658"/>
      <c r="T9" s="1658"/>
      <c r="U9" s="1674" t="s">
        <v>712</v>
      </c>
      <c r="V9" s="1677"/>
      <c r="W9" s="1677"/>
      <c r="X9" s="1677"/>
      <c r="Y9" s="1677"/>
      <c r="Z9" s="1677"/>
      <c r="AA9" s="1677"/>
      <c r="AB9" s="1677"/>
      <c r="AC9" s="1677"/>
      <c r="AD9" s="1677"/>
      <c r="AE9" s="1677"/>
      <c r="AF9" s="1677"/>
      <c r="AG9" s="1677"/>
      <c r="AH9" s="1677"/>
      <c r="AI9" s="1677"/>
      <c r="AJ9" s="1677"/>
    </row>
    <row r="10" spans="1:40" s="920" customFormat="1" ht="12" customHeight="1">
      <c r="A10" s="1678" t="str">
        <f>IF(COUNTA(AG4,V7,V9,V11,V12,V13,G18,G20,AA25)&gt;=8,"","記入内容が不足しています")</f>
        <v>記入内容が不足しています</v>
      </c>
      <c r="B10" s="1678"/>
      <c r="C10" s="1678"/>
      <c r="D10" s="1678"/>
      <c r="E10" s="1678"/>
      <c r="F10" s="1678"/>
      <c r="G10" s="1678"/>
      <c r="H10" s="1678"/>
      <c r="I10" s="1678"/>
      <c r="J10" s="1678"/>
      <c r="K10" s="1678"/>
      <c r="M10" s="1672"/>
      <c r="N10" s="1672"/>
      <c r="O10" s="1672"/>
      <c r="P10" s="1658"/>
      <c r="Q10" s="1658"/>
      <c r="R10" s="1658"/>
      <c r="S10" s="1658"/>
      <c r="T10" s="1658"/>
      <c r="U10" s="1674"/>
      <c r="V10" s="1676"/>
      <c r="W10" s="1676"/>
      <c r="X10" s="1676"/>
      <c r="Y10" s="1676"/>
      <c r="Z10" s="1676"/>
      <c r="AA10" s="1676"/>
      <c r="AB10" s="1676"/>
      <c r="AC10" s="1676"/>
      <c r="AD10" s="1676"/>
      <c r="AE10" s="1676"/>
      <c r="AF10" s="1676"/>
      <c r="AG10" s="1676"/>
      <c r="AH10" s="1676"/>
      <c r="AI10" s="1676"/>
      <c r="AJ10" s="1676"/>
    </row>
    <row r="11" spans="1:40" s="920" customFormat="1" ht="33.6" customHeight="1">
      <c r="A11" s="1678"/>
      <c r="B11" s="1678"/>
      <c r="C11" s="1678"/>
      <c r="D11" s="1678"/>
      <c r="E11" s="1678"/>
      <c r="F11" s="1678"/>
      <c r="G11" s="1678"/>
      <c r="H11" s="1678"/>
      <c r="I11" s="1678"/>
      <c r="J11" s="1678"/>
      <c r="K11" s="1678"/>
      <c r="M11" s="1672"/>
      <c r="N11" s="1672"/>
      <c r="O11" s="1672"/>
      <c r="P11" s="1658" t="s">
        <v>136</v>
      </c>
      <c r="Q11" s="1658"/>
      <c r="R11" s="1658"/>
      <c r="S11" s="1658"/>
      <c r="T11" s="1658"/>
      <c r="U11" s="925" t="s">
        <v>712</v>
      </c>
      <c r="V11" s="1677"/>
      <c r="W11" s="1677"/>
      <c r="X11" s="1677"/>
      <c r="Y11" s="1677"/>
      <c r="Z11" s="1677"/>
      <c r="AA11" s="1677"/>
      <c r="AB11" s="1677"/>
      <c r="AC11" s="1677"/>
      <c r="AD11" s="1677"/>
      <c r="AE11" s="1677"/>
      <c r="AF11" s="1677"/>
      <c r="AG11" s="1677"/>
      <c r="AH11" s="1677"/>
      <c r="AI11" s="1677"/>
      <c r="AJ11" s="1677"/>
    </row>
    <row r="12" spans="1:40" s="920" customFormat="1" ht="14.1" customHeight="1">
      <c r="A12" s="1678"/>
      <c r="B12" s="1678"/>
      <c r="C12" s="1678"/>
      <c r="D12" s="1678"/>
      <c r="E12" s="1678"/>
      <c r="F12" s="1678"/>
      <c r="G12" s="1678"/>
      <c r="H12" s="1678"/>
      <c r="I12" s="1678"/>
      <c r="J12" s="1678"/>
      <c r="K12" s="1678"/>
      <c r="M12" s="1679" t="s">
        <v>714</v>
      </c>
      <c r="N12" s="1679"/>
      <c r="O12" s="1679"/>
      <c r="P12" s="1658" t="s">
        <v>715</v>
      </c>
      <c r="Q12" s="1658"/>
      <c r="R12" s="1658"/>
      <c r="S12" s="1658"/>
      <c r="T12" s="1658"/>
      <c r="U12" s="925" t="s">
        <v>712</v>
      </c>
      <c r="V12" s="1659"/>
      <c r="W12" s="1659"/>
      <c r="X12" s="1659"/>
      <c r="Y12" s="1659"/>
      <c r="Z12" s="1659"/>
      <c r="AA12" s="1659"/>
      <c r="AB12" s="1659"/>
      <c r="AC12" s="1659"/>
      <c r="AD12" s="1659"/>
      <c r="AE12" s="1659"/>
      <c r="AF12" s="1659"/>
      <c r="AG12" s="1659"/>
      <c r="AH12" s="1659"/>
      <c r="AI12" s="1659"/>
      <c r="AJ12" s="1356"/>
      <c r="AK12" s="925"/>
    </row>
    <row r="13" spans="1:40" s="920" customFormat="1" ht="14.1" customHeight="1">
      <c r="P13" s="1658" t="s">
        <v>716</v>
      </c>
      <c r="Q13" s="1658"/>
      <c r="R13" s="1658"/>
      <c r="S13" s="1658"/>
      <c r="T13" s="1658"/>
      <c r="U13" s="925" t="s">
        <v>712</v>
      </c>
      <c r="V13" s="1659"/>
      <c r="W13" s="1659"/>
      <c r="X13" s="1659"/>
      <c r="Y13" s="1659"/>
      <c r="Z13" s="1659"/>
      <c r="AA13" s="1659"/>
      <c r="AB13" s="1659"/>
      <c r="AC13" s="1659"/>
      <c r="AD13" s="1659"/>
      <c r="AE13" s="1659"/>
      <c r="AF13" s="1659"/>
      <c r="AG13" s="1659"/>
      <c r="AH13" s="1659"/>
      <c r="AI13" s="1659"/>
      <c r="AJ13" s="1397"/>
      <c r="AK13" s="925"/>
    </row>
    <row r="14" spans="1:40" s="920" customFormat="1" ht="9" customHeight="1">
      <c r="A14" s="1660" t="s">
        <v>141</v>
      </c>
      <c r="B14" s="1660"/>
      <c r="C14" s="1660"/>
      <c r="D14" s="1660"/>
      <c r="E14" s="1660"/>
      <c r="F14" s="1660"/>
      <c r="G14" s="1660"/>
      <c r="H14" s="1660"/>
      <c r="I14" s="1660"/>
      <c r="J14" s="1660"/>
      <c r="K14" s="1660"/>
      <c r="L14" s="1660"/>
      <c r="M14" s="1660"/>
      <c r="N14" s="1660"/>
      <c r="O14" s="1660"/>
      <c r="P14" s="1660"/>
      <c r="Q14" s="1660"/>
      <c r="R14" s="1660"/>
      <c r="S14" s="1660"/>
      <c r="T14" s="1660"/>
      <c r="U14" s="1660"/>
      <c r="V14" s="1660"/>
      <c r="W14" s="1660"/>
      <c r="X14" s="1660"/>
      <c r="Y14" s="1660"/>
      <c r="Z14" s="1660"/>
      <c r="AA14" s="1660"/>
      <c r="AB14" s="1660"/>
      <c r="AC14" s="1660"/>
      <c r="AD14" s="1660"/>
      <c r="AE14" s="1660"/>
      <c r="AF14" s="1660"/>
      <c r="AG14" s="1660"/>
      <c r="AH14" s="1660"/>
      <c r="AI14" s="1660"/>
      <c r="AJ14" s="1660"/>
      <c r="AK14" s="925"/>
    </row>
    <row r="15" spans="1:40" s="390" customFormat="1" ht="7.5" customHeight="1" thickBot="1">
      <c r="A15" s="1660"/>
      <c r="B15" s="1660"/>
      <c r="C15" s="1660"/>
      <c r="D15" s="1660"/>
      <c r="E15" s="1660"/>
      <c r="F15" s="1660"/>
      <c r="G15" s="1660"/>
      <c r="H15" s="1660"/>
      <c r="I15" s="1660"/>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row>
    <row r="16" spans="1:40" s="390" customFormat="1" ht="21" customHeight="1" thickBot="1">
      <c r="A16" s="1661" t="s">
        <v>18</v>
      </c>
      <c r="B16" s="1662"/>
      <c r="C16" s="1662"/>
      <c r="D16" s="1662"/>
      <c r="E16" s="1662"/>
      <c r="F16" s="1663"/>
      <c r="G16" s="1664">
        <v>2</v>
      </c>
      <c r="H16" s="1665"/>
      <c r="I16" s="1665">
        <v>5</v>
      </c>
      <c r="J16" s="1665"/>
      <c r="K16" s="1646">
        <v>1</v>
      </c>
      <c r="L16" s="1646"/>
      <c r="M16" s="1646"/>
      <c r="N16" s="1646"/>
      <c r="O16" s="1646"/>
      <c r="P16" s="1646"/>
      <c r="Q16" s="1646"/>
      <c r="R16" s="1646"/>
      <c r="S16" s="1646"/>
      <c r="T16" s="1646"/>
      <c r="U16" s="1646"/>
      <c r="V16" s="1646"/>
      <c r="W16" s="1646"/>
      <c r="X16" s="1646"/>
      <c r="Y16" s="1646"/>
      <c r="Z16" s="1647"/>
      <c r="AA16" s="392"/>
      <c r="AB16" s="1648"/>
      <c r="AC16" s="1648"/>
      <c r="AD16" s="918"/>
      <c r="AE16" s="918"/>
      <c r="AF16" s="918"/>
      <c r="AG16" s="918"/>
      <c r="AH16" s="918"/>
      <c r="AI16" s="918"/>
      <c r="AJ16" s="918"/>
    </row>
    <row r="17" spans="1:39" s="920" customFormat="1" ht="15" customHeight="1">
      <c r="A17" s="1649" t="s">
        <v>717</v>
      </c>
      <c r="B17" s="1650"/>
      <c r="C17" s="1650"/>
      <c r="D17" s="1650"/>
      <c r="E17" s="1650"/>
      <c r="F17" s="1650"/>
      <c r="G17" s="926" t="s">
        <v>718</v>
      </c>
      <c r="H17" s="927"/>
      <c r="I17" s="927"/>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4"/>
    </row>
    <row r="18" spans="1:39" s="920" customFormat="1" ht="24" customHeight="1">
      <c r="A18" s="1651"/>
      <c r="B18" s="1652"/>
      <c r="C18" s="1652"/>
      <c r="D18" s="1652"/>
      <c r="E18" s="1652"/>
      <c r="F18" s="1652"/>
      <c r="G18" s="1655"/>
      <c r="H18" s="1656"/>
      <c r="I18" s="1656"/>
      <c r="J18" s="1656"/>
      <c r="K18" s="1656"/>
      <c r="L18" s="1656"/>
      <c r="M18" s="1656"/>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7"/>
      <c r="AM18" s="390"/>
    </row>
    <row r="19" spans="1:39" s="920" customFormat="1" ht="15" customHeight="1">
      <c r="A19" s="1625" t="s">
        <v>719</v>
      </c>
      <c r="B19" s="1626"/>
      <c r="C19" s="1626"/>
      <c r="D19" s="1626"/>
      <c r="E19" s="1626"/>
      <c r="F19" s="1627"/>
      <c r="G19" s="1634" t="s">
        <v>720</v>
      </c>
      <c r="H19" s="1635"/>
      <c r="I19" s="1635"/>
      <c r="J19" s="1635"/>
      <c r="K19" s="1636"/>
      <c r="L19" s="1636"/>
      <c r="M19" s="1636"/>
      <c r="N19" s="1636"/>
      <c r="O19" s="1636"/>
      <c r="P19" s="928" t="s">
        <v>721</v>
      </c>
      <c r="Q19" s="929"/>
      <c r="R19" s="930"/>
      <c r="S19" s="930"/>
      <c r="T19" s="930"/>
      <c r="U19" s="930"/>
      <c r="V19" s="930"/>
      <c r="W19" s="930"/>
      <c r="X19" s="930"/>
      <c r="Y19" s="930"/>
      <c r="Z19" s="930"/>
      <c r="AA19" s="930"/>
      <c r="AB19" s="930"/>
      <c r="AC19" s="930"/>
      <c r="AD19" s="930"/>
      <c r="AE19" s="930"/>
      <c r="AF19" s="930"/>
      <c r="AG19" s="930"/>
      <c r="AH19" s="930"/>
      <c r="AI19" s="930"/>
      <c r="AJ19" s="931"/>
    </row>
    <row r="20" spans="1:39" s="920" customFormat="1" ht="21" customHeight="1">
      <c r="A20" s="1628"/>
      <c r="B20" s="1629"/>
      <c r="C20" s="1629"/>
      <c r="D20" s="1629"/>
      <c r="E20" s="1629"/>
      <c r="F20" s="1630"/>
      <c r="G20" s="1637"/>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9"/>
      <c r="AM20" s="390"/>
    </row>
    <row r="21" spans="1:39" s="920" customFormat="1" ht="3.95" customHeight="1" thickBot="1">
      <c r="A21" s="1631"/>
      <c r="B21" s="1632"/>
      <c r="C21" s="1632"/>
      <c r="D21" s="1632"/>
      <c r="E21" s="1632"/>
      <c r="F21" s="1633"/>
      <c r="G21" s="1640"/>
      <c r="H21" s="1641"/>
      <c r="I21" s="1641"/>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2"/>
    </row>
    <row r="22" spans="1:39" ht="12" customHeight="1">
      <c r="A22" s="932"/>
      <c r="B22" s="932"/>
      <c r="C22" s="932"/>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3"/>
      <c r="AG22" s="933"/>
      <c r="AH22" s="932"/>
      <c r="AI22" s="932"/>
      <c r="AJ22" s="933"/>
    </row>
    <row r="23" spans="1:39" ht="20.100000000000001" customHeight="1">
      <c r="A23" s="1643" t="s">
        <v>722</v>
      </c>
      <c r="B23" s="1643"/>
      <c r="C23" s="1643"/>
      <c r="D23" s="1643"/>
      <c r="E23" s="1643"/>
      <c r="F23" s="1643"/>
      <c r="G23" s="1643"/>
      <c r="H23" s="1643"/>
      <c r="I23" s="1643"/>
      <c r="J23" s="1644" t="s">
        <v>723</v>
      </c>
      <c r="K23" s="1644"/>
      <c r="L23" s="1644"/>
      <c r="M23" s="1644" t="s">
        <v>142</v>
      </c>
      <c r="N23" s="1644"/>
      <c r="O23" s="1644"/>
      <c r="P23" s="1644" t="s">
        <v>143</v>
      </c>
      <c r="Q23" s="1645"/>
      <c r="R23" s="1645"/>
      <c r="S23" s="1645"/>
      <c r="T23" s="1645"/>
      <c r="U23" s="1645"/>
      <c r="V23" s="1645"/>
      <c r="W23" s="1645"/>
      <c r="X23" s="1645"/>
      <c r="Y23" s="1645"/>
      <c r="Z23" s="1645"/>
      <c r="AA23" s="1644" t="s">
        <v>724</v>
      </c>
      <c r="AB23" s="1644"/>
      <c r="AC23" s="1644"/>
      <c r="AD23" s="1644"/>
      <c r="AE23" s="1644"/>
      <c r="AF23" s="1644"/>
      <c r="AG23" s="1644"/>
      <c r="AH23" s="1644"/>
      <c r="AI23" s="1644"/>
      <c r="AJ23" s="1644"/>
    </row>
    <row r="24" spans="1:39" ht="20.100000000000001" customHeight="1">
      <c r="A24" s="1643"/>
      <c r="B24" s="1643"/>
      <c r="C24" s="1643"/>
      <c r="D24" s="1643"/>
      <c r="E24" s="1643"/>
      <c r="F24" s="1643"/>
      <c r="G24" s="1643"/>
      <c r="H24" s="1643"/>
      <c r="I24" s="1643"/>
      <c r="J24" s="1644"/>
      <c r="K24" s="1644"/>
      <c r="L24" s="1644"/>
      <c r="M24" s="1644"/>
      <c r="N24" s="1644"/>
      <c r="O24" s="1644"/>
      <c r="P24" s="1645"/>
      <c r="Q24" s="1645"/>
      <c r="R24" s="1645"/>
      <c r="S24" s="1645"/>
      <c r="T24" s="1645"/>
      <c r="U24" s="1645"/>
      <c r="V24" s="1645"/>
      <c r="W24" s="1645"/>
      <c r="X24" s="1645"/>
      <c r="Y24" s="1645"/>
      <c r="Z24" s="1645"/>
      <c r="AA24" s="1644"/>
      <c r="AB24" s="1644"/>
      <c r="AC24" s="1644"/>
      <c r="AD24" s="1644"/>
      <c r="AE24" s="1644"/>
      <c r="AF24" s="1644"/>
      <c r="AG24" s="1644"/>
      <c r="AH24" s="1644"/>
      <c r="AI24" s="1644"/>
      <c r="AJ24" s="1644"/>
    </row>
    <row r="25" spans="1:39" ht="3" customHeight="1">
      <c r="A25" s="1680" t="s">
        <v>1787</v>
      </c>
      <c r="B25" s="1619" t="s">
        <v>144</v>
      </c>
      <c r="C25" s="1620"/>
      <c r="D25" s="1620"/>
      <c r="E25" s="1620"/>
      <c r="F25" s="1620"/>
      <c r="G25" s="1620"/>
      <c r="H25" s="1620"/>
      <c r="I25" s="1621"/>
      <c r="J25" s="1359"/>
      <c r="K25" s="1360"/>
      <c r="L25" s="1361"/>
      <c r="M25" s="1359"/>
      <c r="N25" s="1360"/>
      <c r="O25" s="1361"/>
      <c r="P25" s="1689"/>
      <c r="Q25" s="1689"/>
      <c r="R25" s="1689"/>
      <c r="S25" s="1689"/>
      <c r="T25" s="1689"/>
      <c r="U25" s="1689"/>
      <c r="V25" s="1689"/>
      <c r="W25" s="1689"/>
      <c r="X25" s="1689"/>
      <c r="Y25" s="1689"/>
      <c r="Z25" s="1689"/>
      <c r="AA25" s="1622"/>
      <c r="AB25" s="1623"/>
      <c r="AC25" s="1623"/>
      <c r="AD25" s="1623"/>
      <c r="AE25" s="1623"/>
      <c r="AF25" s="1623"/>
      <c r="AG25" s="1623"/>
      <c r="AH25" s="1623"/>
      <c r="AI25" s="1623"/>
      <c r="AJ25" s="1624"/>
    </row>
    <row r="26" spans="1:39" ht="18" customHeight="1">
      <c r="A26" s="1681"/>
      <c r="B26" s="1561"/>
      <c r="C26" s="1683"/>
      <c r="D26" s="1683"/>
      <c r="E26" s="1683"/>
      <c r="F26" s="1683"/>
      <c r="G26" s="1683"/>
      <c r="H26" s="1683"/>
      <c r="I26" s="1563"/>
      <c r="J26" s="1568"/>
      <c r="K26" s="1684"/>
      <c r="L26" s="1570"/>
      <c r="M26" s="1568"/>
      <c r="N26" s="1684"/>
      <c r="O26" s="1570"/>
      <c r="P26" s="1685" t="s">
        <v>726</v>
      </c>
      <c r="Q26" s="1686"/>
      <c r="R26" s="1687"/>
      <c r="S26" s="1687"/>
      <c r="T26" s="1398" t="s">
        <v>15</v>
      </c>
      <c r="U26" s="1687"/>
      <c r="V26" s="1687"/>
      <c r="W26" s="1398" t="s">
        <v>16</v>
      </c>
      <c r="X26" s="1687"/>
      <c r="Y26" s="1687"/>
      <c r="Z26" s="1398" t="s">
        <v>17</v>
      </c>
      <c r="AA26" s="1606"/>
      <c r="AB26" s="1690"/>
      <c r="AC26" s="1690"/>
      <c r="AD26" s="1690"/>
      <c r="AE26" s="1690"/>
      <c r="AF26" s="1690"/>
      <c r="AG26" s="1690"/>
      <c r="AH26" s="1690"/>
      <c r="AI26" s="1690"/>
      <c r="AJ26" s="1608"/>
    </row>
    <row r="27" spans="1:39" ht="3" customHeight="1">
      <c r="A27" s="1681"/>
      <c r="B27" s="1574"/>
      <c r="C27" s="1575"/>
      <c r="D27" s="1575"/>
      <c r="E27" s="1575"/>
      <c r="F27" s="1575"/>
      <c r="G27" s="1575"/>
      <c r="H27" s="1575"/>
      <c r="I27" s="1576"/>
      <c r="J27" s="938"/>
      <c r="K27" s="939"/>
      <c r="L27" s="940"/>
      <c r="M27" s="938"/>
      <c r="N27" s="939"/>
      <c r="O27" s="940"/>
      <c r="P27" s="1577"/>
      <c r="Q27" s="1577"/>
      <c r="R27" s="1577"/>
      <c r="S27" s="1577"/>
      <c r="T27" s="1577"/>
      <c r="U27" s="1577"/>
      <c r="V27" s="1577"/>
      <c r="W27" s="1577"/>
      <c r="X27" s="1577"/>
      <c r="Y27" s="1577"/>
      <c r="Z27" s="1577"/>
      <c r="AA27" s="1606"/>
      <c r="AB27" s="1690"/>
      <c r="AC27" s="1690"/>
      <c r="AD27" s="1690"/>
      <c r="AE27" s="1690"/>
      <c r="AF27" s="1690"/>
      <c r="AG27" s="1690"/>
      <c r="AH27" s="1690"/>
      <c r="AI27" s="1690"/>
      <c r="AJ27" s="1608"/>
    </row>
    <row r="28" spans="1:39" ht="3" customHeight="1">
      <c r="A28" s="1681"/>
      <c r="B28" s="1601" t="s">
        <v>313</v>
      </c>
      <c r="C28" s="1559"/>
      <c r="D28" s="1559"/>
      <c r="E28" s="1559"/>
      <c r="F28" s="1559"/>
      <c r="G28" s="1559"/>
      <c r="H28" s="1559"/>
      <c r="I28" s="1560"/>
      <c r="J28" s="941"/>
      <c r="K28" s="942"/>
      <c r="L28" s="943"/>
      <c r="M28" s="941"/>
      <c r="N28" s="942"/>
      <c r="O28" s="943"/>
      <c r="P28" s="1567"/>
      <c r="Q28" s="1567"/>
      <c r="R28" s="1567"/>
      <c r="S28" s="1567"/>
      <c r="T28" s="1567"/>
      <c r="U28" s="1567"/>
      <c r="V28" s="1567"/>
      <c r="W28" s="1567"/>
      <c r="X28" s="1567"/>
      <c r="Y28" s="1567"/>
      <c r="Z28" s="1567"/>
      <c r="AA28" s="1606"/>
      <c r="AB28" s="1690"/>
      <c r="AC28" s="1690"/>
      <c r="AD28" s="1690"/>
      <c r="AE28" s="1690"/>
      <c r="AF28" s="1690"/>
      <c r="AG28" s="1690"/>
      <c r="AH28" s="1690"/>
      <c r="AI28" s="1690"/>
      <c r="AJ28" s="1608"/>
    </row>
    <row r="29" spans="1:39" ht="18" customHeight="1">
      <c r="A29" s="1681"/>
      <c r="B29" s="1561"/>
      <c r="C29" s="1683"/>
      <c r="D29" s="1683"/>
      <c r="E29" s="1683"/>
      <c r="F29" s="1683"/>
      <c r="G29" s="1683"/>
      <c r="H29" s="1683"/>
      <c r="I29" s="1563"/>
      <c r="J29" s="1568"/>
      <c r="K29" s="1684"/>
      <c r="L29" s="1570"/>
      <c r="M29" s="1568"/>
      <c r="N29" s="1684"/>
      <c r="O29" s="1570"/>
      <c r="P29" s="1685" t="s">
        <v>726</v>
      </c>
      <c r="Q29" s="1686"/>
      <c r="R29" s="1687"/>
      <c r="S29" s="1687"/>
      <c r="T29" s="1398" t="s">
        <v>15</v>
      </c>
      <c r="U29" s="1687"/>
      <c r="V29" s="1687"/>
      <c r="W29" s="1398" t="s">
        <v>16</v>
      </c>
      <c r="X29" s="1687"/>
      <c r="Y29" s="1687"/>
      <c r="Z29" s="1398" t="s">
        <v>17</v>
      </c>
      <c r="AA29" s="1606"/>
      <c r="AB29" s="1690"/>
      <c r="AC29" s="1690"/>
      <c r="AD29" s="1690"/>
      <c r="AE29" s="1690"/>
      <c r="AF29" s="1690"/>
      <c r="AG29" s="1690"/>
      <c r="AH29" s="1690"/>
      <c r="AI29" s="1690"/>
      <c r="AJ29" s="1608"/>
    </row>
    <row r="30" spans="1:39" ht="3" customHeight="1">
      <c r="A30" s="1681"/>
      <c r="B30" s="1574"/>
      <c r="C30" s="1575"/>
      <c r="D30" s="1575"/>
      <c r="E30" s="1575"/>
      <c r="F30" s="1575"/>
      <c r="G30" s="1575"/>
      <c r="H30" s="1575"/>
      <c r="I30" s="1576"/>
      <c r="J30" s="938"/>
      <c r="K30" s="939"/>
      <c r="L30" s="940"/>
      <c r="M30" s="938"/>
      <c r="N30" s="939"/>
      <c r="O30" s="940"/>
      <c r="P30" s="1577"/>
      <c r="Q30" s="1577"/>
      <c r="R30" s="1577"/>
      <c r="S30" s="1577"/>
      <c r="T30" s="1577"/>
      <c r="U30" s="1577"/>
      <c r="V30" s="1577"/>
      <c r="W30" s="1577"/>
      <c r="X30" s="1577"/>
      <c r="Y30" s="1577"/>
      <c r="Z30" s="1577"/>
      <c r="AA30" s="1606"/>
      <c r="AB30" s="1690"/>
      <c r="AC30" s="1690"/>
      <c r="AD30" s="1690"/>
      <c r="AE30" s="1690"/>
      <c r="AF30" s="1690"/>
      <c r="AG30" s="1690"/>
      <c r="AH30" s="1690"/>
      <c r="AI30" s="1690"/>
      <c r="AJ30" s="1608"/>
    </row>
    <row r="31" spans="1:39" ht="3" customHeight="1">
      <c r="A31" s="1681"/>
      <c r="B31" s="1601" t="s">
        <v>145</v>
      </c>
      <c r="C31" s="1559"/>
      <c r="D31" s="1559"/>
      <c r="E31" s="1559"/>
      <c r="F31" s="1559"/>
      <c r="G31" s="1559"/>
      <c r="H31" s="1559"/>
      <c r="I31" s="1560"/>
      <c r="J31" s="941"/>
      <c r="K31" s="942"/>
      <c r="L31" s="943"/>
      <c r="M31" s="941"/>
      <c r="N31" s="942"/>
      <c r="O31" s="943"/>
      <c r="P31" s="1567"/>
      <c r="Q31" s="1567"/>
      <c r="R31" s="1567"/>
      <c r="S31" s="1567"/>
      <c r="T31" s="1567"/>
      <c r="U31" s="1567"/>
      <c r="V31" s="1567"/>
      <c r="W31" s="1567"/>
      <c r="X31" s="1567"/>
      <c r="Y31" s="1567"/>
      <c r="Z31" s="1567"/>
      <c r="AA31" s="1606"/>
      <c r="AB31" s="1690"/>
      <c r="AC31" s="1690"/>
      <c r="AD31" s="1690"/>
      <c r="AE31" s="1690"/>
      <c r="AF31" s="1690"/>
      <c r="AG31" s="1690"/>
      <c r="AH31" s="1690"/>
      <c r="AI31" s="1690"/>
      <c r="AJ31" s="1608"/>
    </row>
    <row r="32" spans="1:39" ht="18" customHeight="1">
      <c r="A32" s="1681"/>
      <c r="B32" s="1561"/>
      <c r="C32" s="1683"/>
      <c r="D32" s="1683"/>
      <c r="E32" s="1683"/>
      <c r="F32" s="1683"/>
      <c r="G32" s="1683"/>
      <c r="H32" s="1683"/>
      <c r="I32" s="1563"/>
      <c r="J32" s="1568"/>
      <c r="K32" s="1684"/>
      <c r="L32" s="1570"/>
      <c r="M32" s="1568"/>
      <c r="N32" s="1684"/>
      <c r="O32" s="1570"/>
      <c r="P32" s="1685" t="s">
        <v>726</v>
      </c>
      <c r="Q32" s="1686"/>
      <c r="R32" s="1687"/>
      <c r="S32" s="1687"/>
      <c r="T32" s="1398" t="s">
        <v>15</v>
      </c>
      <c r="U32" s="1687"/>
      <c r="V32" s="1687"/>
      <c r="W32" s="1398" t="s">
        <v>16</v>
      </c>
      <c r="X32" s="1687"/>
      <c r="Y32" s="1687"/>
      <c r="Z32" s="1398" t="s">
        <v>17</v>
      </c>
      <c r="AA32" s="1606"/>
      <c r="AB32" s="1690"/>
      <c r="AC32" s="1690"/>
      <c r="AD32" s="1690"/>
      <c r="AE32" s="1690"/>
      <c r="AF32" s="1690"/>
      <c r="AG32" s="1690"/>
      <c r="AH32" s="1690"/>
      <c r="AI32" s="1690"/>
      <c r="AJ32" s="1608"/>
    </row>
    <row r="33" spans="1:39" ht="3" customHeight="1">
      <c r="A33" s="1681"/>
      <c r="B33" s="1574"/>
      <c r="C33" s="1575"/>
      <c r="D33" s="1575"/>
      <c r="E33" s="1575"/>
      <c r="F33" s="1575"/>
      <c r="G33" s="1575"/>
      <c r="H33" s="1575"/>
      <c r="I33" s="1576"/>
      <c r="J33" s="938"/>
      <c r="K33" s="939"/>
      <c r="L33" s="940"/>
      <c r="M33" s="938"/>
      <c r="N33" s="939"/>
      <c r="O33" s="940"/>
      <c r="P33" s="1577"/>
      <c r="Q33" s="1577"/>
      <c r="R33" s="1577"/>
      <c r="S33" s="1577"/>
      <c r="T33" s="1577"/>
      <c r="U33" s="1577"/>
      <c r="V33" s="1577"/>
      <c r="W33" s="1577"/>
      <c r="X33" s="1577"/>
      <c r="Y33" s="1577"/>
      <c r="Z33" s="1577"/>
      <c r="AA33" s="1606"/>
      <c r="AB33" s="1690"/>
      <c r="AC33" s="1690"/>
      <c r="AD33" s="1690"/>
      <c r="AE33" s="1690"/>
      <c r="AF33" s="1690"/>
      <c r="AG33" s="1690"/>
      <c r="AH33" s="1690"/>
      <c r="AI33" s="1690"/>
      <c r="AJ33" s="1608"/>
    </row>
    <row r="34" spans="1:39" ht="3" customHeight="1">
      <c r="A34" s="1681"/>
      <c r="B34" s="1601" t="s">
        <v>147</v>
      </c>
      <c r="C34" s="1559"/>
      <c r="D34" s="1559"/>
      <c r="E34" s="1559"/>
      <c r="F34" s="1559"/>
      <c r="G34" s="1559"/>
      <c r="H34" s="1559"/>
      <c r="I34" s="1560"/>
      <c r="J34" s="941"/>
      <c r="K34" s="942"/>
      <c r="L34" s="943"/>
      <c r="M34" s="941"/>
      <c r="N34" s="942"/>
      <c r="O34" s="943"/>
      <c r="P34" s="1567"/>
      <c r="Q34" s="1567"/>
      <c r="R34" s="1567"/>
      <c r="S34" s="1567"/>
      <c r="T34" s="1567"/>
      <c r="U34" s="1567"/>
      <c r="V34" s="1567"/>
      <c r="W34" s="1567"/>
      <c r="X34" s="1567"/>
      <c r="Y34" s="1567"/>
      <c r="Z34" s="1580"/>
      <c r="AA34" s="1606"/>
      <c r="AB34" s="1690"/>
      <c r="AC34" s="1690"/>
      <c r="AD34" s="1690"/>
      <c r="AE34" s="1690"/>
      <c r="AF34" s="1690"/>
      <c r="AG34" s="1690"/>
      <c r="AH34" s="1690"/>
      <c r="AI34" s="1690"/>
      <c r="AJ34" s="1608"/>
    </row>
    <row r="35" spans="1:39" ht="18" customHeight="1">
      <c r="A35" s="1681"/>
      <c r="B35" s="1561"/>
      <c r="C35" s="1683"/>
      <c r="D35" s="1683"/>
      <c r="E35" s="1683"/>
      <c r="F35" s="1683"/>
      <c r="G35" s="1683"/>
      <c r="H35" s="1683"/>
      <c r="I35" s="1563"/>
      <c r="J35" s="1568"/>
      <c r="K35" s="1684"/>
      <c r="L35" s="1570"/>
      <c r="M35" s="1568"/>
      <c r="N35" s="1684"/>
      <c r="O35" s="1570"/>
      <c r="P35" s="1685" t="s">
        <v>726</v>
      </c>
      <c r="Q35" s="1686"/>
      <c r="R35" s="1687"/>
      <c r="S35" s="1687"/>
      <c r="T35" s="1398" t="s">
        <v>15</v>
      </c>
      <c r="U35" s="1687"/>
      <c r="V35" s="1687"/>
      <c r="W35" s="1398" t="s">
        <v>16</v>
      </c>
      <c r="X35" s="1687"/>
      <c r="Y35" s="1687"/>
      <c r="Z35" s="1353" t="s">
        <v>17</v>
      </c>
      <c r="AA35" s="1606"/>
      <c r="AB35" s="1690"/>
      <c r="AC35" s="1690"/>
      <c r="AD35" s="1690"/>
      <c r="AE35" s="1690"/>
      <c r="AF35" s="1690"/>
      <c r="AG35" s="1690"/>
      <c r="AH35" s="1690"/>
      <c r="AI35" s="1690"/>
      <c r="AJ35" s="1608"/>
    </row>
    <row r="36" spans="1:39" ht="3" customHeight="1">
      <c r="A36" s="1682"/>
      <c r="B36" s="1564"/>
      <c r="C36" s="1565"/>
      <c r="D36" s="1565"/>
      <c r="E36" s="1565"/>
      <c r="F36" s="1565"/>
      <c r="G36" s="1565"/>
      <c r="H36" s="1565"/>
      <c r="I36" s="1566"/>
      <c r="J36" s="944"/>
      <c r="K36" s="945"/>
      <c r="L36" s="946"/>
      <c r="M36" s="944"/>
      <c r="N36" s="945"/>
      <c r="O36" s="946"/>
      <c r="P36" s="1588"/>
      <c r="Q36" s="1588"/>
      <c r="R36" s="1588"/>
      <c r="S36" s="1588"/>
      <c r="T36" s="1588"/>
      <c r="U36" s="1588"/>
      <c r="V36" s="1588"/>
      <c r="W36" s="1588"/>
      <c r="X36" s="1588"/>
      <c r="Y36" s="1588"/>
      <c r="Z36" s="1589"/>
      <c r="AA36" s="1606"/>
      <c r="AB36" s="1690"/>
      <c r="AC36" s="1690"/>
      <c r="AD36" s="1690"/>
      <c r="AE36" s="1690"/>
      <c r="AF36" s="1690"/>
      <c r="AG36" s="1690"/>
      <c r="AH36" s="1690"/>
      <c r="AI36" s="1690"/>
      <c r="AJ36" s="1608"/>
    </row>
    <row r="37" spans="1:39" ht="3" customHeight="1">
      <c r="A37" s="1617" t="s">
        <v>148</v>
      </c>
      <c r="B37" s="1561" t="s">
        <v>727</v>
      </c>
      <c r="C37" s="1683"/>
      <c r="D37" s="1683"/>
      <c r="E37" s="1683"/>
      <c r="F37" s="1683"/>
      <c r="G37" s="1683"/>
      <c r="H37" s="1683"/>
      <c r="I37" s="1563"/>
      <c r="J37" s="947"/>
      <c r="K37" s="1399"/>
      <c r="L37" s="949"/>
      <c r="M37" s="947"/>
      <c r="N37" s="1399"/>
      <c r="O37" s="949"/>
      <c r="P37" s="1688"/>
      <c r="Q37" s="1688"/>
      <c r="R37" s="1688"/>
      <c r="S37" s="1688"/>
      <c r="T37" s="1688"/>
      <c r="U37" s="1688"/>
      <c r="V37" s="1688"/>
      <c r="W37" s="1688"/>
      <c r="X37" s="1688"/>
      <c r="Y37" s="1688"/>
      <c r="Z37" s="1688"/>
      <c r="AA37" s="1606"/>
      <c r="AB37" s="1690"/>
      <c r="AC37" s="1690"/>
      <c r="AD37" s="1690"/>
      <c r="AE37" s="1690"/>
      <c r="AF37" s="1690"/>
      <c r="AG37" s="1690"/>
      <c r="AH37" s="1690"/>
      <c r="AI37" s="1690"/>
      <c r="AJ37" s="1608"/>
    </row>
    <row r="38" spans="1:39" ht="18" customHeight="1">
      <c r="A38" s="1617"/>
      <c r="B38" s="1561"/>
      <c r="C38" s="1683"/>
      <c r="D38" s="1683"/>
      <c r="E38" s="1683"/>
      <c r="F38" s="1683"/>
      <c r="G38" s="1683"/>
      <c r="H38" s="1683"/>
      <c r="I38" s="1563"/>
      <c r="J38" s="1568"/>
      <c r="K38" s="1684"/>
      <c r="L38" s="1570"/>
      <c r="M38" s="1568"/>
      <c r="N38" s="1684"/>
      <c r="O38" s="1570"/>
      <c r="P38" s="1685" t="s">
        <v>726</v>
      </c>
      <c r="Q38" s="1686"/>
      <c r="R38" s="1687"/>
      <c r="S38" s="1687"/>
      <c r="T38" s="1398" t="s">
        <v>15</v>
      </c>
      <c r="U38" s="1687"/>
      <c r="V38" s="1687"/>
      <c r="W38" s="1398" t="s">
        <v>16</v>
      </c>
      <c r="X38" s="1687"/>
      <c r="Y38" s="1687"/>
      <c r="Z38" s="1398" t="s">
        <v>17</v>
      </c>
      <c r="AA38" s="1606"/>
      <c r="AB38" s="1690"/>
      <c r="AC38" s="1690"/>
      <c r="AD38" s="1690"/>
      <c r="AE38" s="1690"/>
      <c r="AF38" s="1690"/>
      <c r="AG38" s="1690"/>
      <c r="AH38" s="1690"/>
      <c r="AI38" s="1690"/>
      <c r="AJ38" s="1608"/>
      <c r="AM38" s="390"/>
    </row>
    <row r="39" spans="1:39" ht="3" customHeight="1">
      <c r="A39" s="1617"/>
      <c r="B39" s="1574"/>
      <c r="C39" s="1575"/>
      <c r="D39" s="1575"/>
      <c r="E39" s="1575"/>
      <c r="F39" s="1575"/>
      <c r="G39" s="1575"/>
      <c r="H39" s="1575"/>
      <c r="I39" s="1576"/>
      <c r="J39" s="938"/>
      <c r="K39" s="939"/>
      <c r="L39" s="940"/>
      <c r="M39" s="938"/>
      <c r="N39" s="939"/>
      <c r="O39" s="940"/>
      <c r="P39" s="1577"/>
      <c r="Q39" s="1577"/>
      <c r="R39" s="1577"/>
      <c r="S39" s="1577"/>
      <c r="T39" s="1577"/>
      <c r="U39" s="1577"/>
      <c r="V39" s="1577"/>
      <c r="W39" s="1577"/>
      <c r="X39" s="1577"/>
      <c r="Y39" s="1577"/>
      <c r="Z39" s="1577"/>
      <c r="AA39" s="1606"/>
      <c r="AB39" s="1690"/>
      <c r="AC39" s="1690"/>
      <c r="AD39" s="1690"/>
      <c r="AE39" s="1690"/>
      <c r="AF39" s="1690"/>
      <c r="AG39" s="1690"/>
      <c r="AH39" s="1690"/>
      <c r="AI39" s="1690"/>
      <c r="AJ39" s="1608"/>
    </row>
    <row r="40" spans="1:39" ht="3" customHeight="1">
      <c r="A40" s="1617"/>
      <c r="B40" s="1601" t="s">
        <v>728</v>
      </c>
      <c r="C40" s="1559"/>
      <c r="D40" s="1559"/>
      <c r="E40" s="1559"/>
      <c r="F40" s="1559"/>
      <c r="G40" s="1559"/>
      <c r="H40" s="1559"/>
      <c r="I40" s="1560"/>
      <c r="J40" s="941"/>
      <c r="K40" s="942"/>
      <c r="L40" s="943"/>
      <c r="M40" s="941"/>
      <c r="N40" s="942"/>
      <c r="O40" s="943"/>
      <c r="P40" s="1567"/>
      <c r="Q40" s="1567"/>
      <c r="R40" s="1567"/>
      <c r="S40" s="1567"/>
      <c r="T40" s="1567"/>
      <c r="U40" s="1567"/>
      <c r="V40" s="1567"/>
      <c r="W40" s="1567"/>
      <c r="X40" s="1567"/>
      <c r="Y40" s="1567"/>
      <c r="Z40" s="1567"/>
      <c r="AA40" s="1606"/>
      <c r="AB40" s="1690"/>
      <c r="AC40" s="1690"/>
      <c r="AD40" s="1690"/>
      <c r="AE40" s="1690"/>
      <c r="AF40" s="1690"/>
      <c r="AG40" s="1690"/>
      <c r="AH40" s="1690"/>
      <c r="AI40" s="1690"/>
      <c r="AJ40" s="1608"/>
    </row>
    <row r="41" spans="1:39" ht="18" customHeight="1">
      <c r="A41" s="1617"/>
      <c r="B41" s="1561"/>
      <c r="C41" s="1683"/>
      <c r="D41" s="1683"/>
      <c r="E41" s="1683"/>
      <c r="F41" s="1683"/>
      <c r="G41" s="1683"/>
      <c r="H41" s="1683"/>
      <c r="I41" s="1563"/>
      <c r="J41" s="1568"/>
      <c r="K41" s="1684"/>
      <c r="L41" s="1570"/>
      <c r="M41" s="1568"/>
      <c r="N41" s="1684"/>
      <c r="O41" s="1570"/>
      <c r="P41" s="1685" t="s">
        <v>726</v>
      </c>
      <c r="Q41" s="1686"/>
      <c r="R41" s="1687"/>
      <c r="S41" s="1687"/>
      <c r="T41" s="1398" t="s">
        <v>15</v>
      </c>
      <c r="U41" s="1687"/>
      <c r="V41" s="1687"/>
      <c r="W41" s="1398" t="s">
        <v>16</v>
      </c>
      <c r="X41" s="1687"/>
      <c r="Y41" s="1687"/>
      <c r="Z41" s="1398" t="s">
        <v>17</v>
      </c>
      <c r="AA41" s="1606"/>
      <c r="AB41" s="1690"/>
      <c r="AC41" s="1690"/>
      <c r="AD41" s="1690"/>
      <c r="AE41" s="1690"/>
      <c r="AF41" s="1690"/>
      <c r="AG41" s="1690"/>
      <c r="AH41" s="1690"/>
      <c r="AI41" s="1690"/>
      <c r="AJ41" s="1608"/>
    </row>
    <row r="42" spans="1:39" ht="3" customHeight="1">
      <c r="A42" s="1617"/>
      <c r="B42" s="1574"/>
      <c r="C42" s="1575"/>
      <c r="D42" s="1575"/>
      <c r="E42" s="1575"/>
      <c r="F42" s="1575"/>
      <c r="G42" s="1575"/>
      <c r="H42" s="1575"/>
      <c r="I42" s="1576"/>
      <c r="J42" s="938"/>
      <c r="K42" s="939"/>
      <c r="L42" s="940"/>
      <c r="M42" s="938"/>
      <c r="N42" s="939"/>
      <c r="O42" s="940"/>
      <c r="P42" s="1577"/>
      <c r="Q42" s="1577"/>
      <c r="R42" s="1577"/>
      <c r="S42" s="1577"/>
      <c r="T42" s="1577"/>
      <c r="U42" s="1577"/>
      <c r="V42" s="1577"/>
      <c r="W42" s="1577"/>
      <c r="X42" s="1577"/>
      <c r="Y42" s="1577"/>
      <c r="Z42" s="1577"/>
      <c r="AA42" s="1606"/>
      <c r="AB42" s="1690"/>
      <c r="AC42" s="1690"/>
      <c r="AD42" s="1690"/>
      <c r="AE42" s="1690"/>
      <c r="AF42" s="1690"/>
      <c r="AG42" s="1690"/>
      <c r="AH42" s="1690"/>
      <c r="AI42" s="1690"/>
      <c r="AJ42" s="1608"/>
    </row>
    <row r="43" spans="1:39" ht="3" customHeight="1">
      <c r="A43" s="1617"/>
      <c r="B43" s="1601" t="s">
        <v>729</v>
      </c>
      <c r="C43" s="1559"/>
      <c r="D43" s="1559"/>
      <c r="E43" s="1559"/>
      <c r="F43" s="1559"/>
      <c r="G43" s="1559"/>
      <c r="H43" s="1559"/>
      <c r="I43" s="1560"/>
      <c r="J43" s="941"/>
      <c r="K43" s="942"/>
      <c r="L43" s="943"/>
      <c r="M43" s="941"/>
      <c r="N43" s="942"/>
      <c r="O43" s="943"/>
      <c r="P43" s="1567"/>
      <c r="Q43" s="1567"/>
      <c r="R43" s="1567"/>
      <c r="S43" s="1567"/>
      <c r="T43" s="1567"/>
      <c r="U43" s="1567"/>
      <c r="V43" s="1567"/>
      <c r="W43" s="1567"/>
      <c r="X43" s="1567"/>
      <c r="Y43" s="1567"/>
      <c r="Z43" s="1567"/>
      <c r="AA43" s="1606"/>
      <c r="AB43" s="1690"/>
      <c r="AC43" s="1690"/>
      <c r="AD43" s="1690"/>
      <c r="AE43" s="1690"/>
      <c r="AF43" s="1690"/>
      <c r="AG43" s="1690"/>
      <c r="AH43" s="1690"/>
      <c r="AI43" s="1690"/>
      <c r="AJ43" s="1608"/>
    </row>
    <row r="44" spans="1:39" ht="18" customHeight="1">
      <c r="A44" s="1617"/>
      <c r="B44" s="1561"/>
      <c r="C44" s="1683"/>
      <c r="D44" s="1683"/>
      <c r="E44" s="1683"/>
      <c r="F44" s="1683"/>
      <c r="G44" s="1683"/>
      <c r="H44" s="1683"/>
      <c r="I44" s="1563"/>
      <c r="J44" s="1568"/>
      <c r="K44" s="1684"/>
      <c r="L44" s="1570"/>
      <c r="M44" s="1568"/>
      <c r="N44" s="1684"/>
      <c r="O44" s="1570"/>
      <c r="P44" s="1685" t="s">
        <v>726</v>
      </c>
      <c r="Q44" s="1686"/>
      <c r="R44" s="1687"/>
      <c r="S44" s="1687"/>
      <c r="T44" s="1398" t="s">
        <v>15</v>
      </c>
      <c r="U44" s="1687"/>
      <c r="V44" s="1687"/>
      <c r="W44" s="1398" t="s">
        <v>16</v>
      </c>
      <c r="X44" s="1687"/>
      <c r="Y44" s="1687"/>
      <c r="Z44" s="1398" t="s">
        <v>17</v>
      </c>
      <c r="AA44" s="1606"/>
      <c r="AB44" s="1690"/>
      <c r="AC44" s="1690"/>
      <c r="AD44" s="1690"/>
      <c r="AE44" s="1690"/>
      <c r="AF44" s="1690"/>
      <c r="AG44" s="1690"/>
      <c r="AH44" s="1690"/>
      <c r="AI44" s="1690"/>
      <c r="AJ44" s="1608"/>
    </row>
    <row r="45" spans="1:39" ht="3" customHeight="1">
      <c r="A45" s="1617"/>
      <c r="B45" s="1574"/>
      <c r="C45" s="1575"/>
      <c r="D45" s="1575"/>
      <c r="E45" s="1575"/>
      <c r="F45" s="1575"/>
      <c r="G45" s="1575"/>
      <c r="H45" s="1575"/>
      <c r="I45" s="1576"/>
      <c r="J45" s="938"/>
      <c r="K45" s="939"/>
      <c r="L45" s="940"/>
      <c r="M45" s="938"/>
      <c r="N45" s="939"/>
      <c r="O45" s="940"/>
      <c r="P45" s="1577"/>
      <c r="Q45" s="1577"/>
      <c r="R45" s="1577"/>
      <c r="S45" s="1577"/>
      <c r="T45" s="1577"/>
      <c r="U45" s="1577"/>
      <c r="V45" s="1577"/>
      <c r="W45" s="1577"/>
      <c r="X45" s="1577"/>
      <c r="Y45" s="1577"/>
      <c r="Z45" s="1577"/>
      <c r="AA45" s="1606"/>
      <c r="AB45" s="1690"/>
      <c r="AC45" s="1690"/>
      <c r="AD45" s="1690"/>
      <c r="AE45" s="1690"/>
      <c r="AF45" s="1690"/>
      <c r="AG45" s="1690"/>
      <c r="AH45" s="1690"/>
      <c r="AI45" s="1690"/>
      <c r="AJ45" s="1608"/>
    </row>
    <row r="46" spans="1:39" ht="3" customHeight="1">
      <c r="A46" s="1617"/>
      <c r="B46" s="1601" t="s">
        <v>1820</v>
      </c>
      <c r="C46" s="1559"/>
      <c r="D46" s="1559"/>
      <c r="E46" s="1559"/>
      <c r="F46" s="1559"/>
      <c r="G46" s="1559"/>
      <c r="H46" s="1559"/>
      <c r="I46" s="1560"/>
      <c r="J46" s="941"/>
      <c r="K46" s="942"/>
      <c r="L46" s="943"/>
      <c r="M46" s="941"/>
      <c r="N46" s="942"/>
      <c r="O46" s="943"/>
      <c r="P46" s="1567"/>
      <c r="Q46" s="1567"/>
      <c r="R46" s="1567"/>
      <c r="S46" s="1567"/>
      <c r="T46" s="1567"/>
      <c r="U46" s="1567"/>
      <c r="V46" s="1567"/>
      <c r="W46" s="1567"/>
      <c r="X46" s="1567"/>
      <c r="Y46" s="1567"/>
      <c r="Z46" s="1567"/>
      <c r="AA46" s="1606"/>
      <c r="AB46" s="1690"/>
      <c r="AC46" s="1690"/>
      <c r="AD46" s="1690"/>
      <c r="AE46" s="1690"/>
      <c r="AF46" s="1690"/>
      <c r="AG46" s="1690"/>
      <c r="AH46" s="1690"/>
      <c r="AI46" s="1690"/>
      <c r="AJ46" s="1608"/>
    </row>
    <row r="47" spans="1:39" ht="18" customHeight="1">
      <c r="A47" s="1617"/>
      <c r="B47" s="1561"/>
      <c r="C47" s="1683"/>
      <c r="D47" s="1683"/>
      <c r="E47" s="1683"/>
      <c r="F47" s="1683"/>
      <c r="G47" s="1683"/>
      <c r="H47" s="1683"/>
      <c r="I47" s="1563"/>
      <c r="J47" s="1568"/>
      <c r="K47" s="1684"/>
      <c r="L47" s="1570"/>
      <c r="M47" s="1568"/>
      <c r="N47" s="1684"/>
      <c r="O47" s="1570"/>
      <c r="P47" s="1685" t="s">
        <v>726</v>
      </c>
      <c r="Q47" s="1686"/>
      <c r="R47" s="1687"/>
      <c r="S47" s="1687"/>
      <c r="T47" s="1398" t="s">
        <v>15</v>
      </c>
      <c r="U47" s="1687"/>
      <c r="V47" s="1687"/>
      <c r="W47" s="1398" t="s">
        <v>16</v>
      </c>
      <c r="X47" s="1687"/>
      <c r="Y47" s="1687"/>
      <c r="Z47" s="1398" t="s">
        <v>17</v>
      </c>
      <c r="AA47" s="1606"/>
      <c r="AB47" s="1690"/>
      <c r="AC47" s="1690"/>
      <c r="AD47" s="1690"/>
      <c r="AE47" s="1690"/>
      <c r="AF47" s="1690"/>
      <c r="AG47" s="1690"/>
      <c r="AH47" s="1690"/>
      <c r="AI47" s="1690"/>
      <c r="AJ47" s="1608"/>
    </row>
    <row r="48" spans="1:39" ht="3" customHeight="1">
      <c r="A48" s="1617"/>
      <c r="B48" s="1574"/>
      <c r="C48" s="1575"/>
      <c r="D48" s="1575"/>
      <c r="E48" s="1575"/>
      <c r="F48" s="1575"/>
      <c r="G48" s="1575"/>
      <c r="H48" s="1575"/>
      <c r="I48" s="1576"/>
      <c r="J48" s="938"/>
      <c r="K48" s="939"/>
      <c r="L48" s="940"/>
      <c r="M48" s="938"/>
      <c r="N48" s="939"/>
      <c r="O48" s="940"/>
      <c r="P48" s="1577"/>
      <c r="Q48" s="1577"/>
      <c r="R48" s="1577"/>
      <c r="S48" s="1577"/>
      <c r="T48" s="1577"/>
      <c r="U48" s="1577"/>
      <c r="V48" s="1577"/>
      <c r="W48" s="1577"/>
      <c r="X48" s="1577"/>
      <c r="Y48" s="1577"/>
      <c r="Z48" s="1577"/>
      <c r="AA48" s="1606"/>
      <c r="AB48" s="1690"/>
      <c r="AC48" s="1690"/>
      <c r="AD48" s="1690"/>
      <c r="AE48" s="1690"/>
      <c r="AF48" s="1690"/>
      <c r="AG48" s="1690"/>
      <c r="AH48" s="1690"/>
      <c r="AI48" s="1690"/>
      <c r="AJ48" s="1608"/>
    </row>
    <row r="49" spans="1:36" ht="3" customHeight="1">
      <c r="A49" s="1617"/>
      <c r="B49" s="1601" t="s">
        <v>139</v>
      </c>
      <c r="C49" s="1559"/>
      <c r="D49" s="1559"/>
      <c r="E49" s="1559"/>
      <c r="F49" s="1559"/>
      <c r="G49" s="1559"/>
      <c r="H49" s="1559"/>
      <c r="I49" s="1560"/>
      <c r="J49" s="941"/>
      <c r="K49" s="942"/>
      <c r="L49" s="943"/>
      <c r="M49" s="941"/>
      <c r="N49" s="942"/>
      <c r="O49" s="943"/>
      <c r="P49" s="1567"/>
      <c r="Q49" s="1567"/>
      <c r="R49" s="1567"/>
      <c r="S49" s="1567"/>
      <c r="T49" s="1567"/>
      <c r="U49" s="1567"/>
      <c r="V49" s="1567"/>
      <c r="W49" s="1567"/>
      <c r="X49" s="1567"/>
      <c r="Y49" s="1567"/>
      <c r="Z49" s="1567"/>
      <c r="AA49" s="1606"/>
      <c r="AB49" s="1690"/>
      <c r="AC49" s="1690"/>
      <c r="AD49" s="1690"/>
      <c r="AE49" s="1690"/>
      <c r="AF49" s="1690"/>
      <c r="AG49" s="1690"/>
      <c r="AH49" s="1690"/>
      <c r="AI49" s="1690"/>
      <c r="AJ49" s="1608"/>
    </row>
    <row r="50" spans="1:36" ht="18" customHeight="1">
      <c r="A50" s="1617"/>
      <c r="B50" s="1561"/>
      <c r="C50" s="1683"/>
      <c r="D50" s="1683"/>
      <c r="E50" s="1683"/>
      <c r="F50" s="1683"/>
      <c r="G50" s="1683"/>
      <c r="H50" s="1683"/>
      <c r="I50" s="1563"/>
      <c r="J50" s="1568"/>
      <c r="K50" s="1684"/>
      <c r="L50" s="1570"/>
      <c r="M50" s="1568"/>
      <c r="N50" s="1684"/>
      <c r="O50" s="1570"/>
      <c r="P50" s="1685" t="s">
        <v>726</v>
      </c>
      <c r="Q50" s="1686"/>
      <c r="R50" s="1687"/>
      <c r="S50" s="1687"/>
      <c r="T50" s="1398" t="s">
        <v>15</v>
      </c>
      <c r="U50" s="1687"/>
      <c r="V50" s="1687"/>
      <c r="W50" s="1398" t="s">
        <v>16</v>
      </c>
      <c r="X50" s="1687"/>
      <c r="Y50" s="1687"/>
      <c r="Z50" s="1398" t="s">
        <v>17</v>
      </c>
      <c r="AA50" s="1606"/>
      <c r="AB50" s="1690"/>
      <c r="AC50" s="1690"/>
      <c r="AD50" s="1690"/>
      <c r="AE50" s="1690"/>
      <c r="AF50" s="1690"/>
      <c r="AG50" s="1690"/>
      <c r="AH50" s="1690"/>
      <c r="AI50" s="1690"/>
      <c r="AJ50" s="1608"/>
    </row>
    <row r="51" spans="1:36" ht="3" customHeight="1">
      <c r="A51" s="1617"/>
      <c r="B51" s="1574"/>
      <c r="C51" s="1575"/>
      <c r="D51" s="1575"/>
      <c r="E51" s="1575"/>
      <c r="F51" s="1575"/>
      <c r="G51" s="1575"/>
      <c r="H51" s="1575"/>
      <c r="I51" s="1576"/>
      <c r="J51" s="938"/>
      <c r="K51" s="939"/>
      <c r="L51" s="940"/>
      <c r="M51" s="938"/>
      <c r="N51" s="939"/>
      <c r="O51" s="940"/>
      <c r="P51" s="1577"/>
      <c r="Q51" s="1577"/>
      <c r="R51" s="1577"/>
      <c r="S51" s="1577"/>
      <c r="T51" s="1577"/>
      <c r="U51" s="1577"/>
      <c r="V51" s="1577"/>
      <c r="W51" s="1577"/>
      <c r="X51" s="1577"/>
      <c r="Y51" s="1577"/>
      <c r="Z51" s="1577"/>
      <c r="AA51" s="1606"/>
      <c r="AB51" s="1690"/>
      <c r="AC51" s="1690"/>
      <c r="AD51" s="1690"/>
      <c r="AE51" s="1690"/>
      <c r="AF51" s="1690"/>
      <c r="AG51" s="1690"/>
      <c r="AH51" s="1690"/>
      <c r="AI51" s="1690"/>
      <c r="AJ51" s="1608"/>
    </row>
    <row r="52" spans="1:36" ht="3" customHeight="1">
      <c r="A52" s="1617"/>
      <c r="B52" s="1601" t="s">
        <v>730</v>
      </c>
      <c r="C52" s="1559"/>
      <c r="D52" s="1559"/>
      <c r="E52" s="1559"/>
      <c r="F52" s="1559"/>
      <c r="G52" s="1559"/>
      <c r="H52" s="1559"/>
      <c r="I52" s="1560"/>
      <c r="J52" s="941"/>
      <c r="K52" s="942"/>
      <c r="L52" s="943"/>
      <c r="M52" s="941"/>
      <c r="N52" s="942"/>
      <c r="O52" s="943"/>
      <c r="P52" s="1567"/>
      <c r="Q52" s="1567"/>
      <c r="R52" s="1567"/>
      <c r="S52" s="1567"/>
      <c r="T52" s="1567"/>
      <c r="U52" s="1567"/>
      <c r="V52" s="1567"/>
      <c r="W52" s="1567"/>
      <c r="X52" s="1567"/>
      <c r="Y52" s="1567"/>
      <c r="Z52" s="1567"/>
      <c r="AA52" s="1606"/>
      <c r="AB52" s="1690"/>
      <c r="AC52" s="1690"/>
      <c r="AD52" s="1690"/>
      <c r="AE52" s="1690"/>
      <c r="AF52" s="1690"/>
      <c r="AG52" s="1690"/>
      <c r="AH52" s="1690"/>
      <c r="AI52" s="1690"/>
      <c r="AJ52" s="1608"/>
    </row>
    <row r="53" spans="1:36" ht="18" customHeight="1">
      <c r="A53" s="1617"/>
      <c r="B53" s="1561"/>
      <c r="C53" s="1683"/>
      <c r="D53" s="1683"/>
      <c r="E53" s="1683"/>
      <c r="F53" s="1683"/>
      <c r="G53" s="1683"/>
      <c r="H53" s="1683"/>
      <c r="I53" s="1563"/>
      <c r="J53" s="1568"/>
      <c r="K53" s="1684"/>
      <c r="L53" s="1570"/>
      <c r="M53" s="1568"/>
      <c r="N53" s="1684"/>
      <c r="O53" s="1570"/>
      <c r="P53" s="1685" t="s">
        <v>726</v>
      </c>
      <c r="Q53" s="1686"/>
      <c r="R53" s="1687"/>
      <c r="S53" s="1687"/>
      <c r="T53" s="1398" t="s">
        <v>15</v>
      </c>
      <c r="U53" s="1687"/>
      <c r="V53" s="1687"/>
      <c r="W53" s="1398" t="s">
        <v>16</v>
      </c>
      <c r="X53" s="1687"/>
      <c r="Y53" s="1687"/>
      <c r="Z53" s="1398" t="s">
        <v>17</v>
      </c>
      <c r="AA53" s="1606"/>
      <c r="AB53" s="1690"/>
      <c r="AC53" s="1690"/>
      <c r="AD53" s="1690"/>
      <c r="AE53" s="1690"/>
      <c r="AF53" s="1690"/>
      <c r="AG53" s="1690"/>
      <c r="AH53" s="1690"/>
      <c r="AI53" s="1690"/>
      <c r="AJ53" s="1608"/>
    </row>
    <row r="54" spans="1:36" ht="3" customHeight="1">
      <c r="A54" s="1617"/>
      <c r="B54" s="1574"/>
      <c r="C54" s="1575"/>
      <c r="D54" s="1575"/>
      <c r="E54" s="1575"/>
      <c r="F54" s="1575"/>
      <c r="G54" s="1575"/>
      <c r="H54" s="1575"/>
      <c r="I54" s="1576"/>
      <c r="J54" s="938"/>
      <c r="K54" s="939"/>
      <c r="L54" s="940"/>
      <c r="M54" s="938"/>
      <c r="N54" s="939"/>
      <c r="O54" s="940"/>
      <c r="P54" s="1577"/>
      <c r="Q54" s="1577"/>
      <c r="R54" s="1577"/>
      <c r="S54" s="1577"/>
      <c r="T54" s="1577"/>
      <c r="U54" s="1577"/>
      <c r="V54" s="1577"/>
      <c r="W54" s="1577"/>
      <c r="X54" s="1577"/>
      <c r="Y54" s="1577"/>
      <c r="Z54" s="1577"/>
      <c r="AA54" s="1606"/>
      <c r="AB54" s="1690"/>
      <c r="AC54" s="1690"/>
      <c r="AD54" s="1690"/>
      <c r="AE54" s="1690"/>
      <c r="AF54" s="1690"/>
      <c r="AG54" s="1690"/>
      <c r="AH54" s="1690"/>
      <c r="AI54" s="1690"/>
      <c r="AJ54" s="1608"/>
    </row>
    <row r="55" spans="1:36" ht="3" customHeight="1">
      <c r="A55" s="1617"/>
      <c r="B55" s="1601" t="s">
        <v>731</v>
      </c>
      <c r="C55" s="1559"/>
      <c r="D55" s="1559"/>
      <c r="E55" s="1559"/>
      <c r="F55" s="1559"/>
      <c r="G55" s="1559"/>
      <c r="H55" s="1559"/>
      <c r="I55" s="1560"/>
      <c r="J55" s="941"/>
      <c r="K55" s="942"/>
      <c r="L55" s="943"/>
      <c r="M55" s="941"/>
      <c r="N55" s="942"/>
      <c r="O55" s="943"/>
      <c r="P55" s="1567"/>
      <c r="Q55" s="1567"/>
      <c r="R55" s="1567"/>
      <c r="S55" s="1567"/>
      <c r="T55" s="1567"/>
      <c r="U55" s="1567"/>
      <c r="V55" s="1567"/>
      <c r="W55" s="1567"/>
      <c r="X55" s="1567"/>
      <c r="Y55" s="1567"/>
      <c r="Z55" s="1567"/>
      <c r="AA55" s="1606"/>
      <c r="AB55" s="1690"/>
      <c r="AC55" s="1690"/>
      <c r="AD55" s="1690"/>
      <c r="AE55" s="1690"/>
      <c r="AF55" s="1690"/>
      <c r="AG55" s="1690"/>
      <c r="AH55" s="1690"/>
      <c r="AI55" s="1690"/>
      <c r="AJ55" s="1608"/>
    </row>
    <row r="56" spans="1:36" ht="18" customHeight="1">
      <c r="A56" s="1617"/>
      <c r="B56" s="1561"/>
      <c r="C56" s="1683"/>
      <c r="D56" s="1683"/>
      <c r="E56" s="1683"/>
      <c r="F56" s="1683"/>
      <c r="G56" s="1683"/>
      <c r="H56" s="1683"/>
      <c r="I56" s="1563"/>
      <c r="J56" s="1568"/>
      <c r="K56" s="1684"/>
      <c r="L56" s="1570"/>
      <c r="M56" s="1568"/>
      <c r="N56" s="1684"/>
      <c r="O56" s="1570"/>
      <c r="P56" s="1685" t="s">
        <v>726</v>
      </c>
      <c r="Q56" s="1686"/>
      <c r="R56" s="1687"/>
      <c r="S56" s="1687"/>
      <c r="T56" s="1398" t="s">
        <v>15</v>
      </c>
      <c r="U56" s="1687"/>
      <c r="V56" s="1687"/>
      <c r="W56" s="1398" t="s">
        <v>16</v>
      </c>
      <c r="X56" s="1687"/>
      <c r="Y56" s="1687"/>
      <c r="Z56" s="1398" t="s">
        <v>17</v>
      </c>
      <c r="AA56" s="1606"/>
      <c r="AB56" s="1690"/>
      <c r="AC56" s="1690"/>
      <c r="AD56" s="1690"/>
      <c r="AE56" s="1690"/>
      <c r="AF56" s="1690"/>
      <c r="AG56" s="1690"/>
      <c r="AH56" s="1690"/>
      <c r="AI56" s="1690"/>
      <c r="AJ56" s="1608"/>
    </row>
    <row r="57" spans="1:36" ht="3" customHeight="1">
      <c r="A57" s="1617"/>
      <c r="B57" s="1574"/>
      <c r="C57" s="1575"/>
      <c r="D57" s="1575"/>
      <c r="E57" s="1575"/>
      <c r="F57" s="1575"/>
      <c r="G57" s="1575"/>
      <c r="H57" s="1575"/>
      <c r="I57" s="1576"/>
      <c r="J57" s="938"/>
      <c r="K57" s="939"/>
      <c r="L57" s="940"/>
      <c r="M57" s="938"/>
      <c r="N57" s="939"/>
      <c r="O57" s="940"/>
      <c r="P57" s="1577"/>
      <c r="Q57" s="1577"/>
      <c r="R57" s="1577"/>
      <c r="S57" s="1577"/>
      <c r="T57" s="1577"/>
      <c r="U57" s="1577"/>
      <c r="V57" s="1577"/>
      <c r="W57" s="1577"/>
      <c r="X57" s="1577"/>
      <c r="Y57" s="1577"/>
      <c r="Z57" s="1577"/>
      <c r="AA57" s="1606"/>
      <c r="AB57" s="1690"/>
      <c r="AC57" s="1690"/>
      <c r="AD57" s="1690"/>
      <c r="AE57" s="1690"/>
      <c r="AF57" s="1690"/>
      <c r="AG57" s="1690"/>
      <c r="AH57" s="1690"/>
      <c r="AI57" s="1690"/>
      <c r="AJ57" s="1608"/>
    </row>
    <row r="58" spans="1:36" ht="3" customHeight="1">
      <c r="A58" s="1617"/>
      <c r="B58" s="1601" t="s">
        <v>464</v>
      </c>
      <c r="C58" s="1559"/>
      <c r="D58" s="1559"/>
      <c r="E58" s="1559"/>
      <c r="F58" s="1559"/>
      <c r="G58" s="1559"/>
      <c r="H58" s="1559"/>
      <c r="I58" s="1560"/>
      <c r="J58" s="941"/>
      <c r="K58" s="942"/>
      <c r="L58" s="943"/>
      <c r="M58" s="941"/>
      <c r="N58" s="942"/>
      <c r="O58" s="943"/>
      <c r="P58" s="1567"/>
      <c r="Q58" s="1567"/>
      <c r="R58" s="1567"/>
      <c r="S58" s="1567"/>
      <c r="T58" s="1567"/>
      <c r="U58" s="1567"/>
      <c r="V58" s="1567"/>
      <c r="W58" s="1567"/>
      <c r="X58" s="1567"/>
      <c r="Y58" s="1567"/>
      <c r="Z58" s="1567"/>
      <c r="AA58" s="1606"/>
      <c r="AB58" s="1690"/>
      <c r="AC58" s="1690"/>
      <c r="AD58" s="1690"/>
      <c r="AE58" s="1690"/>
      <c r="AF58" s="1690"/>
      <c r="AG58" s="1690"/>
      <c r="AH58" s="1690"/>
      <c r="AI58" s="1690"/>
      <c r="AJ58" s="1608"/>
    </row>
    <row r="59" spans="1:36" ht="18" customHeight="1">
      <c r="A59" s="1617"/>
      <c r="B59" s="1561"/>
      <c r="C59" s="1683"/>
      <c r="D59" s="1683"/>
      <c r="E59" s="1683"/>
      <c r="F59" s="1683"/>
      <c r="G59" s="1683"/>
      <c r="H59" s="1683"/>
      <c r="I59" s="1563"/>
      <c r="J59" s="1568"/>
      <c r="K59" s="1684"/>
      <c r="L59" s="1570"/>
      <c r="M59" s="1568"/>
      <c r="N59" s="1684"/>
      <c r="O59" s="1570"/>
      <c r="P59" s="1685" t="s">
        <v>726</v>
      </c>
      <c r="Q59" s="1686"/>
      <c r="R59" s="1687"/>
      <c r="S59" s="1687"/>
      <c r="T59" s="1398" t="s">
        <v>15</v>
      </c>
      <c r="U59" s="1687"/>
      <c r="V59" s="1687"/>
      <c r="W59" s="1398" t="s">
        <v>16</v>
      </c>
      <c r="X59" s="1687"/>
      <c r="Y59" s="1687"/>
      <c r="Z59" s="1398" t="s">
        <v>17</v>
      </c>
      <c r="AA59" s="1606"/>
      <c r="AB59" s="1690"/>
      <c r="AC59" s="1690"/>
      <c r="AD59" s="1690"/>
      <c r="AE59" s="1690"/>
      <c r="AF59" s="1690"/>
      <c r="AG59" s="1690"/>
      <c r="AH59" s="1690"/>
      <c r="AI59" s="1690"/>
      <c r="AJ59" s="1608"/>
    </row>
    <row r="60" spans="1:36" ht="3" customHeight="1">
      <c r="A60" s="1617"/>
      <c r="B60" s="1574"/>
      <c r="C60" s="1575"/>
      <c r="D60" s="1575"/>
      <c r="E60" s="1575"/>
      <c r="F60" s="1575"/>
      <c r="G60" s="1575"/>
      <c r="H60" s="1575"/>
      <c r="I60" s="1576"/>
      <c r="J60" s="938"/>
      <c r="K60" s="939"/>
      <c r="L60" s="940"/>
      <c r="M60" s="938"/>
      <c r="N60" s="939"/>
      <c r="O60" s="940"/>
      <c r="P60" s="1577"/>
      <c r="Q60" s="1577"/>
      <c r="R60" s="1577"/>
      <c r="S60" s="1577"/>
      <c r="T60" s="1577"/>
      <c r="U60" s="1577"/>
      <c r="V60" s="1577"/>
      <c r="W60" s="1577"/>
      <c r="X60" s="1577"/>
      <c r="Y60" s="1577"/>
      <c r="Z60" s="1577"/>
      <c r="AA60" s="1606"/>
      <c r="AB60" s="1690"/>
      <c r="AC60" s="1690"/>
      <c r="AD60" s="1690"/>
      <c r="AE60" s="1690"/>
      <c r="AF60" s="1690"/>
      <c r="AG60" s="1690"/>
      <c r="AH60" s="1690"/>
      <c r="AI60" s="1690"/>
      <c r="AJ60" s="1608"/>
    </row>
    <row r="61" spans="1:36" ht="3" customHeight="1">
      <c r="A61" s="1617"/>
      <c r="B61" s="1601" t="s">
        <v>522</v>
      </c>
      <c r="C61" s="1559"/>
      <c r="D61" s="1559"/>
      <c r="E61" s="1559"/>
      <c r="F61" s="1559"/>
      <c r="G61" s="1559"/>
      <c r="H61" s="1559"/>
      <c r="I61" s="1560"/>
      <c r="J61" s="941"/>
      <c r="K61" s="942"/>
      <c r="L61" s="943"/>
      <c r="M61" s="941"/>
      <c r="N61" s="942"/>
      <c r="O61" s="943"/>
      <c r="P61" s="1567"/>
      <c r="Q61" s="1567"/>
      <c r="R61" s="1567"/>
      <c r="S61" s="1567"/>
      <c r="T61" s="1567"/>
      <c r="U61" s="1567"/>
      <c r="V61" s="1567"/>
      <c r="W61" s="1567"/>
      <c r="X61" s="1567"/>
      <c r="Y61" s="1567"/>
      <c r="Z61" s="1567"/>
      <c r="AA61" s="1606"/>
      <c r="AB61" s="1690"/>
      <c r="AC61" s="1690"/>
      <c r="AD61" s="1690"/>
      <c r="AE61" s="1690"/>
      <c r="AF61" s="1690"/>
      <c r="AG61" s="1690"/>
      <c r="AH61" s="1690"/>
      <c r="AI61" s="1690"/>
      <c r="AJ61" s="1608"/>
    </row>
    <row r="62" spans="1:36" ht="18" customHeight="1">
      <c r="A62" s="1617"/>
      <c r="B62" s="1561"/>
      <c r="C62" s="1683"/>
      <c r="D62" s="1683"/>
      <c r="E62" s="1683"/>
      <c r="F62" s="1683"/>
      <c r="G62" s="1683"/>
      <c r="H62" s="1683"/>
      <c r="I62" s="1563"/>
      <c r="J62" s="1568"/>
      <c r="K62" s="1684"/>
      <c r="L62" s="1570"/>
      <c r="M62" s="1568"/>
      <c r="N62" s="1684"/>
      <c r="O62" s="1570"/>
      <c r="P62" s="1685" t="s">
        <v>726</v>
      </c>
      <c r="Q62" s="1686"/>
      <c r="R62" s="1687"/>
      <c r="S62" s="1687"/>
      <c r="T62" s="1398" t="s">
        <v>15</v>
      </c>
      <c r="U62" s="1687"/>
      <c r="V62" s="1687"/>
      <c r="W62" s="1398" t="s">
        <v>16</v>
      </c>
      <c r="X62" s="1687"/>
      <c r="Y62" s="1687"/>
      <c r="Z62" s="1398" t="s">
        <v>17</v>
      </c>
      <c r="AA62" s="1606"/>
      <c r="AB62" s="1690"/>
      <c r="AC62" s="1690"/>
      <c r="AD62" s="1690"/>
      <c r="AE62" s="1690"/>
      <c r="AF62" s="1690"/>
      <c r="AG62" s="1690"/>
      <c r="AH62" s="1690"/>
      <c r="AI62" s="1690"/>
      <c r="AJ62" s="1608"/>
    </row>
    <row r="63" spans="1:36" ht="3" customHeight="1">
      <c r="A63" s="1617"/>
      <c r="B63" s="1564"/>
      <c r="C63" s="1565"/>
      <c r="D63" s="1565"/>
      <c r="E63" s="1565"/>
      <c r="F63" s="1565"/>
      <c r="G63" s="1565"/>
      <c r="H63" s="1565"/>
      <c r="I63" s="1566"/>
      <c r="J63" s="944"/>
      <c r="K63" s="945"/>
      <c r="L63" s="946"/>
      <c r="M63" s="944"/>
      <c r="N63" s="945"/>
      <c r="O63" s="946"/>
      <c r="P63" s="1588"/>
      <c r="Q63" s="1588"/>
      <c r="R63" s="1588"/>
      <c r="S63" s="1588"/>
      <c r="T63" s="1588"/>
      <c r="U63" s="1588"/>
      <c r="V63" s="1588"/>
      <c r="W63" s="1588"/>
      <c r="X63" s="1588"/>
      <c r="Y63" s="1588"/>
      <c r="Z63" s="1588"/>
      <c r="AA63" s="1609"/>
      <c r="AB63" s="1610"/>
      <c r="AC63" s="1610"/>
      <c r="AD63" s="1610"/>
      <c r="AE63" s="1610"/>
      <c r="AF63" s="1610"/>
      <c r="AG63" s="1610"/>
      <c r="AH63" s="1610"/>
      <c r="AI63" s="1610"/>
      <c r="AJ63" s="1611"/>
    </row>
    <row r="64" spans="1:36" ht="3" customHeight="1" thickBot="1">
      <c r="A64" s="950"/>
      <c r="B64" s="1354"/>
      <c r="C64" s="1354"/>
      <c r="D64" s="1354"/>
      <c r="E64" s="1354"/>
      <c r="F64" s="1354"/>
      <c r="G64" s="1354"/>
      <c r="H64" s="1354"/>
      <c r="I64" s="1354"/>
      <c r="J64" s="948"/>
      <c r="K64" s="948"/>
      <c r="L64" s="948"/>
      <c r="M64" s="948"/>
      <c r="N64" s="948"/>
      <c r="O64" s="948"/>
      <c r="P64" s="1352"/>
      <c r="Q64" s="1352"/>
      <c r="R64" s="1352"/>
      <c r="S64" s="1352"/>
      <c r="T64" s="1352"/>
      <c r="U64" s="1352"/>
      <c r="V64" s="1352"/>
      <c r="W64" s="1352"/>
      <c r="X64" s="1352"/>
      <c r="Y64" s="1352"/>
      <c r="Z64" s="1352"/>
      <c r="AA64" s="1352"/>
      <c r="AB64" s="1352"/>
      <c r="AC64" s="1352"/>
      <c r="AD64" s="1352"/>
      <c r="AE64" s="1352"/>
      <c r="AF64" s="1352"/>
      <c r="AG64" s="1352"/>
      <c r="AH64" s="1352"/>
      <c r="AI64" s="1352"/>
      <c r="AJ64" s="1352"/>
    </row>
    <row r="65" spans="1:41" ht="57" customHeight="1" thickBot="1">
      <c r="A65" s="1362"/>
      <c r="B65" s="1612" t="s">
        <v>1757</v>
      </c>
      <c r="C65" s="1613"/>
      <c r="D65" s="1613"/>
      <c r="E65" s="1613"/>
      <c r="F65" s="1613"/>
      <c r="G65" s="1613"/>
      <c r="H65" s="1613"/>
      <c r="I65" s="1613"/>
      <c r="J65" s="1613"/>
      <c r="K65" s="1613"/>
      <c r="L65" s="1613"/>
      <c r="M65" s="1613"/>
      <c r="N65" s="1613"/>
      <c r="O65" s="1613"/>
      <c r="P65" s="1613"/>
      <c r="Q65" s="1613"/>
      <c r="R65" s="1613"/>
      <c r="S65" s="1613"/>
      <c r="T65" s="1613"/>
      <c r="U65" s="1613"/>
      <c r="V65" s="1613"/>
      <c r="W65" s="1613"/>
      <c r="X65" s="1613"/>
      <c r="Y65" s="1613"/>
      <c r="Z65" s="1613"/>
      <c r="AA65" s="1613"/>
      <c r="AB65" s="1613"/>
      <c r="AC65" s="1613"/>
      <c r="AD65" s="1613"/>
      <c r="AE65" s="1613"/>
      <c r="AF65" s="1613"/>
      <c r="AG65" s="1613"/>
      <c r="AH65" s="1613"/>
      <c r="AI65" s="1614"/>
      <c r="AJ65" s="953"/>
      <c r="AO65" s="1363"/>
    </row>
    <row r="66" spans="1:41" ht="6.75" customHeight="1">
      <c r="A66" s="1364"/>
      <c r="B66" s="1365"/>
      <c r="C66" s="1365"/>
      <c r="D66" s="1365"/>
      <c r="E66" s="1365"/>
      <c r="F66" s="1365"/>
      <c r="G66" s="1365"/>
      <c r="H66" s="1365"/>
      <c r="I66" s="1365"/>
      <c r="J66" s="1365"/>
      <c r="K66" s="1365"/>
      <c r="L66" s="1365"/>
      <c r="M66" s="1365"/>
      <c r="N66" s="1365"/>
      <c r="O66" s="1365"/>
      <c r="P66" s="1365"/>
      <c r="Q66" s="1365"/>
      <c r="R66" s="1365"/>
      <c r="S66" s="1365"/>
      <c r="T66" s="1365"/>
      <c r="U66" s="1365"/>
      <c r="V66" s="1365"/>
      <c r="W66" s="1365"/>
      <c r="X66" s="1365"/>
      <c r="Y66" s="1365"/>
      <c r="Z66" s="1365"/>
      <c r="AA66" s="1365"/>
      <c r="AB66" s="1365"/>
      <c r="AC66" s="1365"/>
      <c r="AD66" s="1365"/>
      <c r="AE66" s="1365"/>
      <c r="AF66" s="1365"/>
      <c r="AG66" s="1365"/>
      <c r="AH66" s="1365"/>
      <c r="AI66" s="1365"/>
      <c r="AJ66" s="953"/>
      <c r="AO66" s="1363"/>
    </row>
    <row r="67" spans="1:41" ht="20.100000000000001" hidden="1" customHeight="1">
      <c r="A67" s="1590" t="s">
        <v>722</v>
      </c>
      <c r="B67" s="1590"/>
      <c r="C67" s="1590"/>
      <c r="D67" s="1590"/>
      <c r="E67" s="1590"/>
      <c r="F67" s="1590"/>
      <c r="G67" s="1590"/>
      <c r="H67" s="1590"/>
      <c r="I67" s="1590"/>
      <c r="J67" s="1591" t="s">
        <v>723</v>
      </c>
      <c r="K67" s="1591"/>
      <c r="L67" s="1591"/>
      <c r="M67" s="1591" t="s">
        <v>142</v>
      </c>
      <c r="N67" s="1591"/>
      <c r="O67" s="1591"/>
      <c r="P67" s="1591" t="s">
        <v>143</v>
      </c>
      <c r="Q67" s="1581"/>
      <c r="R67" s="1581"/>
      <c r="S67" s="1581"/>
      <c r="T67" s="1581"/>
      <c r="U67" s="1581"/>
      <c r="V67" s="1581"/>
      <c r="W67" s="1581"/>
      <c r="X67" s="1581"/>
      <c r="Y67" s="1581"/>
      <c r="Z67" s="1581"/>
      <c r="AA67" s="1591" t="s">
        <v>724</v>
      </c>
      <c r="AB67" s="1591"/>
      <c r="AC67" s="1591"/>
      <c r="AD67" s="1591"/>
      <c r="AE67" s="1591"/>
      <c r="AF67" s="1591"/>
      <c r="AG67" s="1591"/>
      <c r="AH67" s="1591"/>
      <c r="AI67" s="1591"/>
      <c r="AJ67" s="1591"/>
    </row>
    <row r="68" spans="1:41" ht="20.100000000000001" hidden="1" customHeight="1">
      <c r="A68" s="1590"/>
      <c r="B68" s="1590"/>
      <c r="C68" s="1590"/>
      <c r="D68" s="1590"/>
      <c r="E68" s="1590"/>
      <c r="F68" s="1590"/>
      <c r="G68" s="1590"/>
      <c r="H68" s="1590"/>
      <c r="I68" s="1590"/>
      <c r="J68" s="1591"/>
      <c r="K68" s="1591"/>
      <c r="L68" s="1591"/>
      <c r="M68" s="1591"/>
      <c r="N68" s="1591"/>
      <c r="O68" s="1591"/>
      <c r="P68" s="1581"/>
      <c r="Q68" s="1581"/>
      <c r="R68" s="1581"/>
      <c r="S68" s="1581"/>
      <c r="T68" s="1581"/>
      <c r="U68" s="1581"/>
      <c r="V68" s="1581"/>
      <c r="W68" s="1581"/>
      <c r="X68" s="1581"/>
      <c r="Y68" s="1581"/>
      <c r="Z68" s="1581"/>
      <c r="AA68" s="1591"/>
      <c r="AB68" s="1591"/>
      <c r="AC68" s="1591"/>
      <c r="AD68" s="1591"/>
      <c r="AE68" s="1591"/>
      <c r="AF68" s="1591"/>
      <c r="AG68" s="1591"/>
      <c r="AH68" s="1591"/>
      <c r="AI68" s="1591"/>
      <c r="AJ68" s="1591"/>
    </row>
    <row r="69" spans="1:41" ht="3" hidden="1" customHeight="1">
      <c r="A69" s="1615" t="s">
        <v>725</v>
      </c>
      <c r="B69" s="1616" t="s">
        <v>131</v>
      </c>
      <c r="C69" s="1583"/>
      <c r="D69" s="1583"/>
      <c r="E69" s="1583"/>
      <c r="F69" s="1583"/>
      <c r="G69" s="1583"/>
      <c r="H69" s="1583"/>
      <c r="I69" s="1584"/>
      <c r="J69" s="935"/>
      <c r="K69" s="936"/>
      <c r="L69" s="937"/>
      <c r="M69" s="935"/>
      <c r="N69" s="936"/>
      <c r="O69" s="937"/>
      <c r="P69" s="1579"/>
      <c r="Q69" s="1579"/>
      <c r="R69" s="1579"/>
      <c r="S69" s="1579"/>
      <c r="T69" s="1579"/>
      <c r="U69" s="1579"/>
      <c r="V69" s="1579"/>
      <c r="W69" s="1579"/>
      <c r="X69" s="1579"/>
      <c r="Y69" s="1579"/>
      <c r="Z69" s="1579"/>
      <c r="AA69" s="1603"/>
      <c r="AB69" s="1604"/>
      <c r="AC69" s="1604"/>
      <c r="AD69" s="1604"/>
      <c r="AE69" s="1604"/>
      <c r="AF69" s="1604"/>
      <c r="AG69" s="1604"/>
      <c r="AH69" s="1604"/>
      <c r="AI69" s="1604"/>
      <c r="AJ69" s="1605"/>
    </row>
    <row r="70" spans="1:41" ht="9.9499999999999993" hidden="1" customHeight="1">
      <c r="A70" s="1615"/>
      <c r="B70" s="1561"/>
      <c r="C70" s="1562"/>
      <c r="D70" s="1562"/>
      <c r="E70" s="1562"/>
      <c r="F70" s="1562"/>
      <c r="G70" s="1562"/>
      <c r="H70" s="1562"/>
      <c r="I70" s="1563"/>
      <c r="J70" s="1568"/>
      <c r="K70" s="1569"/>
      <c r="L70" s="1570"/>
      <c r="M70" s="1568"/>
      <c r="N70" s="1569"/>
      <c r="O70" s="1570"/>
      <c r="P70" s="1571" t="s">
        <v>726</v>
      </c>
      <c r="Q70" s="1572"/>
      <c r="R70" s="1573"/>
      <c r="S70" s="1573"/>
      <c r="T70" s="1557" t="s">
        <v>15</v>
      </c>
      <c r="U70" s="1573"/>
      <c r="V70" s="1573"/>
      <c r="W70" s="1557" t="s">
        <v>16</v>
      </c>
      <c r="X70" s="1573"/>
      <c r="Y70" s="1573"/>
      <c r="Z70" s="1557" t="s">
        <v>17</v>
      </c>
      <c r="AA70" s="1606"/>
      <c r="AB70" s="1607"/>
      <c r="AC70" s="1607"/>
      <c r="AD70" s="1607"/>
      <c r="AE70" s="1607"/>
      <c r="AF70" s="1607"/>
      <c r="AG70" s="1607"/>
      <c r="AH70" s="1607"/>
      <c r="AI70" s="1607"/>
      <c r="AJ70" s="1608"/>
    </row>
    <row r="71" spans="1:41" ht="9.9499999999999993" hidden="1" customHeight="1">
      <c r="A71" s="1615"/>
      <c r="B71" s="1561"/>
      <c r="C71" s="1562"/>
      <c r="D71" s="1562"/>
      <c r="E71" s="1562"/>
      <c r="F71" s="1562"/>
      <c r="G71" s="1562"/>
      <c r="H71" s="1562"/>
      <c r="I71" s="1563"/>
      <c r="J71" s="1568"/>
      <c r="K71" s="1569"/>
      <c r="L71" s="1570"/>
      <c r="M71" s="1568"/>
      <c r="N71" s="1569"/>
      <c r="O71" s="1570"/>
      <c r="P71" s="1572"/>
      <c r="Q71" s="1572"/>
      <c r="R71" s="1573"/>
      <c r="S71" s="1573"/>
      <c r="T71" s="1557"/>
      <c r="U71" s="1573"/>
      <c r="V71" s="1573"/>
      <c r="W71" s="1557"/>
      <c r="X71" s="1573"/>
      <c r="Y71" s="1573"/>
      <c r="Z71" s="1557"/>
      <c r="AA71" s="1606"/>
      <c r="AB71" s="1607"/>
      <c r="AC71" s="1607"/>
      <c r="AD71" s="1607"/>
      <c r="AE71" s="1607"/>
      <c r="AF71" s="1607"/>
      <c r="AG71" s="1607"/>
      <c r="AH71" s="1607"/>
      <c r="AI71" s="1607"/>
      <c r="AJ71" s="1608"/>
    </row>
    <row r="72" spans="1:41" ht="3" hidden="1" customHeight="1">
      <c r="A72" s="1615"/>
      <c r="B72" s="1574"/>
      <c r="C72" s="1575"/>
      <c r="D72" s="1575"/>
      <c r="E72" s="1575"/>
      <c r="F72" s="1575"/>
      <c r="G72" s="1575"/>
      <c r="H72" s="1575"/>
      <c r="I72" s="1576"/>
      <c r="J72" s="938"/>
      <c r="K72" s="939"/>
      <c r="L72" s="940"/>
      <c r="M72" s="938"/>
      <c r="N72" s="939"/>
      <c r="O72" s="940"/>
      <c r="P72" s="1577"/>
      <c r="Q72" s="1577"/>
      <c r="R72" s="1577"/>
      <c r="S72" s="1577"/>
      <c r="T72" s="1577"/>
      <c r="U72" s="1577"/>
      <c r="V72" s="1577"/>
      <c r="W72" s="1577"/>
      <c r="X72" s="1577"/>
      <c r="Y72" s="1577"/>
      <c r="Z72" s="1577"/>
      <c r="AA72" s="1606"/>
      <c r="AB72" s="1607"/>
      <c r="AC72" s="1607"/>
      <c r="AD72" s="1607"/>
      <c r="AE72" s="1607"/>
      <c r="AF72" s="1607"/>
      <c r="AG72" s="1607"/>
      <c r="AH72" s="1607"/>
      <c r="AI72" s="1607"/>
      <c r="AJ72" s="1608"/>
    </row>
    <row r="73" spans="1:41" ht="3" hidden="1" customHeight="1">
      <c r="A73" s="1615"/>
      <c r="B73" s="1601" t="s">
        <v>132</v>
      </c>
      <c r="C73" s="1559"/>
      <c r="D73" s="1559"/>
      <c r="E73" s="1559"/>
      <c r="F73" s="1559"/>
      <c r="G73" s="1559"/>
      <c r="H73" s="1559"/>
      <c r="I73" s="1560"/>
      <c r="J73" s="941"/>
      <c r="K73" s="942"/>
      <c r="L73" s="943"/>
      <c r="M73" s="941"/>
      <c r="N73" s="942"/>
      <c r="O73" s="943"/>
      <c r="P73" s="1567"/>
      <c r="Q73" s="1567"/>
      <c r="R73" s="1567"/>
      <c r="S73" s="1567"/>
      <c r="T73" s="1567"/>
      <c r="U73" s="1567"/>
      <c r="V73" s="1567"/>
      <c r="W73" s="1567"/>
      <c r="X73" s="1567"/>
      <c r="Y73" s="1567"/>
      <c r="Z73" s="1567"/>
      <c r="AA73" s="1606"/>
      <c r="AB73" s="1607"/>
      <c r="AC73" s="1607"/>
      <c r="AD73" s="1607"/>
      <c r="AE73" s="1607"/>
      <c r="AF73" s="1607"/>
      <c r="AG73" s="1607"/>
      <c r="AH73" s="1607"/>
      <c r="AI73" s="1607"/>
      <c r="AJ73" s="1608"/>
    </row>
    <row r="74" spans="1:41" ht="9.9499999999999993" hidden="1" customHeight="1">
      <c r="A74" s="1615"/>
      <c r="B74" s="1561"/>
      <c r="C74" s="1562"/>
      <c r="D74" s="1562"/>
      <c r="E74" s="1562"/>
      <c r="F74" s="1562"/>
      <c r="G74" s="1562"/>
      <c r="H74" s="1562"/>
      <c r="I74" s="1563"/>
      <c r="J74" s="1568"/>
      <c r="K74" s="1569"/>
      <c r="L74" s="1570"/>
      <c r="M74" s="1568"/>
      <c r="N74" s="1569"/>
      <c r="O74" s="1570"/>
      <c r="P74" s="1571" t="s">
        <v>726</v>
      </c>
      <c r="Q74" s="1572"/>
      <c r="R74" s="1573"/>
      <c r="S74" s="1573"/>
      <c r="T74" s="1557" t="s">
        <v>15</v>
      </c>
      <c r="U74" s="1573"/>
      <c r="V74" s="1573"/>
      <c r="W74" s="1557" t="s">
        <v>16</v>
      </c>
      <c r="X74" s="1573"/>
      <c r="Y74" s="1573"/>
      <c r="Z74" s="1557" t="s">
        <v>17</v>
      </c>
      <c r="AA74" s="1606"/>
      <c r="AB74" s="1607"/>
      <c r="AC74" s="1607"/>
      <c r="AD74" s="1607"/>
      <c r="AE74" s="1607"/>
      <c r="AF74" s="1607"/>
      <c r="AG74" s="1607"/>
      <c r="AH74" s="1607"/>
      <c r="AI74" s="1607"/>
      <c r="AJ74" s="1608"/>
    </row>
    <row r="75" spans="1:41" ht="9.9499999999999993" hidden="1" customHeight="1">
      <c r="A75" s="1615"/>
      <c r="B75" s="1561"/>
      <c r="C75" s="1562"/>
      <c r="D75" s="1562"/>
      <c r="E75" s="1562"/>
      <c r="F75" s="1562"/>
      <c r="G75" s="1562"/>
      <c r="H75" s="1562"/>
      <c r="I75" s="1563"/>
      <c r="J75" s="1568"/>
      <c r="K75" s="1569"/>
      <c r="L75" s="1570"/>
      <c r="M75" s="1568"/>
      <c r="N75" s="1569"/>
      <c r="O75" s="1570"/>
      <c r="P75" s="1572"/>
      <c r="Q75" s="1572"/>
      <c r="R75" s="1573"/>
      <c r="S75" s="1573"/>
      <c r="T75" s="1557"/>
      <c r="U75" s="1573"/>
      <c r="V75" s="1573"/>
      <c r="W75" s="1557"/>
      <c r="X75" s="1573"/>
      <c r="Y75" s="1573"/>
      <c r="Z75" s="1557"/>
      <c r="AA75" s="1606"/>
      <c r="AB75" s="1607"/>
      <c r="AC75" s="1607"/>
      <c r="AD75" s="1607"/>
      <c r="AE75" s="1607"/>
      <c r="AF75" s="1607"/>
      <c r="AG75" s="1607"/>
      <c r="AH75" s="1607"/>
      <c r="AI75" s="1607"/>
      <c r="AJ75" s="1608"/>
    </row>
    <row r="76" spans="1:41" ht="3" hidden="1" customHeight="1">
      <c r="A76" s="1615"/>
      <c r="B76" s="1574"/>
      <c r="C76" s="1575"/>
      <c r="D76" s="1575"/>
      <c r="E76" s="1575"/>
      <c r="F76" s="1575"/>
      <c r="G76" s="1575"/>
      <c r="H76" s="1575"/>
      <c r="I76" s="1576"/>
      <c r="J76" s="938"/>
      <c r="K76" s="939"/>
      <c r="L76" s="940"/>
      <c r="M76" s="938"/>
      <c r="N76" s="939"/>
      <c r="O76" s="940"/>
      <c r="P76" s="1577"/>
      <c r="Q76" s="1577"/>
      <c r="R76" s="1577"/>
      <c r="S76" s="1577"/>
      <c r="T76" s="1577"/>
      <c r="U76" s="1577"/>
      <c r="V76" s="1577"/>
      <c r="W76" s="1577"/>
      <c r="X76" s="1577"/>
      <c r="Y76" s="1577"/>
      <c r="Z76" s="1577"/>
      <c r="AA76" s="1606"/>
      <c r="AB76" s="1607"/>
      <c r="AC76" s="1607"/>
      <c r="AD76" s="1607"/>
      <c r="AE76" s="1607"/>
      <c r="AF76" s="1607"/>
      <c r="AG76" s="1607"/>
      <c r="AH76" s="1607"/>
      <c r="AI76" s="1607"/>
      <c r="AJ76" s="1608"/>
    </row>
    <row r="77" spans="1:41" ht="3" hidden="1" customHeight="1">
      <c r="A77" s="1615"/>
      <c r="B77" s="1601" t="s">
        <v>87</v>
      </c>
      <c r="C77" s="1559"/>
      <c r="D77" s="1559"/>
      <c r="E77" s="1559"/>
      <c r="F77" s="1559"/>
      <c r="G77" s="1559"/>
      <c r="H77" s="1559"/>
      <c r="I77" s="1560"/>
      <c r="J77" s="941"/>
      <c r="K77" s="942"/>
      <c r="L77" s="943"/>
      <c r="M77" s="941"/>
      <c r="N77" s="942"/>
      <c r="O77" s="943"/>
      <c r="P77" s="1567"/>
      <c r="Q77" s="1567"/>
      <c r="R77" s="1567"/>
      <c r="S77" s="1567"/>
      <c r="T77" s="1567"/>
      <c r="U77" s="1567"/>
      <c r="V77" s="1567"/>
      <c r="W77" s="1567"/>
      <c r="X77" s="1567"/>
      <c r="Y77" s="1567"/>
      <c r="Z77" s="1567"/>
      <c r="AA77" s="1606"/>
      <c r="AB77" s="1607"/>
      <c r="AC77" s="1607"/>
      <c r="AD77" s="1607"/>
      <c r="AE77" s="1607"/>
      <c r="AF77" s="1607"/>
      <c r="AG77" s="1607"/>
      <c r="AH77" s="1607"/>
      <c r="AI77" s="1607"/>
      <c r="AJ77" s="1608"/>
    </row>
    <row r="78" spans="1:41" ht="9.9499999999999993" hidden="1" customHeight="1">
      <c r="A78" s="1615"/>
      <c r="B78" s="1561"/>
      <c r="C78" s="1562"/>
      <c r="D78" s="1562"/>
      <c r="E78" s="1562"/>
      <c r="F78" s="1562"/>
      <c r="G78" s="1562"/>
      <c r="H78" s="1562"/>
      <c r="I78" s="1563"/>
      <c r="J78" s="1568"/>
      <c r="K78" s="1569"/>
      <c r="L78" s="1570"/>
      <c r="M78" s="1568"/>
      <c r="N78" s="1569"/>
      <c r="O78" s="1570"/>
      <c r="P78" s="1571" t="s">
        <v>726</v>
      </c>
      <c r="Q78" s="1572"/>
      <c r="R78" s="1573"/>
      <c r="S78" s="1573"/>
      <c r="T78" s="1557" t="s">
        <v>15</v>
      </c>
      <c r="U78" s="1573"/>
      <c r="V78" s="1573"/>
      <c r="W78" s="1557" t="s">
        <v>16</v>
      </c>
      <c r="X78" s="1573"/>
      <c r="Y78" s="1573"/>
      <c r="Z78" s="1557" t="s">
        <v>17</v>
      </c>
      <c r="AA78" s="1606"/>
      <c r="AB78" s="1607"/>
      <c r="AC78" s="1607"/>
      <c r="AD78" s="1607"/>
      <c r="AE78" s="1607"/>
      <c r="AF78" s="1607"/>
      <c r="AG78" s="1607"/>
      <c r="AH78" s="1607"/>
      <c r="AI78" s="1607"/>
      <c r="AJ78" s="1608"/>
    </row>
    <row r="79" spans="1:41" ht="9.9499999999999993" hidden="1" customHeight="1">
      <c r="A79" s="1615"/>
      <c r="B79" s="1561"/>
      <c r="C79" s="1562"/>
      <c r="D79" s="1562"/>
      <c r="E79" s="1562"/>
      <c r="F79" s="1562"/>
      <c r="G79" s="1562"/>
      <c r="H79" s="1562"/>
      <c r="I79" s="1563"/>
      <c r="J79" s="1568"/>
      <c r="K79" s="1569"/>
      <c r="L79" s="1570"/>
      <c r="M79" s="1568"/>
      <c r="N79" s="1569"/>
      <c r="O79" s="1570"/>
      <c r="P79" s="1572"/>
      <c r="Q79" s="1572"/>
      <c r="R79" s="1573"/>
      <c r="S79" s="1573"/>
      <c r="T79" s="1557"/>
      <c r="U79" s="1573"/>
      <c r="V79" s="1573"/>
      <c r="W79" s="1557"/>
      <c r="X79" s="1573"/>
      <c r="Y79" s="1573"/>
      <c r="Z79" s="1557"/>
      <c r="AA79" s="1606"/>
      <c r="AB79" s="1607"/>
      <c r="AC79" s="1607"/>
      <c r="AD79" s="1607"/>
      <c r="AE79" s="1607"/>
      <c r="AF79" s="1607"/>
      <c r="AG79" s="1607"/>
      <c r="AH79" s="1607"/>
      <c r="AI79" s="1607"/>
      <c r="AJ79" s="1608"/>
    </row>
    <row r="80" spans="1:41" ht="3" hidden="1" customHeight="1">
      <c r="A80" s="1615"/>
      <c r="B80" s="1574"/>
      <c r="C80" s="1575"/>
      <c r="D80" s="1575"/>
      <c r="E80" s="1575"/>
      <c r="F80" s="1575"/>
      <c r="G80" s="1575"/>
      <c r="H80" s="1575"/>
      <c r="I80" s="1576"/>
      <c r="J80" s="938"/>
      <c r="K80" s="939"/>
      <c r="L80" s="940"/>
      <c r="M80" s="938"/>
      <c r="N80" s="939"/>
      <c r="O80" s="940"/>
      <c r="P80" s="1577"/>
      <c r="Q80" s="1577"/>
      <c r="R80" s="1577"/>
      <c r="S80" s="1577"/>
      <c r="T80" s="1577"/>
      <c r="U80" s="1577"/>
      <c r="V80" s="1577"/>
      <c r="W80" s="1577"/>
      <c r="X80" s="1577"/>
      <c r="Y80" s="1577"/>
      <c r="Z80" s="1577"/>
      <c r="AA80" s="1606"/>
      <c r="AB80" s="1607"/>
      <c r="AC80" s="1607"/>
      <c r="AD80" s="1607"/>
      <c r="AE80" s="1607"/>
      <c r="AF80" s="1607"/>
      <c r="AG80" s="1607"/>
      <c r="AH80" s="1607"/>
      <c r="AI80" s="1607"/>
      <c r="AJ80" s="1608"/>
    </row>
    <row r="81" spans="1:36" ht="3" hidden="1" customHeight="1">
      <c r="A81" s="1615"/>
      <c r="B81" s="1601" t="s">
        <v>133</v>
      </c>
      <c r="C81" s="1559"/>
      <c r="D81" s="1559"/>
      <c r="E81" s="1559"/>
      <c r="F81" s="1559"/>
      <c r="G81" s="1559"/>
      <c r="H81" s="1559"/>
      <c r="I81" s="1560"/>
      <c r="J81" s="941"/>
      <c r="K81" s="942"/>
      <c r="L81" s="943"/>
      <c r="M81" s="941"/>
      <c r="N81" s="942"/>
      <c r="O81" s="943"/>
      <c r="P81" s="1567"/>
      <c r="Q81" s="1567"/>
      <c r="R81" s="1567"/>
      <c r="S81" s="1567"/>
      <c r="T81" s="1567"/>
      <c r="U81" s="1567"/>
      <c r="V81" s="1567"/>
      <c r="W81" s="1567"/>
      <c r="X81" s="1567"/>
      <c r="Y81" s="1567"/>
      <c r="Z81" s="1580"/>
      <c r="AA81" s="1606"/>
      <c r="AB81" s="1607"/>
      <c r="AC81" s="1607"/>
      <c r="AD81" s="1607"/>
      <c r="AE81" s="1607"/>
      <c r="AF81" s="1607"/>
      <c r="AG81" s="1607"/>
      <c r="AH81" s="1607"/>
      <c r="AI81" s="1607"/>
      <c r="AJ81" s="1608"/>
    </row>
    <row r="82" spans="1:36" ht="9.9499999999999993" hidden="1" customHeight="1">
      <c r="A82" s="1615"/>
      <c r="B82" s="1561"/>
      <c r="C82" s="1562"/>
      <c r="D82" s="1562"/>
      <c r="E82" s="1562"/>
      <c r="F82" s="1562"/>
      <c r="G82" s="1562"/>
      <c r="H82" s="1562"/>
      <c r="I82" s="1563"/>
      <c r="J82" s="1568"/>
      <c r="K82" s="1569"/>
      <c r="L82" s="1570"/>
      <c r="M82" s="1568"/>
      <c r="N82" s="1569"/>
      <c r="O82" s="1570"/>
      <c r="P82" s="1571" t="s">
        <v>726</v>
      </c>
      <c r="Q82" s="1572"/>
      <c r="R82" s="1573"/>
      <c r="S82" s="1573"/>
      <c r="T82" s="1557" t="s">
        <v>15</v>
      </c>
      <c r="U82" s="1573"/>
      <c r="V82" s="1573"/>
      <c r="W82" s="1557" t="s">
        <v>16</v>
      </c>
      <c r="X82" s="1573"/>
      <c r="Y82" s="1573"/>
      <c r="Z82" s="1587" t="s">
        <v>17</v>
      </c>
      <c r="AA82" s="1606"/>
      <c r="AB82" s="1607"/>
      <c r="AC82" s="1607"/>
      <c r="AD82" s="1607"/>
      <c r="AE82" s="1607"/>
      <c r="AF82" s="1607"/>
      <c r="AG82" s="1607"/>
      <c r="AH82" s="1607"/>
      <c r="AI82" s="1607"/>
      <c r="AJ82" s="1608"/>
    </row>
    <row r="83" spans="1:36" ht="9.9499999999999993" hidden="1" customHeight="1">
      <c r="A83" s="1615"/>
      <c r="B83" s="1561"/>
      <c r="C83" s="1562"/>
      <c r="D83" s="1562"/>
      <c r="E83" s="1562"/>
      <c r="F83" s="1562"/>
      <c r="G83" s="1562"/>
      <c r="H83" s="1562"/>
      <c r="I83" s="1563"/>
      <c r="J83" s="1568"/>
      <c r="K83" s="1569"/>
      <c r="L83" s="1570"/>
      <c r="M83" s="1568"/>
      <c r="N83" s="1569"/>
      <c r="O83" s="1570"/>
      <c r="P83" s="1572"/>
      <c r="Q83" s="1572"/>
      <c r="R83" s="1573"/>
      <c r="S83" s="1573"/>
      <c r="T83" s="1557"/>
      <c r="U83" s="1573"/>
      <c r="V83" s="1573"/>
      <c r="W83" s="1557"/>
      <c r="X83" s="1573"/>
      <c r="Y83" s="1573"/>
      <c r="Z83" s="1587"/>
      <c r="AA83" s="1606"/>
      <c r="AB83" s="1607"/>
      <c r="AC83" s="1607"/>
      <c r="AD83" s="1607"/>
      <c r="AE83" s="1607"/>
      <c r="AF83" s="1607"/>
      <c r="AG83" s="1607"/>
      <c r="AH83" s="1607"/>
      <c r="AI83" s="1607"/>
      <c r="AJ83" s="1608"/>
    </row>
    <row r="84" spans="1:36" ht="3" hidden="1" customHeight="1">
      <c r="A84" s="1615"/>
      <c r="B84" s="1564"/>
      <c r="C84" s="1565"/>
      <c r="D84" s="1565"/>
      <c r="E84" s="1565"/>
      <c r="F84" s="1565"/>
      <c r="G84" s="1565"/>
      <c r="H84" s="1565"/>
      <c r="I84" s="1566"/>
      <c r="J84" s="944"/>
      <c r="K84" s="945"/>
      <c r="L84" s="946"/>
      <c r="M84" s="944"/>
      <c r="N84" s="945"/>
      <c r="O84" s="946"/>
      <c r="P84" s="1588"/>
      <c r="Q84" s="1588"/>
      <c r="R84" s="1588"/>
      <c r="S84" s="1588"/>
      <c r="T84" s="1588"/>
      <c r="U84" s="1588"/>
      <c r="V84" s="1588"/>
      <c r="W84" s="1588"/>
      <c r="X84" s="1588"/>
      <c r="Y84" s="1588"/>
      <c r="Z84" s="1589"/>
      <c r="AA84" s="1606"/>
      <c r="AB84" s="1607"/>
      <c r="AC84" s="1607"/>
      <c r="AD84" s="1607"/>
      <c r="AE84" s="1607"/>
      <c r="AF84" s="1607"/>
      <c r="AG84" s="1607"/>
      <c r="AH84" s="1607"/>
      <c r="AI84" s="1607"/>
      <c r="AJ84" s="1608"/>
    </row>
    <row r="85" spans="1:36" ht="3" hidden="1" customHeight="1">
      <c r="A85" s="1615"/>
      <c r="B85" s="1561" t="s">
        <v>144</v>
      </c>
      <c r="C85" s="1562"/>
      <c r="D85" s="1562"/>
      <c r="E85" s="1562"/>
      <c r="F85" s="1562"/>
      <c r="G85" s="1562"/>
      <c r="H85" s="1562"/>
      <c r="I85" s="1563"/>
      <c r="J85" s="947"/>
      <c r="K85" s="948"/>
      <c r="L85" s="949"/>
      <c r="M85" s="947"/>
      <c r="N85" s="948"/>
      <c r="O85" s="949"/>
      <c r="P85" s="1579"/>
      <c r="Q85" s="1579"/>
      <c r="R85" s="1579"/>
      <c r="S85" s="1579"/>
      <c r="T85" s="1579"/>
      <c r="U85" s="1579"/>
      <c r="V85" s="1579"/>
      <c r="W85" s="1579"/>
      <c r="X85" s="1579"/>
      <c r="Y85" s="1579"/>
      <c r="Z85" s="1579"/>
      <c r="AA85" s="1606"/>
      <c r="AB85" s="1607"/>
      <c r="AC85" s="1607"/>
      <c r="AD85" s="1607"/>
      <c r="AE85" s="1607"/>
      <c r="AF85" s="1607"/>
      <c r="AG85" s="1607"/>
      <c r="AH85" s="1607"/>
      <c r="AI85" s="1607"/>
      <c r="AJ85" s="1608"/>
    </row>
    <row r="86" spans="1:36" ht="9.9499999999999993" hidden="1" customHeight="1">
      <c r="A86" s="1615"/>
      <c r="B86" s="1561"/>
      <c r="C86" s="1562"/>
      <c r="D86" s="1562"/>
      <c r="E86" s="1562"/>
      <c r="F86" s="1562"/>
      <c r="G86" s="1562"/>
      <c r="H86" s="1562"/>
      <c r="I86" s="1563"/>
      <c r="J86" s="1568"/>
      <c r="K86" s="1569"/>
      <c r="L86" s="1570"/>
      <c r="M86" s="1568"/>
      <c r="N86" s="1569"/>
      <c r="O86" s="1570"/>
      <c r="P86" s="1571" t="s">
        <v>726</v>
      </c>
      <c r="Q86" s="1572"/>
      <c r="R86" s="1573"/>
      <c r="S86" s="1573"/>
      <c r="T86" s="1557" t="s">
        <v>15</v>
      </c>
      <c r="U86" s="1573"/>
      <c r="V86" s="1573"/>
      <c r="W86" s="1557" t="s">
        <v>16</v>
      </c>
      <c r="X86" s="1573"/>
      <c r="Y86" s="1573"/>
      <c r="Z86" s="1557" t="s">
        <v>17</v>
      </c>
      <c r="AA86" s="1606"/>
      <c r="AB86" s="1607"/>
      <c r="AC86" s="1607"/>
      <c r="AD86" s="1607"/>
      <c r="AE86" s="1607"/>
      <c r="AF86" s="1607"/>
      <c r="AG86" s="1607"/>
      <c r="AH86" s="1607"/>
      <c r="AI86" s="1607"/>
      <c r="AJ86" s="1608"/>
    </row>
    <row r="87" spans="1:36" ht="9.9499999999999993" hidden="1" customHeight="1">
      <c r="A87" s="1615"/>
      <c r="B87" s="1561"/>
      <c r="C87" s="1562"/>
      <c r="D87" s="1562"/>
      <c r="E87" s="1562"/>
      <c r="F87" s="1562"/>
      <c r="G87" s="1562"/>
      <c r="H87" s="1562"/>
      <c r="I87" s="1563"/>
      <c r="J87" s="1568"/>
      <c r="K87" s="1569"/>
      <c r="L87" s="1570"/>
      <c r="M87" s="1568"/>
      <c r="N87" s="1569"/>
      <c r="O87" s="1570"/>
      <c r="P87" s="1572"/>
      <c r="Q87" s="1572"/>
      <c r="R87" s="1573"/>
      <c r="S87" s="1573"/>
      <c r="T87" s="1557"/>
      <c r="U87" s="1573"/>
      <c r="V87" s="1573"/>
      <c r="W87" s="1557"/>
      <c r="X87" s="1573"/>
      <c r="Y87" s="1573"/>
      <c r="Z87" s="1557"/>
      <c r="AA87" s="1606"/>
      <c r="AB87" s="1607"/>
      <c r="AC87" s="1607"/>
      <c r="AD87" s="1607"/>
      <c r="AE87" s="1607"/>
      <c r="AF87" s="1607"/>
      <c r="AG87" s="1607"/>
      <c r="AH87" s="1607"/>
      <c r="AI87" s="1607"/>
      <c r="AJ87" s="1608"/>
    </row>
    <row r="88" spans="1:36" ht="3" hidden="1" customHeight="1">
      <c r="A88" s="1615"/>
      <c r="B88" s="1574"/>
      <c r="C88" s="1575"/>
      <c r="D88" s="1575"/>
      <c r="E88" s="1575"/>
      <c r="F88" s="1575"/>
      <c r="G88" s="1575"/>
      <c r="H88" s="1575"/>
      <c r="I88" s="1576"/>
      <c r="J88" s="938"/>
      <c r="K88" s="939"/>
      <c r="L88" s="940"/>
      <c r="M88" s="938"/>
      <c r="N88" s="939"/>
      <c r="O88" s="940"/>
      <c r="P88" s="1577"/>
      <c r="Q88" s="1577"/>
      <c r="R88" s="1577"/>
      <c r="S88" s="1577"/>
      <c r="T88" s="1577"/>
      <c r="U88" s="1577"/>
      <c r="V88" s="1577"/>
      <c r="W88" s="1577"/>
      <c r="X88" s="1577"/>
      <c r="Y88" s="1577"/>
      <c r="Z88" s="1577"/>
      <c r="AA88" s="1606"/>
      <c r="AB88" s="1607"/>
      <c r="AC88" s="1607"/>
      <c r="AD88" s="1607"/>
      <c r="AE88" s="1607"/>
      <c r="AF88" s="1607"/>
      <c r="AG88" s="1607"/>
      <c r="AH88" s="1607"/>
      <c r="AI88" s="1607"/>
      <c r="AJ88" s="1608"/>
    </row>
    <row r="89" spans="1:36" ht="3" hidden="1" customHeight="1">
      <c r="A89" s="1615"/>
      <c r="B89" s="1601" t="s">
        <v>313</v>
      </c>
      <c r="C89" s="1559"/>
      <c r="D89" s="1559"/>
      <c r="E89" s="1559"/>
      <c r="F89" s="1559"/>
      <c r="G89" s="1559"/>
      <c r="H89" s="1559"/>
      <c r="I89" s="1560"/>
      <c r="J89" s="941"/>
      <c r="K89" s="942"/>
      <c r="L89" s="943"/>
      <c r="M89" s="941"/>
      <c r="N89" s="942"/>
      <c r="O89" s="943"/>
      <c r="P89" s="1567"/>
      <c r="Q89" s="1567"/>
      <c r="R89" s="1567"/>
      <c r="S89" s="1567"/>
      <c r="T89" s="1567"/>
      <c r="U89" s="1567"/>
      <c r="V89" s="1567"/>
      <c r="W89" s="1567"/>
      <c r="X89" s="1567"/>
      <c r="Y89" s="1567"/>
      <c r="Z89" s="1567"/>
      <c r="AA89" s="1606"/>
      <c r="AB89" s="1607"/>
      <c r="AC89" s="1607"/>
      <c r="AD89" s="1607"/>
      <c r="AE89" s="1607"/>
      <c r="AF89" s="1607"/>
      <c r="AG89" s="1607"/>
      <c r="AH89" s="1607"/>
      <c r="AI89" s="1607"/>
      <c r="AJ89" s="1608"/>
    </row>
    <row r="90" spans="1:36" ht="9.9499999999999993" hidden="1" customHeight="1">
      <c r="A90" s="1615"/>
      <c r="B90" s="1561"/>
      <c r="C90" s="1562"/>
      <c r="D90" s="1562"/>
      <c r="E90" s="1562"/>
      <c r="F90" s="1562"/>
      <c r="G90" s="1562"/>
      <c r="H90" s="1562"/>
      <c r="I90" s="1563"/>
      <c r="J90" s="1568"/>
      <c r="K90" s="1569"/>
      <c r="L90" s="1570"/>
      <c r="M90" s="1568"/>
      <c r="N90" s="1569"/>
      <c r="O90" s="1570"/>
      <c r="P90" s="1571" t="s">
        <v>726</v>
      </c>
      <c r="Q90" s="1572"/>
      <c r="R90" s="1573"/>
      <c r="S90" s="1573"/>
      <c r="T90" s="1557" t="s">
        <v>15</v>
      </c>
      <c r="U90" s="1573"/>
      <c r="V90" s="1573"/>
      <c r="W90" s="1557" t="s">
        <v>16</v>
      </c>
      <c r="X90" s="1573"/>
      <c r="Y90" s="1573"/>
      <c r="Z90" s="1557" t="s">
        <v>17</v>
      </c>
      <c r="AA90" s="1606"/>
      <c r="AB90" s="1607"/>
      <c r="AC90" s="1607"/>
      <c r="AD90" s="1607"/>
      <c r="AE90" s="1607"/>
      <c r="AF90" s="1607"/>
      <c r="AG90" s="1607"/>
      <c r="AH90" s="1607"/>
      <c r="AI90" s="1607"/>
      <c r="AJ90" s="1608"/>
    </row>
    <row r="91" spans="1:36" ht="9.9499999999999993" hidden="1" customHeight="1">
      <c r="A91" s="1615"/>
      <c r="B91" s="1561"/>
      <c r="C91" s="1562"/>
      <c r="D91" s="1562"/>
      <c r="E91" s="1562"/>
      <c r="F91" s="1562"/>
      <c r="G91" s="1562"/>
      <c r="H91" s="1562"/>
      <c r="I91" s="1563"/>
      <c r="J91" s="1568"/>
      <c r="K91" s="1569"/>
      <c r="L91" s="1570"/>
      <c r="M91" s="1568"/>
      <c r="N91" s="1569"/>
      <c r="O91" s="1570"/>
      <c r="P91" s="1572"/>
      <c r="Q91" s="1572"/>
      <c r="R91" s="1573"/>
      <c r="S91" s="1573"/>
      <c r="T91" s="1557"/>
      <c r="U91" s="1573"/>
      <c r="V91" s="1573"/>
      <c r="W91" s="1557"/>
      <c r="X91" s="1573"/>
      <c r="Y91" s="1573"/>
      <c r="Z91" s="1557"/>
      <c r="AA91" s="1606"/>
      <c r="AB91" s="1607"/>
      <c r="AC91" s="1607"/>
      <c r="AD91" s="1607"/>
      <c r="AE91" s="1607"/>
      <c r="AF91" s="1607"/>
      <c r="AG91" s="1607"/>
      <c r="AH91" s="1607"/>
      <c r="AI91" s="1607"/>
      <c r="AJ91" s="1608"/>
    </row>
    <row r="92" spans="1:36" ht="3" hidden="1" customHeight="1">
      <c r="A92" s="1615"/>
      <c r="B92" s="1574"/>
      <c r="C92" s="1575"/>
      <c r="D92" s="1575"/>
      <c r="E92" s="1575"/>
      <c r="F92" s="1575"/>
      <c r="G92" s="1575"/>
      <c r="H92" s="1575"/>
      <c r="I92" s="1576"/>
      <c r="J92" s="938"/>
      <c r="K92" s="939"/>
      <c r="L92" s="940"/>
      <c r="M92" s="938"/>
      <c r="N92" s="939"/>
      <c r="O92" s="940"/>
      <c r="P92" s="1577"/>
      <c r="Q92" s="1577"/>
      <c r="R92" s="1577"/>
      <c r="S92" s="1577"/>
      <c r="T92" s="1577"/>
      <c r="U92" s="1577"/>
      <c r="V92" s="1577"/>
      <c r="W92" s="1577"/>
      <c r="X92" s="1577"/>
      <c r="Y92" s="1577"/>
      <c r="Z92" s="1577"/>
      <c r="AA92" s="1606"/>
      <c r="AB92" s="1607"/>
      <c r="AC92" s="1607"/>
      <c r="AD92" s="1607"/>
      <c r="AE92" s="1607"/>
      <c r="AF92" s="1607"/>
      <c r="AG92" s="1607"/>
      <c r="AH92" s="1607"/>
      <c r="AI92" s="1607"/>
      <c r="AJ92" s="1608"/>
    </row>
    <row r="93" spans="1:36" ht="3" hidden="1" customHeight="1">
      <c r="A93" s="1615"/>
      <c r="B93" s="1601" t="s">
        <v>145</v>
      </c>
      <c r="C93" s="1559"/>
      <c r="D93" s="1559"/>
      <c r="E93" s="1559"/>
      <c r="F93" s="1559"/>
      <c r="G93" s="1559"/>
      <c r="H93" s="1559"/>
      <c r="I93" s="1560"/>
      <c r="J93" s="941"/>
      <c r="K93" s="942"/>
      <c r="L93" s="943"/>
      <c r="M93" s="941"/>
      <c r="N93" s="942"/>
      <c r="O93" s="943"/>
      <c r="P93" s="1567"/>
      <c r="Q93" s="1567"/>
      <c r="R93" s="1567"/>
      <c r="S93" s="1567"/>
      <c r="T93" s="1567"/>
      <c r="U93" s="1567"/>
      <c r="V93" s="1567"/>
      <c r="W93" s="1567"/>
      <c r="X93" s="1567"/>
      <c r="Y93" s="1567"/>
      <c r="Z93" s="1567"/>
      <c r="AA93" s="1606"/>
      <c r="AB93" s="1607"/>
      <c r="AC93" s="1607"/>
      <c r="AD93" s="1607"/>
      <c r="AE93" s="1607"/>
      <c r="AF93" s="1607"/>
      <c r="AG93" s="1607"/>
      <c r="AH93" s="1607"/>
      <c r="AI93" s="1607"/>
      <c r="AJ93" s="1608"/>
    </row>
    <row r="94" spans="1:36" ht="9.9499999999999993" hidden="1" customHeight="1">
      <c r="A94" s="1615"/>
      <c r="B94" s="1561"/>
      <c r="C94" s="1562"/>
      <c r="D94" s="1562"/>
      <c r="E94" s="1562"/>
      <c r="F94" s="1562"/>
      <c r="G94" s="1562"/>
      <c r="H94" s="1562"/>
      <c r="I94" s="1563"/>
      <c r="J94" s="1568"/>
      <c r="K94" s="1569"/>
      <c r="L94" s="1570"/>
      <c r="M94" s="1568"/>
      <c r="N94" s="1569"/>
      <c r="O94" s="1570"/>
      <c r="P94" s="1571" t="s">
        <v>726</v>
      </c>
      <c r="Q94" s="1572"/>
      <c r="R94" s="1573"/>
      <c r="S94" s="1573"/>
      <c r="T94" s="1557" t="s">
        <v>15</v>
      </c>
      <c r="U94" s="1573"/>
      <c r="V94" s="1573"/>
      <c r="W94" s="1557" t="s">
        <v>16</v>
      </c>
      <c r="X94" s="1573"/>
      <c r="Y94" s="1573"/>
      <c r="Z94" s="1557" t="s">
        <v>17</v>
      </c>
      <c r="AA94" s="1606"/>
      <c r="AB94" s="1607"/>
      <c r="AC94" s="1607"/>
      <c r="AD94" s="1607"/>
      <c r="AE94" s="1607"/>
      <c r="AF94" s="1607"/>
      <c r="AG94" s="1607"/>
      <c r="AH94" s="1607"/>
      <c r="AI94" s="1607"/>
      <c r="AJ94" s="1608"/>
    </row>
    <row r="95" spans="1:36" ht="9.9499999999999993" hidden="1" customHeight="1">
      <c r="A95" s="1615"/>
      <c r="B95" s="1561"/>
      <c r="C95" s="1562"/>
      <c r="D95" s="1562"/>
      <c r="E95" s="1562"/>
      <c r="F95" s="1562"/>
      <c r="G95" s="1562"/>
      <c r="H95" s="1562"/>
      <c r="I95" s="1563"/>
      <c r="J95" s="1568"/>
      <c r="K95" s="1569"/>
      <c r="L95" s="1570"/>
      <c r="M95" s="1568"/>
      <c r="N95" s="1569"/>
      <c r="O95" s="1570"/>
      <c r="P95" s="1572"/>
      <c r="Q95" s="1572"/>
      <c r="R95" s="1573"/>
      <c r="S95" s="1573"/>
      <c r="T95" s="1557"/>
      <c r="U95" s="1573"/>
      <c r="V95" s="1573"/>
      <c r="W95" s="1557"/>
      <c r="X95" s="1573"/>
      <c r="Y95" s="1573"/>
      <c r="Z95" s="1557"/>
      <c r="AA95" s="1606"/>
      <c r="AB95" s="1607"/>
      <c r="AC95" s="1607"/>
      <c r="AD95" s="1607"/>
      <c r="AE95" s="1607"/>
      <c r="AF95" s="1607"/>
      <c r="AG95" s="1607"/>
      <c r="AH95" s="1607"/>
      <c r="AI95" s="1607"/>
      <c r="AJ95" s="1608"/>
    </row>
    <row r="96" spans="1:36" ht="3" hidden="1" customHeight="1">
      <c r="A96" s="1615"/>
      <c r="B96" s="1574"/>
      <c r="C96" s="1575"/>
      <c r="D96" s="1575"/>
      <c r="E96" s="1575"/>
      <c r="F96" s="1575"/>
      <c r="G96" s="1575"/>
      <c r="H96" s="1575"/>
      <c r="I96" s="1576"/>
      <c r="J96" s="938"/>
      <c r="K96" s="939"/>
      <c r="L96" s="940"/>
      <c r="M96" s="938"/>
      <c r="N96" s="939"/>
      <c r="O96" s="940"/>
      <c r="P96" s="1577"/>
      <c r="Q96" s="1577"/>
      <c r="R96" s="1577"/>
      <c r="S96" s="1577"/>
      <c r="T96" s="1577"/>
      <c r="U96" s="1577"/>
      <c r="V96" s="1577"/>
      <c r="W96" s="1577"/>
      <c r="X96" s="1577"/>
      <c r="Y96" s="1577"/>
      <c r="Z96" s="1577"/>
      <c r="AA96" s="1606"/>
      <c r="AB96" s="1607"/>
      <c r="AC96" s="1607"/>
      <c r="AD96" s="1607"/>
      <c r="AE96" s="1607"/>
      <c r="AF96" s="1607"/>
      <c r="AG96" s="1607"/>
      <c r="AH96" s="1607"/>
      <c r="AI96" s="1607"/>
      <c r="AJ96" s="1608"/>
    </row>
    <row r="97" spans="1:39" ht="3" hidden="1" customHeight="1">
      <c r="A97" s="1615"/>
      <c r="B97" s="1601" t="s">
        <v>146</v>
      </c>
      <c r="C97" s="1559"/>
      <c r="D97" s="1559"/>
      <c r="E97" s="1559"/>
      <c r="F97" s="1559"/>
      <c r="G97" s="1559"/>
      <c r="H97" s="1559"/>
      <c r="I97" s="1560"/>
      <c r="J97" s="941"/>
      <c r="K97" s="942"/>
      <c r="L97" s="943"/>
      <c r="M97" s="941"/>
      <c r="N97" s="942"/>
      <c r="O97" s="943"/>
      <c r="P97" s="1567"/>
      <c r="Q97" s="1567"/>
      <c r="R97" s="1567"/>
      <c r="S97" s="1567"/>
      <c r="T97" s="1567"/>
      <c r="U97" s="1567"/>
      <c r="V97" s="1567"/>
      <c r="W97" s="1567"/>
      <c r="X97" s="1567"/>
      <c r="Y97" s="1567"/>
      <c r="Z97" s="1567"/>
      <c r="AA97" s="1606"/>
      <c r="AB97" s="1607"/>
      <c r="AC97" s="1607"/>
      <c r="AD97" s="1607"/>
      <c r="AE97" s="1607"/>
      <c r="AF97" s="1607"/>
      <c r="AG97" s="1607"/>
      <c r="AH97" s="1607"/>
      <c r="AI97" s="1607"/>
      <c r="AJ97" s="1608"/>
    </row>
    <row r="98" spans="1:39" ht="9.9499999999999993" hidden="1" customHeight="1">
      <c r="A98" s="1615"/>
      <c r="B98" s="1561"/>
      <c r="C98" s="1562"/>
      <c r="D98" s="1562"/>
      <c r="E98" s="1562"/>
      <c r="F98" s="1562"/>
      <c r="G98" s="1562"/>
      <c r="H98" s="1562"/>
      <c r="I98" s="1563"/>
      <c r="J98" s="1568"/>
      <c r="K98" s="1569"/>
      <c r="L98" s="1570"/>
      <c r="M98" s="1568"/>
      <c r="N98" s="1569"/>
      <c r="O98" s="1570"/>
      <c r="P98" s="1571" t="s">
        <v>726</v>
      </c>
      <c r="Q98" s="1572"/>
      <c r="R98" s="1573"/>
      <c r="S98" s="1573"/>
      <c r="T98" s="1557" t="s">
        <v>15</v>
      </c>
      <c r="U98" s="1573"/>
      <c r="V98" s="1573"/>
      <c r="W98" s="1557" t="s">
        <v>16</v>
      </c>
      <c r="X98" s="1573"/>
      <c r="Y98" s="1573"/>
      <c r="Z98" s="1557" t="s">
        <v>17</v>
      </c>
      <c r="AA98" s="1606"/>
      <c r="AB98" s="1607"/>
      <c r="AC98" s="1607"/>
      <c r="AD98" s="1607"/>
      <c r="AE98" s="1607"/>
      <c r="AF98" s="1607"/>
      <c r="AG98" s="1607"/>
      <c r="AH98" s="1607"/>
      <c r="AI98" s="1607"/>
      <c r="AJ98" s="1608"/>
    </row>
    <row r="99" spans="1:39" ht="9.9499999999999993" hidden="1" customHeight="1">
      <c r="A99" s="1615"/>
      <c r="B99" s="1561"/>
      <c r="C99" s="1562"/>
      <c r="D99" s="1562"/>
      <c r="E99" s="1562"/>
      <c r="F99" s="1562"/>
      <c r="G99" s="1562"/>
      <c r="H99" s="1562"/>
      <c r="I99" s="1563"/>
      <c r="J99" s="1568"/>
      <c r="K99" s="1569"/>
      <c r="L99" s="1570"/>
      <c r="M99" s="1568"/>
      <c r="N99" s="1569"/>
      <c r="O99" s="1570"/>
      <c r="P99" s="1572"/>
      <c r="Q99" s="1572"/>
      <c r="R99" s="1573"/>
      <c r="S99" s="1573"/>
      <c r="T99" s="1557"/>
      <c r="U99" s="1573"/>
      <c r="V99" s="1573"/>
      <c r="W99" s="1557"/>
      <c r="X99" s="1573"/>
      <c r="Y99" s="1573"/>
      <c r="Z99" s="1557"/>
      <c r="AA99" s="1606"/>
      <c r="AB99" s="1607"/>
      <c r="AC99" s="1607"/>
      <c r="AD99" s="1607"/>
      <c r="AE99" s="1607"/>
      <c r="AF99" s="1607"/>
      <c r="AG99" s="1607"/>
      <c r="AH99" s="1607"/>
      <c r="AI99" s="1607"/>
      <c r="AJ99" s="1608"/>
    </row>
    <row r="100" spans="1:39" ht="3" hidden="1" customHeight="1">
      <c r="A100" s="1615"/>
      <c r="B100" s="1574"/>
      <c r="C100" s="1575"/>
      <c r="D100" s="1575"/>
      <c r="E100" s="1575"/>
      <c r="F100" s="1575"/>
      <c r="G100" s="1575"/>
      <c r="H100" s="1575"/>
      <c r="I100" s="1576"/>
      <c r="J100" s="938"/>
      <c r="K100" s="939"/>
      <c r="L100" s="940"/>
      <c r="M100" s="938"/>
      <c r="N100" s="939"/>
      <c r="O100" s="940"/>
      <c r="P100" s="1577"/>
      <c r="Q100" s="1577"/>
      <c r="R100" s="1577"/>
      <c r="S100" s="1577"/>
      <c r="T100" s="1577"/>
      <c r="U100" s="1577"/>
      <c r="V100" s="1577"/>
      <c r="W100" s="1577"/>
      <c r="X100" s="1577"/>
      <c r="Y100" s="1577"/>
      <c r="Z100" s="1577"/>
      <c r="AA100" s="1606"/>
      <c r="AB100" s="1607"/>
      <c r="AC100" s="1607"/>
      <c r="AD100" s="1607"/>
      <c r="AE100" s="1607"/>
      <c r="AF100" s="1607"/>
      <c r="AG100" s="1607"/>
      <c r="AH100" s="1607"/>
      <c r="AI100" s="1607"/>
      <c r="AJ100" s="1608"/>
    </row>
    <row r="101" spans="1:39" ht="3" hidden="1" customHeight="1">
      <c r="A101" s="1615"/>
      <c r="B101" s="1601" t="s">
        <v>147</v>
      </c>
      <c r="C101" s="1559"/>
      <c r="D101" s="1559"/>
      <c r="E101" s="1559"/>
      <c r="F101" s="1559"/>
      <c r="G101" s="1559"/>
      <c r="H101" s="1559"/>
      <c r="I101" s="1560"/>
      <c r="J101" s="941"/>
      <c r="K101" s="942"/>
      <c r="L101" s="943"/>
      <c r="M101" s="941"/>
      <c r="N101" s="942"/>
      <c r="O101" s="943"/>
      <c r="P101" s="1567"/>
      <c r="Q101" s="1567"/>
      <c r="R101" s="1567"/>
      <c r="S101" s="1567"/>
      <c r="T101" s="1567"/>
      <c r="U101" s="1567"/>
      <c r="V101" s="1567"/>
      <c r="W101" s="1567"/>
      <c r="X101" s="1567"/>
      <c r="Y101" s="1567"/>
      <c r="Z101" s="1580"/>
      <c r="AA101" s="1606"/>
      <c r="AB101" s="1607"/>
      <c r="AC101" s="1607"/>
      <c r="AD101" s="1607"/>
      <c r="AE101" s="1607"/>
      <c r="AF101" s="1607"/>
      <c r="AG101" s="1607"/>
      <c r="AH101" s="1607"/>
      <c r="AI101" s="1607"/>
      <c r="AJ101" s="1608"/>
    </row>
    <row r="102" spans="1:39" ht="9.9499999999999993" hidden="1" customHeight="1">
      <c r="A102" s="1615"/>
      <c r="B102" s="1561"/>
      <c r="C102" s="1562"/>
      <c r="D102" s="1562"/>
      <c r="E102" s="1562"/>
      <c r="F102" s="1562"/>
      <c r="G102" s="1562"/>
      <c r="H102" s="1562"/>
      <c r="I102" s="1563"/>
      <c r="J102" s="1568"/>
      <c r="K102" s="1569"/>
      <c r="L102" s="1570"/>
      <c r="M102" s="1568"/>
      <c r="N102" s="1569"/>
      <c r="O102" s="1570"/>
      <c r="P102" s="1571" t="s">
        <v>726</v>
      </c>
      <c r="Q102" s="1572"/>
      <c r="R102" s="1573"/>
      <c r="S102" s="1573"/>
      <c r="T102" s="1557" t="s">
        <v>15</v>
      </c>
      <c r="U102" s="1573"/>
      <c r="V102" s="1573"/>
      <c r="W102" s="1557" t="s">
        <v>16</v>
      </c>
      <c r="X102" s="1573"/>
      <c r="Y102" s="1573"/>
      <c r="Z102" s="1587" t="s">
        <v>17</v>
      </c>
      <c r="AA102" s="1606"/>
      <c r="AB102" s="1607"/>
      <c r="AC102" s="1607"/>
      <c r="AD102" s="1607"/>
      <c r="AE102" s="1607"/>
      <c r="AF102" s="1607"/>
      <c r="AG102" s="1607"/>
      <c r="AH102" s="1607"/>
      <c r="AI102" s="1607"/>
      <c r="AJ102" s="1608"/>
    </row>
    <row r="103" spans="1:39" ht="9.9499999999999993" hidden="1" customHeight="1">
      <c r="A103" s="1615"/>
      <c r="B103" s="1561"/>
      <c r="C103" s="1562"/>
      <c r="D103" s="1562"/>
      <c r="E103" s="1562"/>
      <c r="F103" s="1562"/>
      <c r="G103" s="1562"/>
      <c r="H103" s="1562"/>
      <c r="I103" s="1563"/>
      <c r="J103" s="1568"/>
      <c r="K103" s="1569"/>
      <c r="L103" s="1570"/>
      <c r="M103" s="1568"/>
      <c r="N103" s="1569"/>
      <c r="O103" s="1570"/>
      <c r="P103" s="1572"/>
      <c r="Q103" s="1572"/>
      <c r="R103" s="1573"/>
      <c r="S103" s="1573"/>
      <c r="T103" s="1557"/>
      <c r="U103" s="1573"/>
      <c r="V103" s="1573"/>
      <c r="W103" s="1557"/>
      <c r="X103" s="1573"/>
      <c r="Y103" s="1573"/>
      <c r="Z103" s="1587"/>
      <c r="AA103" s="1606"/>
      <c r="AB103" s="1607"/>
      <c r="AC103" s="1607"/>
      <c r="AD103" s="1607"/>
      <c r="AE103" s="1607"/>
      <c r="AF103" s="1607"/>
      <c r="AG103" s="1607"/>
      <c r="AH103" s="1607"/>
      <c r="AI103" s="1607"/>
      <c r="AJ103" s="1608"/>
    </row>
    <row r="104" spans="1:39" ht="3" hidden="1" customHeight="1">
      <c r="A104" s="1615"/>
      <c r="B104" s="1564"/>
      <c r="C104" s="1565"/>
      <c r="D104" s="1565"/>
      <c r="E104" s="1565"/>
      <c r="F104" s="1565"/>
      <c r="G104" s="1565"/>
      <c r="H104" s="1565"/>
      <c r="I104" s="1566"/>
      <c r="J104" s="944"/>
      <c r="K104" s="945"/>
      <c r="L104" s="946"/>
      <c r="M104" s="944"/>
      <c r="N104" s="945"/>
      <c r="O104" s="946"/>
      <c r="P104" s="1588"/>
      <c r="Q104" s="1588"/>
      <c r="R104" s="1588"/>
      <c r="S104" s="1588"/>
      <c r="T104" s="1588"/>
      <c r="U104" s="1588"/>
      <c r="V104" s="1588"/>
      <c r="W104" s="1588"/>
      <c r="X104" s="1588"/>
      <c r="Y104" s="1588"/>
      <c r="Z104" s="1589"/>
      <c r="AA104" s="1606"/>
      <c r="AB104" s="1607"/>
      <c r="AC104" s="1607"/>
      <c r="AD104" s="1607"/>
      <c r="AE104" s="1607"/>
      <c r="AF104" s="1607"/>
      <c r="AG104" s="1607"/>
      <c r="AH104" s="1607"/>
      <c r="AI104" s="1607"/>
      <c r="AJ104" s="1608"/>
    </row>
    <row r="105" spans="1:39" ht="3" hidden="1" customHeight="1">
      <c r="A105" s="1602" t="s">
        <v>148</v>
      </c>
      <c r="B105" s="1561" t="s">
        <v>727</v>
      </c>
      <c r="C105" s="1562"/>
      <c r="D105" s="1562"/>
      <c r="E105" s="1562"/>
      <c r="F105" s="1562"/>
      <c r="G105" s="1562"/>
      <c r="H105" s="1562"/>
      <c r="I105" s="1563"/>
      <c r="J105" s="947"/>
      <c r="K105" s="948"/>
      <c r="L105" s="949"/>
      <c r="M105" s="947"/>
      <c r="N105" s="948"/>
      <c r="O105" s="949"/>
      <c r="P105" s="1579"/>
      <c r="Q105" s="1579"/>
      <c r="R105" s="1579"/>
      <c r="S105" s="1579"/>
      <c r="T105" s="1579"/>
      <c r="U105" s="1579"/>
      <c r="V105" s="1579"/>
      <c r="W105" s="1579"/>
      <c r="X105" s="1579"/>
      <c r="Y105" s="1579"/>
      <c r="Z105" s="1579"/>
      <c r="AA105" s="1606"/>
      <c r="AB105" s="1607"/>
      <c r="AC105" s="1607"/>
      <c r="AD105" s="1607"/>
      <c r="AE105" s="1607"/>
      <c r="AF105" s="1607"/>
      <c r="AG105" s="1607"/>
      <c r="AH105" s="1607"/>
      <c r="AI105" s="1607"/>
      <c r="AJ105" s="1608"/>
    </row>
    <row r="106" spans="1:39" ht="9.9499999999999993" hidden="1" customHeight="1">
      <c r="A106" s="1602"/>
      <c r="B106" s="1561"/>
      <c r="C106" s="1562"/>
      <c r="D106" s="1562"/>
      <c r="E106" s="1562"/>
      <c r="F106" s="1562"/>
      <c r="G106" s="1562"/>
      <c r="H106" s="1562"/>
      <c r="I106" s="1563"/>
      <c r="J106" s="1568"/>
      <c r="K106" s="1569"/>
      <c r="L106" s="1570"/>
      <c r="M106" s="1568"/>
      <c r="N106" s="1569"/>
      <c r="O106" s="1570"/>
      <c r="P106" s="1571" t="s">
        <v>726</v>
      </c>
      <c r="Q106" s="1572"/>
      <c r="R106" s="1573"/>
      <c r="S106" s="1573"/>
      <c r="T106" s="1557" t="s">
        <v>15</v>
      </c>
      <c r="U106" s="1573"/>
      <c r="V106" s="1573"/>
      <c r="W106" s="1557" t="s">
        <v>16</v>
      </c>
      <c r="X106" s="1573"/>
      <c r="Y106" s="1573"/>
      <c r="Z106" s="1557" t="s">
        <v>17</v>
      </c>
      <c r="AA106" s="1606"/>
      <c r="AB106" s="1607"/>
      <c r="AC106" s="1607"/>
      <c r="AD106" s="1607"/>
      <c r="AE106" s="1607"/>
      <c r="AF106" s="1607"/>
      <c r="AG106" s="1607"/>
      <c r="AH106" s="1607"/>
      <c r="AI106" s="1607"/>
      <c r="AJ106" s="1608"/>
      <c r="AM106" s="390"/>
    </row>
    <row r="107" spans="1:39" ht="9.9499999999999993" hidden="1" customHeight="1">
      <c r="A107" s="1602"/>
      <c r="B107" s="1561"/>
      <c r="C107" s="1562"/>
      <c r="D107" s="1562"/>
      <c r="E107" s="1562"/>
      <c r="F107" s="1562"/>
      <c r="G107" s="1562"/>
      <c r="H107" s="1562"/>
      <c r="I107" s="1563"/>
      <c r="J107" s="1568"/>
      <c r="K107" s="1569"/>
      <c r="L107" s="1570"/>
      <c r="M107" s="1568"/>
      <c r="N107" s="1569"/>
      <c r="O107" s="1570"/>
      <c r="P107" s="1572"/>
      <c r="Q107" s="1572"/>
      <c r="R107" s="1573"/>
      <c r="S107" s="1573"/>
      <c r="T107" s="1557"/>
      <c r="U107" s="1573"/>
      <c r="V107" s="1573"/>
      <c r="W107" s="1557"/>
      <c r="X107" s="1573"/>
      <c r="Y107" s="1573"/>
      <c r="Z107" s="1557"/>
      <c r="AA107" s="1606"/>
      <c r="AB107" s="1607"/>
      <c r="AC107" s="1607"/>
      <c r="AD107" s="1607"/>
      <c r="AE107" s="1607"/>
      <c r="AF107" s="1607"/>
      <c r="AG107" s="1607"/>
      <c r="AH107" s="1607"/>
      <c r="AI107" s="1607"/>
      <c r="AJ107" s="1608"/>
    </row>
    <row r="108" spans="1:39" ht="3" hidden="1" customHeight="1">
      <c r="A108" s="1602"/>
      <c r="B108" s="1574"/>
      <c r="C108" s="1575"/>
      <c r="D108" s="1575"/>
      <c r="E108" s="1575"/>
      <c r="F108" s="1575"/>
      <c r="G108" s="1575"/>
      <c r="H108" s="1575"/>
      <c r="I108" s="1576"/>
      <c r="J108" s="938"/>
      <c r="K108" s="939"/>
      <c r="L108" s="940"/>
      <c r="M108" s="938"/>
      <c r="N108" s="939"/>
      <c r="O108" s="940"/>
      <c r="P108" s="1577"/>
      <c r="Q108" s="1577"/>
      <c r="R108" s="1577"/>
      <c r="S108" s="1577"/>
      <c r="T108" s="1577"/>
      <c r="U108" s="1577"/>
      <c r="V108" s="1577"/>
      <c r="W108" s="1577"/>
      <c r="X108" s="1577"/>
      <c r="Y108" s="1577"/>
      <c r="Z108" s="1577"/>
      <c r="AA108" s="1606"/>
      <c r="AB108" s="1607"/>
      <c r="AC108" s="1607"/>
      <c r="AD108" s="1607"/>
      <c r="AE108" s="1607"/>
      <c r="AF108" s="1607"/>
      <c r="AG108" s="1607"/>
      <c r="AH108" s="1607"/>
      <c r="AI108" s="1607"/>
      <c r="AJ108" s="1608"/>
    </row>
    <row r="109" spans="1:39" ht="3" hidden="1" customHeight="1">
      <c r="A109" s="1602"/>
      <c r="B109" s="1601" t="s">
        <v>728</v>
      </c>
      <c r="C109" s="1559"/>
      <c r="D109" s="1559"/>
      <c r="E109" s="1559"/>
      <c r="F109" s="1559"/>
      <c r="G109" s="1559"/>
      <c r="H109" s="1559"/>
      <c r="I109" s="1560"/>
      <c r="J109" s="941"/>
      <c r="K109" s="942"/>
      <c r="L109" s="943"/>
      <c r="M109" s="941"/>
      <c r="N109" s="942"/>
      <c r="O109" s="943"/>
      <c r="P109" s="1567"/>
      <c r="Q109" s="1567"/>
      <c r="R109" s="1567"/>
      <c r="S109" s="1567"/>
      <c r="T109" s="1567"/>
      <c r="U109" s="1567"/>
      <c r="V109" s="1567"/>
      <c r="W109" s="1567"/>
      <c r="X109" s="1567"/>
      <c r="Y109" s="1567"/>
      <c r="Z109" s="1567"/>
      <c r="AA109" s="1606"/>
      <c r="AB109" s="1607"/>
      <c r="AC109" s="1607"/>
      <c r="AD109" s="1607"/>
      <c r="AE109" s="1607"/>
      <c r="AF109" s="1607"/>
      <c r="AG109" s="1607"/>
      <c r="AH109" s="1607"/>
      <c r="AI109" s="1607"/>
      <c r="AJ109" s="1608"/>
    </row>
    <row r="110" spans="1:39" ht="9.9499999999999993" hidden="1" customHeight="1">
      <c r="A110" s="1602"/>
      <c r="B110" s="1561"/>
      <c r="C110" s="1562"/>
      <c r="D110" s="1562"/>
      <c r="E110" s="1562"/>
      <c r="F110" s="1562"/>
      <c r="G110" s="1562"/>
      <c r="H110" s="1562"/>
      <c r="I110" s="1563"/>
      <c r="J110" s="1568"/>
      <c r="K110" s="1569"/>
      <c r="L110" s="1570"/>
      <c r="M110" s="1568"/>
      <c r="N110" s="1569"/>
      <c r="O110" s="1570"/>
      <c r="P110" s="1571" t="s">
        <v>726</v>
      </c>
      <c r="Q110" s="1572"/>
      <c r="R110" s="1573"/>
      <c r="S110" s="1573"/>
      <c r="T110" s="1557" t="s">
        <v>15</v>
      </c>
      <c r="U110" s="1573"/>
      <c r="V110" s="1573"/>
      <c r="W110" s="1557" t="s">
        <v>16</v>
      </c>
      <c r="X110" s="1573"/>
      <c r="Y110" s="1573"/>
      <c r="Z110" s="1557" t="s">
        <v>17</v>
      </c>
      <c r="AA110" s="1606"/>
      <c r="AB110" s="1607"/>
      <c r="AC110" s="1607"/>
      <c r="AD110" s="1607"/>
      <c r="AE110" s="1607"/>
      <c r="AF110" s="1607"/>
      <c r="AG110" s="1607"/>
      <c r="AH110" s="1607"/>
      <c r="AI110" s="1607"/>
      <c r="AJ110" s="1608"/>
    </row>
    <row r="111" spans="1:39" ht="9.9499999999999993" hidden="1" customHeight="1">
      <c r="A111" s="1602"/>
      <c r="B111" s="1561"/>
      <c r="C111" s="1562"/>
      <c r="D111" s="1562"/>
      <c r="E111" s="1562"/>
      <c r="F111" s="1562"/>
      <c r="G111" s="1562"/>
      <c r="H111" s="1562"/>
      <c r="I111" s="1563"/>
      <c r="J111" s="1568"/>
      <c r="K111" s="1569"/>
      <c r="L111" s="1570"/>
      <c r="M111" s="1568"/>
      <c r="N111" s="1569"/>
      <c r="O111" s="1570"/>
      <c r="P111" s="1572"/>
      <c r="Q111" s="1572"/>
      <c r="R111" s="1573"/>
      <c r="S111" s="1573"/>
      <c r="T111" s="1557"/>
      <c r="U111" s="1573"/>
      <c r="V111" s="1573"/>
      <c r="W111" s="1557"/>
      <c r="X111" s="1573"/>
      <c r="Y111" s="1573"/>
      <c r="Z111" s="1557"/>
      <c r="AA111" s="1606"/>
      <c r="AB111" s="1607"/>
      <c r="AC111" s="1607"/>
      <c r="AD111" s="1607"/>
      <c r="AE111" s="1607"/>
      <c r="AF111" s="1607"/>
      <c r="AG111" s="1607"/>
      <c r="AH111" s="1607"/>
      <c r="AI111" s="1607"/>
      <c r="AJ111" s="1608"/>
    </row>
    <row r="112" spans="1:39" ht="3" hidden="1" customHeight="1">
      <c r="A112" s="1602"/>
      <c r="B112" s="1574"/>
      <c r="C112" s="1575"/>
      <c r="D112" s="1575"/>
      <c r="E112" s="1575"/>
      <c r="F112" s="1575"/>
      <c r="G112" s="1575"/>
      <c r="H112" s="1575"/>
      <c r="I112" s="1576"/>
      <c r="J112" s="938"/>
      <c r="K112" s="939"/>
      <c r="L112" s="940"/>
      <c r="M112" s="938"/>
      <c r="N112" s="939"/>
      <c r="O112" s="940"/>
      <c r="P112" s="1577"/>
      <c r="Q112" s="1577"/>
      <c r="R112" s="1577"/>
      <c r="S112" s="1577"/>
      <c r="T112" s="1577"/>
      <c r="U112" s="1577"/>
      <c r="V112" s="1577"/>
      <c r="W112" s="1577"/>
      <c r="X112" s="1577"/>
      <c r="Y112" s="1577"/>
      <c r="Z112" s="1577"/>
      <c r="AA112" s="1606"/>
      <c r="AB112" s="1607"/>
      <c r="AC112" s="1607"/>
      <c r="AD112" s="1607"/>
      <c r="AE112" s="1607"/>
      <c r="AF112" s="1607"/>
      <c r="AG112" s="1607"/>
      <c r="AH112" s="1607"/>
      <c r="AI112" s="1607"/>
      <c r="AJ112" s="1608"/>
    </row>
    <row r="113" spans="1:36" ht="3" hidden="1" customHeight="1">
      <c r="A113" s="1602"/>
      <c r="B113" s="1601" t="s">
        <v>729</v>
      </c>
      <c r="C113" s="1559"/>
      <c r="D113" s="1559"/>
      <c r="E113" s="1559"/>
      <c r="F113" s="1559"/>
      <c r="G113" s="1559"/>
      <c r="H113" s="1559"/>
      <c r="I113" s="1560"/>
      <c r="J113" s="941"/>
      <c r="K113" s="942"/>
      <c r="L113" s="943"/>
      <c r="M113" s="941"/>
      <c r="N113" s="942"/>
      <c r="O113" s="943"/>
      <c r="P113" s="1567"/>
      <c r="Q113" s="1567"/>
      <c r="R113" s="1567"/>
      <c r="S113" s="1567"/>
      <c r="T113" s="1567"/>
      <c r="U113" s="1567"/>
      <c r="V113" s="1567"/>
      <c r="W113" s="1567"/>
      <c r="X113" s="1567"/>
      <c r="Y113" s="1567"/>
      <c r="Z113" s="1567"/>
      <c r="AA113" s="1606"/>
      <c r="AB113" s="1607"/>
      <c r="AC113" s="1607"/>
      <c r="AD113" s="1607"/>
      <c r="AE113" s="1607"/>
      <c r="AF113" s="1607"/>
      <c r="AG113" s="1607"/>
      <c r="AH113" s="1607"/>
      <c r="AI113" s="1607"/>
      <c r="AJ113" s="1608"/>
    </row>
    <row r="114" spans="1:36" ht="9.9499999999999993" hidden="1" customHeight="1">
      <c r="A114" s="1602"/>
      <c r="B114" s="1561"/>
      <c r="C114" s="1562"/>
      <c r="D114" s="1562"/>
      <c r="E114" s="1562"/>
      <c r="F114" s="1562"/>
      <c r="G114" s="1562"/>
      <c r="H114" s="1562"/>
      <c r="I114" s="1563"/>
      <c r="J114" s="1568"/>
      <c r="K114" s="1569"/>
      <c r="L114" s="1570"/>
      <c r="M114" s="1568"/>
      <c r="N114" s="1569"/>
      <c r="O114" s="1570"/>
      <c r="P114" s="1571" t="s">
        <v>726</v>
      </c>
      <c r="Q114" s="1572"/>
      <c r="R114" s="1573"/>
      <c r="S114" s="1573"/>
      <c r="T114" s="1557" t="s">
        <v>15</v>
      </c>
      <c r="U114" s="1573"/>
      <c r="V114" s="1573"/>
      <c r="W114" s="1557" t="s">
        <v>16</v>
      </c>
      <c r="X114" s="1573"/>
      <c r="Y114" s="1573"/>
      <c r="Z114" s="1557" t="s">
        <v>17</v>
      </c>
      <c r="AA114" s="1606"/>
      <c r="AB114" s="1607"/>
      <c r="AC114" s="1607"/>
      <c r="AD114" s="1607"/>
      <c r="AE114" s="1607"/>
      <c r="AF114" s="1607"/>
      <c r="AG114" s="1607"/>
      <c r="AH114" s="1607"/>
      <c r="AI114" s="1607"/>
      <c r="AJ114" s="1608"/>
    </row>
    <row r="115" spans="1:36" ht="9.9499999999999993" hidden="1" customHeight="1">
      <c r="A115" s="1602"/>
      <c r="B115" s="1561"/>
      <c r="C115" s="1562"/>
      <c r="D115" s="1562"/>
      <c r="E115" s="1562"/>
      <c r="F115" s="1562"/>
      <c r="G115" s="1562"/>
      <c r="H115" s="1562"/>
      <c r="I115" s="1563"/>
      <c r="J115" s="1568"/>
      <c r="K115" s="1569"/>
      <c r="L115" s="1570"/>
      <c r="M115" s="1568"/>
      <c r="N115" s="1569"/>
      <c r="O115" s="1570"/>
      <c r="P115" s="1572"/>
      <c r="Q115" s="1572"/>
      <c r="R115" s="1573"/>
      <c r="S115" s="1573"/>
      <c r="T115" s="1557"/>
      <c r="U115" s="1573"/>
      <c r="V115" s="1573"/>
      <c r="W115" s="1557"/>
      <c r="X115" s="1573"/>
      <c r="Y115" s="1573"/>
      <c r="Z115" s="1557"/>
      <c r="AA115" s="1606"/>
      <c r="AB115" s="1607"/>
      <c r="AC115" s="1607"/>
      <c r="AD115" s="1607"/>
      <c r="AE115" s="1607"/>
      <c r="AF115" s="1607"/>
      <c r="AG115" s="1607"/>
      <c r="AH115" s="1607"/>
      <c r="AI115" s="1607"/>
      <c r="AJ115" s="1608"/>
    </row>
    <row r="116" spans="1:36" ht="3" hidden="1" customHeight="1">
      <c r="A116" s="1602"/>
      <c r="B116" s="1574"/>
      <c r="C116" s="1575"/>
      <c r="D116" s="1575"/>
      <c r="E116" s="1575"/>
      <c r="F116" s="1575"/>
      <c r="G116" s="1575"/>
      <c r="H116" s="1575"/>
      <c r="I116" s="1576"/>
      <c r="J116" s="938"/>
      <c r="K116" s="939"/>
      <c r="L116" s="940"/>
      <c r="M116" s="938"/>
      <c r="N116" s="939"/>
      <c r="O116" s="940"/>
      <c r="P116" s="1577"/>
      <c r="Q116" s="1577"/>
      <c r="R116" s="1577"/>
      <c r="S116" s="1577"/>
      <c r="T116" s="1577"/>
      <c r="U116" s="1577"/>
      <c r="V116" s="1577"/>
      <c r="W116" s="1577"/>
      <c r="X116" s="1577"/>
      <c r="Y116" s="1577"/>
      <c r="Z116" s="1577"/>
      <c r="AA116" s="1606"/>
      <c r="AB116" s="1607"/>
      <c r="AC116" s="1607"/>
      <c r="AD116" s="1607"/>
      <c r="AE116" s="1607"/>
      <c r="AF116" s="1607"/>
      <c r="AG116" s="1607"/>
      <c r="AH116" s="1607"/>
      <c r="AI116" s="1607"/>
      <c r="AJ116" s="1608"/>
    </row>
    <row r="117" spans="1:36" ht="3" hidden="1" customHeight="1">
      <c r="A117" s="1602"/>
      <c r="B117" s="1601" t="s">
        <v>139</v>
      </c>
      <c r="C117" s="1559"/>
      <c r="D117" s="1559"/>
      <c r="E117" s="1559"/>
      <c r="F117" s="1559"/>
      <c r="G117" s="1559"/>
      <c r="H117" s="1559"/>
      <c r="I117" s="1560"/>
      <c r="J117" s="941"/>
      <c r="K117" s="942"/>
      <c r="L117" s="943"/>
      <c r="M117" s="941"/>
      <c r="N117" s="942"/>
      <c r="O117" s="943"/>
      <c r="P117" s="1567"/>
      <c r="Q117" s="1567"/>
      <c r="R117" s="1567"/>
      <c r="S117" s="1567"/>
      <c r="T117" s="1567"/>
      <c r="U117" s="1567"/>
      <c r="V117" s="1567"/>
      <c r="W117" s="1567"/>
      <c r="X117" s="1567"/>
      <c r="Y117" s="1567"/>
      <c r="Z117" s="1567"/>
      <c r="AA117" s="1606"/>
      <c r="AB117" s="1607"/>
      <c r="AC117" s="1607"/>
      <c r="AD117" s="1607"/>
      <c r="AE117" s="1607"/>
      <c r="AF117" s="1607"/>
      <c r="AG117" s="1607"/>
      <c r="AH117" s="1607"/>
      <c r="AI117" s="1607"/>
      <c r="AJ117" s="1608"/>
    </row>
    <row r="118" spans="1:36" ht="9.9499999999999993" hidden="1" customHeight="1">
      <c r="A118" s="1602"/>
      <c r="B118" s="1561"/>
      <c r="C118" s="1562"/>
      <c r="D118" s="1562"/>
      <c r="E118" s="1562"/>
      <c r="F118" s="1562"/>
      <c r="G118" s="1562"/>
      <c r="H118" s="1562"/>
      <c r="I118" s="1563"/>
      <c r="J118" s="1568"/>
      <c r="K118" s="1569"/>
      <c r="L118" s="1570"/>
      <c r="M118" s="1568"/>
      <c r="N118" s="1569"/>
      <c r="O118" s="1570"/>
      <c r="P118" s="1571" t="s">
        <v>726</v>
      </c>
      <c r="Q118" s="1572"/>
      <c r="R118" s="1573"/>
      <c r="S118" s="1573"/>
      <c r="T118" s="1557" t="s">
        <v>15</v>
      </c>
      <c r="U118" s="1573"/>
      <c r="V118" s="1573"/>
      <c r="W118" s="1557" t="s">
        <v>16</v>
      </c>
      <c r="X118" s="1573"/>
      <c r="Y118" s="1573"/>
      <c r="Z118" s="1557" t="s">
        <v>17</v>
      </c>
      <c r="AA118" s="1606"/>
      <c r="AB118" s="1607"/>
      <c r="AC118" s="1607"/>
      <c r="AD118" s="1607"/>
      <c r="AE118" s="1607"/>
      <c r="AF118" s="1607"/>
      <c r="AG118" s="1607"/>
      <c r="AH118" s="1607"/>
      <c r="AI118" s="1607"/>
      <c r="AJ118" s="1608"/>
    </row>
    <row r="119" spans="1:36" ht="9.9499999999999993" hidden="1" customHeight="1">
      <c r="A119" s="1602"/>
      <c r="B119" s="1561"/>
      <c r="C119" s="1562"/>
      <c r="D119" s="1562"/>
      <c r="E119" s="1562"/>
      <c r="F119" s="1562"/>
      <c r="G119" s="1562"/>
      <c r="H119" s="1562"/>
      <c r="I119" s="1563"/>
      <c r="J119" s="1568"/>
      <c r="K119" s="1569"/>
      <c r="L119" s="1570"/>
      <c r="M119" s="1568"/>
      <c r="N119" s="1569"/>
      <c r="O119" s="1570"/>
      <c r="P119" s="1572"/>
      <c r="Q119" s="1572"/>
      <c r="R119" s="1573"/>
      <c r="S119" s="1573"/>
      <c r="T119" s="1557"/>
      <c r="U119" s="1573"/>
      <c r="V119" s="1573"/>
      <c r="W119" s="1557"/>
      <c r="X119" s="1573"/>
      <c r="Y119" s="1573"/>
      <c r="Z119" s="1557"/>
      <c r="AA119" s="1606"/>
      <c r="AB119" s="1607"/>
      <c r="AC119" s="1607"/>
      <c r="AD119" s="1607"/>
      <c r="AE119" s="1607"/>
      <c r="AF119" s="1607"/>
      <c r="AG119" s="1607"/>
      <c r="AH119" s="1607"/>
      <c r="AI119" s="1607"/>
      <c r="AJ119" s="1608"/>
    </row>
    <row r="120" spans="1:36" ht="3" hidden="1" customHeight="1">
      <c r="A120" s="1602"/>
      <c r="B120" s="1574"/>
      <c r="C120" s="1575"/>
      <c r="D120" s="1575"/>
      <c r="E120" s="1575"/>
      <c r="F120" s="1575"/>
      <c r="G120" s="1575"/>
      <c r="H120" s="1575"/>
      <c r="I120" s="1576"/>
      <c r="J120" s="938"/>
      <c r="K120" s="939"/>
      <c r="L120" s="940"/>
      <c r="M120" s="938"/>
      <c r="N120" s="939"/>
      <c r="O120" s="940"/>
      <c r="P120" s="1577"/>
      <c r="Q120" s="1577"/>
      <c r="R120" s="1577"/>
      <c r="S120" s="1577"/>
      <c r="T120" s="1577"/>
      <c r="U120" s="1577"/>
      <c r="V120" s="1577"/>
      <c r="W120" s="1577"/>
      <c r="X120" s="1577"/>
      <c r="Y120" s="1577"/>
      <c r="Z120" s="1577"/>
      <c r="AA120" s="1606"/>
      <c r="AB120" s="1607"/>
      <c r="AC120" s="1607"/>
      <c r="AD120" s="1607"/>
      <c r="AE120" s="1607"/>
      <c r="AF120" s="1607"/>
      <c r="AG120" s="1607"/>
      <c r="AH120" s="1607"/>
      <c r="AI120" s="1607"/>
      <c r="AJ120" s="1608"/>
    </row>
    <row r="121" spans="1:36" ht="3" hidden="1" customHeight="1">
      <c r="A121" s="1602"/>
      <c r="B121" s="1601" t="s">
        <v>730</v>
      </c>
      <c r="C121" s="1559"/>
      <c r="D121" s="1559"/>
      <c r="E121" s="1559"/>
      <c r="F121" s="1559"/>
      <c r="G121" s="1559"/>
      <c r="H121" s="1559"/>
      <c r="I121" s="1560"/>
      <c r="J121" s="941"/>
      <c r="K121" s="942"/>
      <c r="L121" s="943"/>
      <c r="M121" s="941"/>
      <c r="N121" s="942"/>
      <c r="O121" s="943"/>
      <c r="P121" s="1567"/>
      <c r="Q121" s="1567"/>
      <c r="R121" s="1567"/>
      <c r="S121" s="1567"/>
      <c r="T121" s="1567"/>
      <c r="U121" s="1567"/>
      <c r="V121" s="1567"/>
      <c r="W121" s="1567"/>
      <c r="X121" s="1567"/>
      <c r="Y121" s="1567"/>
      <c r="Z121" s="1567"/>
      <c r="AA121" s="1606"/>
      <c r="AB121" s="1607"/>
      <c r="AC121" s="1607"/>
      <c r="AD121" s="1607"/>
      <c r="AE121" s="1607"/>
      <c r="AF121" s="1607"/>
      <c r="AG121" s="1607"/>
      <c r="AH121" s="1607"/>
      <c r="AI121" s="1607"/>
      <c r="AJ121" s="1608"/>
    </row>
    <row r="122" spans="1:36" ht="9.9499999999999993" hidden="1" customHeight="1">
      <c r="A122" s="1602"/>
      <c r="B122" s="1561"/>
      <c r="C122" s="1562"/>
      <c r="D122" s="1562"/>
      <c r="E122" s="1562"/>
      <c r="F122" s="1562"/>
      <c r="G122" s="1562"/>
      <c r="H122" s="1562"/>
      <c r="I122" s="1563"/>
      <c r="J122" s="1568"/>
      <c r="K122" s="1569"/>
      <c r="L122" s="1570"/>
      <c r="M122" s="1568"/>
      <c r="N122" s="1569"/>
      <c r="O122" s="1570"/>
      <c r="P122" s="1571" t="s">
        <v>726</v>
      </c>
      <c r="Q122" s="1572"/>
      <c r="R122" s="1573"/>
      <c r="S122" s="1573"/>
      <c r="T122" s="1557" t="s">
        <v>15</v>
      </c>
      <c r="U122" s="1573"/>
      <c r="V122" s="1573"/>
      <c r="W122" s="1557" t="s">
        <v>16</v>
      </c>
      <c r="X122" s="1573"/>
      <c r="Y122" s="1573"/>
      <c r="Z122" s="1557" t="s">
        <v>17</v>
      </c>
      <c r="AA122" s="1606"/>
      <c r="AB122" s="1607"/>
      <c r="AC122" s="1607"/>
      <c r="AD122" s="1607"/>
      <c r="AE122" s="1607"/>
      <c r="AF122" s="1607"/>
      <c r="AG122" s="1607"/>
      <c r="AH122" s="1607"/>
      <c r="AI122" s="1607"/>
      <c r="AJ122" s="1608"/>
    </row>
    <row r="123" spans="1:36" ht="9.9499999999999993" hidden="1" customHeight="1">
      <c r="A123" s="1602"/>
      <c r="B123" s="1561"/>
      <c r="C123" s="1562"/>
      <c r="D123" s="1562"/>
      <c r="E123" s="1562"/>
      <c r="F123" s="1562"/>
      <c r="G123" s="1562"/>
      <c r="H123" s="1562"/>
      <c r="I123" s="1563"/>
      <c r="J123" s="1568"/>
      <c r="K123" s="1569"/>
      <c r="L123" s="1570"/>
      <c r="M123" s="1568"/>
      <c r="N123" s="1569"/>
      <c r="O123" s="1570"/>
      <c r="P123" s="1572"/>
      <c r="Q123" s="1572"/>
      <c r="R123" s="1573"/>
      <c r="S123" s="1573"/>
      <c r="T123" s="1557"/>
      <c r="U123" s="1573"/>
      <c r="V123" s="1573"/>
      <c r="W123" s="1557"/>
      <c r="X123" s="1573"/>
      <c r="Y123" s="1573"/>
      <c r="Z123" s="1557"/>
      <c r="AA123" s="1606"/>
      <c r="AB123" s="1607"/>
      <c r="AC123" s="1607"/>
      <c r="AD123" s="1607"/>
      <c r="AE123" s="1607"/>
      <c r="AF123" s="1607"/>
      <c r="AG123" s="1607"/>
      <c r="AH123" s="1607"/>
      <c r="AI123" s="1607"/>
      <c r="AJ123" s="1608"/>
    </row>
    <row r="124" spans="1:36" ht="3" hidden="1" customHeight="1">
      <c r="A124" s="1602"/>
      <c r="B124" s="1574"/>
      <c r="C124" s="1575"/>
      <c r="D124" s="1575"/>
      <c r="E124" s="1575"/>
      <c r="F124" s="1575"/>
      <c r="G124" s="1575"/>
      <c r="H124" s="1575"/>
      <c r="I124" s="1576"/>
      <c r="J124" s="938"/>
      <c r="K124" s="939"/>
      <c r="L124" s="940"/>
      <c r="M124" s="938"/>
      <c r="N124" s="939"/>
      <c r="O124" s="940"/>
      <c r="P124" s="1577"/>
      <c r="Q124" s="1577"/>
      <c r="R124" s="1577"/>
      <c r="S124" s="1577"/>
      <c r="T124" s="1577"/>
      <c r="U124" s="1577"/>
      <c r="V124" s="1577"/>
      <c r="W124" s="1577"/>
      <c r="X124" s="1577"/>
      <c r="Y124" s="1577"/>
      <c r="Z124" s="1577"/>
      <c r="AA124" s="1606"/>
      <c r="AB124" s="1607"/>
      <c r="AC124" s="1607"/>
      <c r="AD124" s="1607"/>
      <c r="AE124" s="1607"/>
      <c r="AF124" s="1607"/>
      <c r="AG124" s="1607"/>
      <c r="AH124" s="1607"/>
      <c r="AI124" s="1607"/>
      <c r="AJ124" s="1608"/>
    </row>
    <row r="125" spans="1:36" ht="3" hidden="1" customHeight="1">
      <c r="A125" s="1602"/>
      <c r="B125" s="1601" t="s">
        <v>731</v>
      </c>
      <c r="C125" s="1559"/>
      <c r="D125" s="1559"/>
      <c r="E125" s="1559"/>
      <c r="F125" s="1559"/>
      <c r="G125" s="1559"/>
      <c r="H125" s="1559"/>
      <c r="I125" s="1560"/>
      <c r="J125" s="941"/>
      <c r="K125" s="942"/>
      <c r="L125" s="943"/>
      <c r="M125" s="941"/>
      <c r="N125" s="942"/>
      <c r="O125" s="943"/>
      <c r="P125" s="1567"/>
      <c r="Q125" s="1567"/>
      <c r="R125" s="1567"/>
      <c r="S125" s="1567"/>
      <c r="T125" s="1567"/>
      <c r="U125" s="1567"/>
      <c r="V125" s="1567"/>
      <c r="W125" s="1567"/>
      <c r="X125" s="1567"/>
      <c r="Y125" s="1567"/>
      <c r="Z125" s="1567"/>
      <c r="AA125" s="1606"/>
      <c r="AB125" s="1607"/>
      <c r="AC125" s="1607"/>
      <c r="AD125" s="1607"/>
      <c r="AE125" s="1607"/>
      <c r="AF125" s="1607"/>
      <c r="AG125" s="1607"/>
      <c r="AH125" s="1607"/>
      <c r="AI125" s="1607"/>
      <c r="AJ125" s="1608"/>
    </row>
    <row r="126" spans="1:36" ht="9.9499999999999993" hidden="1" customHeight="1">
      <c r="A126" s="1602"/>
      <c r="B126" s="1561"/>
      <c r="C126" s="1562"/>
      <c r="D126" s="1562"/>
      <c r="E126" s="1562"/>
      <c r="F126" s="1562"/>
      <c r="G126" s="1562"/>
      <c r="H126" s="1562"/>
      <c r="I126" s="1563"/>
      <c r="J126" s="1568"/>
      <c r="K126" s="1569"/>
      <c r="L126" s="1570"/>
      <c r="M126" s="1568"/>
      <c r="N126" s="1569"/>
      <c r="O126" s="1570"/>
      <c r="P126" s="1571" t="s">
        <v>726</v>
      </c>
      <c r="Q126" s="1572"/>
      <c r="R126" s="1573"/>
      <c r="S126" s="1573"/>
      <c r="T126" s="1557" t="s">
        <v>15</v>
      </c>
      <c r="U126" s="1573"/>
      <c r="V126" s="1573"/>
      <c r="W126" s="1557" t="s">
        <v>16</v>
      </c>
      <c r="X126" s="1573"/>
      <c r="Y126" s="1573"/>
      <c r="Z126" s="1557" t="s">
        <v>17</v>
      </c>
      <c r="AA126" s="1606"/>
      <c r="AB126" s="1607"/>
      <c r="AC126" s="1607"/>
      <c r="AD126" s="1607"/>
      <c r="AE126" s="1607"/>
      <c r="AF126" s="1607"/>
      <c r="AG126" s="1607"/>
      <c r="AH126" s="1607"/>
      <c r="AI126" s="1607"/>
      <c r="AJ126" s="1608"/>
    </row>
    <row r="127" spans="1:36" ht="9.9499999999999993" hidden="1" customHeight="1">
      <c r="A127" s="1602"/>
      <c r="B127" s="1561"/>
      <c r="C127" s="1562"/>
      <c r="D127" s="1562"/>
      <c r="E127" s="1562"/>
      <c r="F127" s="1562"/>
      <c r="G127" s="1562"/>
      <c r="H127" s="1562"/>
      <c r="I127" s="1563"/>
      <c r="J127" s="1568"/>
      <c r="K127" s="1569"/>
      <c r="L127" s="1570"/>
      <c r="M127" s="1568"/>
      <c r="N127" s="1569"/>
      <c r="O127" s="1570"/>
      <c r="P127" s="1572"/>
      <c r="Q127" s="1572"/>
      <c r="R127" s="1573"/>
      <c r="S127" s="1573"/>
      <c r="T127" s="1557"/>
      <c r="U127" s="1573"/>
      <c r="V127" s="1573"/>
      <c r="W127" s="1557"/>
      <c r="X127" s="1573"/>
      <c r="Y127" s="1573"/>
      <c r="Z127" s="1557"/>
      <c r="AA127" s="1606"/>
      <c r="AB127" s="1607"/>
      <c r="AC127" s="1607"/>
      <c r="AD127" s="1607"/>
      <c r="AE127" s="1607"/>
      <c r="AF127" s="1607"/>
      <c r="AG127" s="1607"/>
      <c r="AH127" s="1607"/>
      <c r="AI127" s="1607"/>
      <c r="AJ127" s="1608"/>
    </row>
    <row r="128" spans="1:36" ht="3" hidden="1" customHeight="1">
      <c r="A128" s="1602"/>
      <c r="B128" s="1574"/>
      <c r="C128" s="1575"/>
      <c r="D128" s="1575"/>
      <c r="E128" s="1575"/>
      <c r="F128" s="1575"/>
      <c r="G128" s="1575"/>
      <c r="H128" s="1575"/>
      <c r="I128" s="1576"/>
      <c r="J128" s="938"/>
      <c r="K128" s="939"/>
      <c r="L128" s="940"/>
      <c r="M128" s="938"/>
      <c r="N128" s="939"/>
      <c r="O128" s="940"/>
      <c r="P128" s="1577"/>
      <c r="Q128" s="1577"/>
      <c r="R128" s="1577"/>
      <c r="S128" s="1577"/>
      <c r="T128" s="1577"/>
      <c r="U128" s="1577"/>
      <c r="V128" s="1577"/>
      <c r="W128" s="1577"/>
      <c r="X128" s="1577"/>
      <c r="Y128" s="1577"/>
      <c r="Z128" s="1577"/>
      <c r="AA128" s="1606"/>
      <c r="AB128" s="1607"/>
      <c r="AC128" s="1607"/>
      <c r="AD128" s="1607"/>
      <c r="AE128" s="1607"/>
      <c r="AF128" s="1607"/>
      <c r="AG128" s="1607"/>
      <c r="AH128" s="1607"/>
      <c r="AI128" s="1607"/>
      <c r="AJ128" s="1608"/>
    </row>
    <row r="129" spans="1:36" ht="3" hidden="1" customHeight="1">
      <c r="A129" s="1602"/>
      <c r="B129" s="1601" t="s">
        <v>464</v>
      </c>
      <c r="C129" s="1559"/>
      <c r="D129" s="1559"/>
      <c r="E129" s="1559"/>
      <c r="F129" s="1559"/>
      <c r="G129" s="1559"/>
      <c r="H129" s="1559"/>
      <c r="I129" s="1560"/>
      <c r="J129" s="941"/>
      <c r="K129" s="942"/>
      <c r="L129" s="943"/>
      <c r="M129" s="941"/>
      <c r="N129" s="942"/>
      <c r="O129" s="943"/>
      <c r="P129" s="1567"/>
      <c r="Q129" s="1567"/>
      <c r="R129" s="1567"/>
      <c r="S129" s="1567"/>
      <c r="T129" s="1567"/>
      <c r="U129" s="1567"/>
      <c r="V129" s="1567"/>
      <c r="W129" s="1567"/>
      <c r="X129" s="1567"/>
      <c r="Y129" s="1567"/>
      <c r="Z129" s="1567"/>
      <c r="AA129" s="1606"/>
      <c r="AB129" s="1607"/>
      <c r="AC129" s="1607"/>
      <c r="AD129" s="1607"/>
      <c r="AE129" s="1607"/>
      <c r="AF129" s="1607"/>
      <c r="AG129" s="1607"/>
      <c r="AH129" s="1607"/>
      <c r="AI129" s="1607"/>
      <c r="AJ129" s="1608"/>
    </row>
    <row r="130" spans="1:36" ht="9.9499999999999993" hidden="1" customHeight="1">
      <c r="A130" s="1602"/>
      <c r="B130" s="1561"/>
      <c r="C130" s="1562"/>
      <c r="D130" s="1562"/>
      <c r="E130" s="1562"/>
      <c r="F130" s="1562"/>
      <c r="G130" s="1562"/>
      <c r="H130" s="1562"/>
      <c r="I130" s="1563"/>
      <c r="J130" s="1568"/>
      <c r="K130" s="1569"/>
      <c r="L130" s="1570"/>
      <c r="M130" s="1568"/>
      <c r="N130" s="1569"/>
      <c r="O130" s="1570"/>
      <c r="P130" s="1571" t="s">
        <v>726</v>
      </c>
      <c r="Q130" s="1572"/>
      <c r="R130" s="1573"/>
      <c r="S130" s="1573"/>
      <c r="T130" s="1557" t="s">
        <v>15</v>
      </c>
      <c r="U130" s="1573"/>
      <c r="V130" s="1573"/>
      <c r="W130" s="1557" t="s">
        <v>16</v>
      </c>
      <c r="X130" s="1573"/>
      <c r="Y130" s="1573"/>
      <c r="Z130" s="1557" t="s">
        <v>17</v>
      </c>
      <c r="AA130" s="1606"/>
      <c r="AB130" s="1607"/>
      <c r="AC130" s="1607"/>
      <c r="AD130" s="1607"/>
      <c r="AE130" s="1607"/>
      <c r="AF130" s="1607"/>
      <c r="AG130" s="1607"/>
      <c r="AH130" s="1607"/>
      <c r="AI130" s="1607"/>
      <c r="AJ130" s="1608"/>
    </row>
    <row r="131" spans="1:36" ht="9.9499999999999993" hidden="1" customHeight="1">
      <c r="A131" s="1602"/>
      <c r="B131" s="1561"/>
      <c r="C131" s="1562"/>
      <c r="D131" s="1562"/>
      <c r="E131" s="1562"/>
      <c r="F131" s="1562"/>
      <c r="G131" s="1562"/>
      <c r="H131" s="1562"/>
      <c r="I131" s="1563"/>
      <c r="J131" s="1568"/>
      <c r="K131" s="1569"/>
      <c r="L131" s="1570"/>
      <c r="M131" s="1568"/>
      <c r="N131" s="1569"/>
      <c r="O131" s="1570"/>
      <c r="P131" s="1572"/>
      <c r="Q131" s="1572"/>
      <c r="R131" s="1573"/>
      <c r="S131" s="1573"/>
      <c r="T131" s="1557"/>
      <c r="U131" s="1573"/>
      <c r="V131" s="1573"/>
      <c r="W131" s="1557"/>
      <c r="X131" s="1573"/>
      <c r="Y131" s="1573"/>
      <c r="Z131" s="1557"/>
      <c r="AA131" s="1606"/>
      <c r="AB131" s="1607"/>
      <c r="AC131" s="1607"/>
      <c r="AD131" s="1607"/>
      <c r="AE131" s="1607"/>
      <c r="AF131" s="1607"/>
      <c r="AG131" s="1607"/>
      <c r="AH131" s="1607"/>
      <c r="AI131" s="1607"/>
      <c r="AJ131" s="1608"/>
    </row>
    <row r="132" spans="1:36" ht="3" hidden="1" customHeight="1">
      <c r="A132" s="1602"/>
      <c r="B132" s="1574"/>
      <c r="C132" s="1575"/>
      <c r="D132" s="1575"/>
      <c r="E132" s="1575"/>
      <c r="F132" s="1575"/>
      <c r="G132" s="1575"/>
      <c r="H132" s="1575"/>
      <c r="I132" s="1576"/>
      <c r="J132" s="938"/>
      <c r="K132" s="939"/>
      <c r="L132" s="940"/>
      <c r="M132" s="938"/>
      <c r="N132" s="939"/>
      <c r="O132" s="940"/>
      <c r="P132" s="1577"/>
      <c r="Q132" s="1577"/>
      <c r="R132" s="1577"/>
      <c r="S132" s="1577"/>
      <c r="T132" s="1577"/>
      <c r="U132" s="1577"/>
      <c r="V132" s="1577"/>
      <c r="W132" s="1577"/>
      <c r="X132" s="1577"/>
      <c r="Y132" s="1577"/>
      <c r="Z132" s="1577"/>
      <c r="AA132" s="1606"/>
      <c r="AB132" s="1607"/>
      <c r="AC132" s="1607"/>
      <c r="AD132" s="1607"/>
      <c r="AE132" s="1607"/>
      <c r="AF132" s="1607"/>
      <c r="AG132" s="1607"/>
      <c r="AH132" s="1607"/>
      <c r="AI132" s="1607"/>
      <c r="AJ132" s="1608"/>
    </row>
    <row r="133" spans="1:36" ht="3" hidden="1" customHeight="1">
      <c r="A133" s="1602"/>
      <c r="B133" s="1601" t="s">
        <v>522</v>
      </c>
      <c r="C133" s="1559"/>
      <c r="D133" s="1559"/>
      <c r="E133" s="1559"/>
      <c r="F133" s="1559"/>
      <c r="G133" s="1559"/>
      <c r="H133" s="1559"/>
      <c r="I133" s="1560"/>
      <c r="J133" s="941"/>
      <c r="K133" s="942"/>
      <c r="L133" s="943"/>
      <c r="M133" s="941"/>
      <c r="N133" s="942"/>
      <c r="O133" s="943"/>
      <c r="P133" s="1567"/>
      <c r="Q133" s="1567"/>
      <c r="R133" s="1567"/>
      <c r="S133" s="1567"/>
      <c r="T133" s="1567"/>
      <c r="U133" s="1567"/>
      <c r="V133" s="1567"/>
      <c r="W133" s="1567"/>
      <c r="X133" s="1567"/>
      <c r="Y133" s="1567"/>
      <c r="Z133" s="1567"/>
      <c r="AA133" s="1606"/>
      <c r="AB133" s="1607"/>
      <c r="AC133" s="1607"/>
      <c r="AD133" s="1607"/>
      <c r="AE133" s="1607"/>
      <c r="AF133" s="1607"/>
      <c r="AG133" s="1607"/>
      <c r="AH133" s="1607"/>
      <c r="AI133" s="1607"/>
      <c r="AJ133" s="1608"/>
    </row>
    <row r="134" spans="1:36" ht="9.9499999999999993" hidden="1" customHeight="1">
      <c r="A134" s="1602"/>
      <c r="B134" s="1561"/>
      <c r="C134" s="1562"/>
      <c r="D134" s="1562"/>
      <c r="E134" s="1562"/>
      <c r="F134" s="1562"/>
      <c r="G134" s="1562"/>
      <c r="H134" s="1562"/>
      <c r="I134" s="1563"/>
      <c r="J134" s="1568"/>
      <c r="K134" s="1569"/>
      <c r="L134" s="1570"/>
      <c r="M134" s="1568"/>
      <c r="N134" s="1569"/>
      <c r="O134" s="1570"/>
      <c r="P134" s="1571" t="s">
        <v>726</v>
      </c>
      <c r="Q134" s="1572"/>
      <c r="R134" s="1573"/>
      <c r="S134" s="1573"/>
      <c r="T134" s="1557" t="s">
        <v>15</v>
      </c>
      <c r="U134" s="1573"/>
      <c r="V134" s="1573"/>
      <c r="W134" s="1557" t="s">
        <v>16</v>
      </c>
      <c r="X134" s="1573"/>
      <c r="Y134" s="1573"/>
      <c r="Z134" s="1557" t="s">
        <v>17</v>
      </c>
      <c r="AA134" s="1606"/>
      <c r="AB134" s="1607"/>
      <c r="AC134" s="1607"/>
      <c r="AD134" s="1607"/>
      <c r="AE134" s="1607"/>
      <c r="AF134" s="1607"/>
      <c r="AG134" s="1607"/>
      <c r="AH134" s="1607"/>
      <c r="AI134" s="1607"/>
      <c r="AJ134" s="1608"/>
    </row>
    <row r="135" spans="1:36" ht="9.9499999999999993" hidden="1" customHeight="1">
      <c r="A135" s="1602"/>
      <c r="B135" s="1561"/>
      <c r="C135" s="1562"/>
      <c r="D135" s="1562"/>
      <c r="E135" s="1562"/>
      <c r="F135" s="1562"/>
      <c r="G135" s="1562"/>
      <c r="H135" s="1562"/>
      <c r="I135" s="1563"/>
      <c r="J135" s="1568"/>
      <c r="K135" s="1569"/>
      <c r="L135" s="1570"/>
      <c r="M135" s="1568"/>
      <c r="N135" s="1569"/>
      <c r="O135" s="1570"/>
      <c r="P135" s="1572"/>
      <c r="Q135" s="1572"/>
      <c r="R135" s="1573"/>
      <c r="S135" s="1573"/>
      <c r="T135" s="1557"/>
      <c r="U135" s="1573"/>
      <c r="V135" s="1573"/>
      <c r="W135" s="1557"/>
      <c r="X135" s="1573"/>
      <c r="Y135" s="1573"/>
      <c r="Z135" s="1557"/>
      <c r="AA135" s="1606"/>
      <c r="AB135" s="1607"/>
      <c r="AC135" s="1607"/>
      <c r="AD135" s="1607"/>
      <c r="AE135" s="1607"/>
      <c r="AF135" s="1607"/>
      <c r="AG135" s="1607"/>
      <c r="AH135" s="1607"/>
      <c r="AI135" s="1607"/>
      <c r="AJ135" s="1608"/>
    </row>
    <row r="136" spans="1:36" ht="3" hidden="1" customHeight="1">
      <c r="A136" s="1602"/>
      <c r="B136" s="1574"/>
      <c r="C136" s="1575"/>
      <c r="D136" s="1575"/>
      <c r="E136" s="1575"/>
      <c r="F136" s="1575"/>
      <c r="G136" s="1575"/>
      <c r="H136" s="1575"/>
      <c r="I136" s="1576"/>
      <c r="J136" s="938"/>
      <c r="K136" s="939"/>
      <c r="L136" s="940"/>
      <c r="M136" s="938"/>
      <c r="N136" s="939"/>
      <c r="O136" s="940"/>
      <c r="P136" s="1577"/>
      <c r="Q136" s="1577"/>
      <c r="R136" s="1577"/>
      <c r="S136" s="1577"/>
      <c r="T136" s="1577"/>
      <c r="U136" s="1577"/>
      <c r="V136" s="1577"/>
      <c r="W136" s="1577"/>
      <c r="X136" s="1577"/>
      <c r="Y136" s="1577"/>
      <c r="Z136" s="1577"/>
      <c r="AA136" s="1606"/>
      <c r="AB136" s="1607"/>
      <c r="AC136" s="1607"/>
      <c r="AD136" s="1607"/>
      <c r="AE136" s="1607"/>
      <c r="AF136" s="1607"/>
      <c r="AG136" s="1607"/>
      <c r="AH136" s="1607"/>
      <c r="AI136" s="1607"/>
      <c r="AJ136" s="1608"/>
    </row>
    <row r="137" spans="1:36" ht="3" hidden="1" customHeight="1">
      <c r="A137" s="1602"/>
      <c r="B137" s="1592" t="s">
        <v>150</v>
      </c>
      <c r="C137" s="1593"/>
      <c r="D137" s="1593"/>
      <c r="E137" s="1593"/>
      <c r="F137" s="1593"/>
      <c r="G137" s="1593"/>
      <c r="H137" s="1593"/>
      <c r="I137" s="1594"/>
      <c r="J137" s="941"/>
      <c r="K137" s="942"/>
      <c r="L137" s="943"/>
      <c r="M137" s="941"/>
      <c r="N137" s="942"/>
      <c r="O137" s="943"/>
      <c r="P137" s="1567"/>
      <c r="Q137" s="1567"/>
      <c r="R137" s="1567"/>
      <c r="S137" s="1567"/>
      <c r="T137" s="1567"/>
      <c r="U137" s="1567"/>
      <c r="V137" s="1567"/>
      <c r="W137" s="1567"/>
      <c r="X137" s="1567"/>
      <c r="Y137" s="1567"/>
      <c r="Z137" s="1580"/>
      <c r="AA137" s="1606"/>
      <c r="AB137" s="1607"/>
      <c r="AC137" s="1607"/>
      <c r="AD137" s="1607"/>
      <c r="AE137" s="1607"/>
      <c r="AF137" s="1607"/>
      <c r="AG137" s="1607"/>
      <c r="AH137" s="1607"/>
      <c r="AI137" s="1607"/>
      <c r="AJ137" s="1608"/>
    </row>
    <row r="138" spans="1:36" ht="9.9499999999999993" hidden="1" customHeight="1">
      <c r="A138" s="1602"/>
      <c r="B138" s="1595"/>
      <c r="C138" s="1596"/>
      <c r="D138" s="1596"/>
      <c r="E138" s="1596"/>
      <c r="F138" s="1596"/>
      <c r="G138" s="1596"/>
      <c r="H138" s="1596"/>
      <c r="I138" s="1597"/>
      <c r="J138" s="1568"/>
      <c r="K138" s="1569"/>
      <c r="L138" s="1570"/>
      <c r="M138" s="1568"/>
      <c r="N138" s="1569"/>
      <c r="O138" s="1570"/>
      <c r="P138" s="1571" t="s">
        <v>726</v>
      </c>
      <c r="Q138" s="1572"/>
      <c r="R138" s="1573"/>
      <c r="S138" s="1573"/>
      <c r="T138" s="1557" t="s">
        <v>15</v>
      </c>
      <c r="U138" s="1573"/>
      <c r="V138" s="1573"/>
      <c r="W138" s="1557" t="s">
        <v>16</v>
      </c>
      <c r="X138" s="1573"/>
      <c r="Y138" s="1573"/>
      <c r="Z138" s="1587" t="s">
        <v>17</v>
      </c>
      <c r="AA138" s="1606"/>
      <c r="AB138" s="1607"/>
      <c r="AC138" s="1607"/>
      <c r="AD138" s="1607"/>
      <c r="AE138" s="1607"/>
      <c r="AF138" s="1607"/>
      <c r="AG138" s="1607"/>
      <c r="AH138" s="1607"/>
      <c r="AI138" s="1607"/>
      <c r="AJ138" s="1608"/>
    </row>
    <row r="139" spans="1:36" ht="9.9499999999999993" hidden="1" customHeight="1">
      <c r="A139" s="1602"/>
      <c r="B139" s="1595"/>
      <c r="C139" s="1596"/>
      <c r="D139" s="1596"/>
      <c r="E139" s="1596"/>
      <c r="F139" s="1596"/>
      <c r="G139" s="1596"/>
      <c r="H139" s="1596"/>
      <c r="I139" s="1597"/>
      <c r="J139" s="1568"/>
      <c r="K139" s="1569"/>
      <c r="L139" s="1570"/>
      <c r="M139" s="1568"/>
      <c r="N139" s="1569"/>
      <c r="O139" s="1570"/>
      <c r="P139" s="1572"/>
      <c r="Q139" s="1572"/>
      <c r="R139" s="1573"/>
      <c r="S139" s="1573"/>
      <c r="T139" s="1557"/>
      <c r="U139" s="1573"/>
      <c r="V139" s="1573"/>
      <c r="W139" s="1557"/>
      <c r="X139" s="1573"/>
      <c r="Y139" s="1573"/>
      <c r="Z139" s="1587"/>
      <c r="AA139" s="1606"/>
      <c r="AB139" s="1607"/>
      <c r="AC139" s="1607"/>
      <c r="AD139" s="1607"/>
      <c r="AE139" s="1607"/>
      <c r="AF139" s="1607"/>
      <c r="AG139" s="1607"/>
      <c r="AH139" s="1607"/>
      <c r="AI139" s="1607"/>
      <c r="AJ139" s="1608"/>
    </row>
    <row r="140" spans="1:36" ht="3" hidden="1" customHeight="1">
      <c r="A140" s="1602"/>
      <c r="B140" s="1598"/>
      <c r="C140" s="1599"/>
      <c r="D140" s="1599"/>
      <c r="E140" s="1599"/>
      <c r="F140" s="1599"/>
      <c r="G140" s="1599"/>
      <c r="H140" s="1599"/>
      <c r="I140" s="1600"/>
      <c r="J140" s="944"/>
      <c r="K140" s="945"/>
      <c r="L140" s="946"/>
      <c r="M140" s="945"/>
      <c r="N140" s="945"/>
      <c r="O140" s="945"/>
      <c r="P140" s="1588"/>
      <c r="Q140" s="1588"/>
      <c r="R140" s="1588"/>
      <c r="S140" s="1588"/>
      <c r="T140" s="1588"/>
      <c r="U140" s="1588"/>
      <c r="V140" s="1588"/>
      <c r="W140" s="1588"/>
      <c r="X140" s="1588"/>
      <c r="Y140" s="1588"/>
      <c r="Z140" s="1589"/>
      <c r="AA140" s="1609"/>
      <c r="AB140" s="1610"/>
      <c r="AC140" s="1610"/>
      <c r="AD140" s="1610"/>
      <c r="AE140" s="1610"/>
      <c r="AF140" s="1610"/>
      <c r="AG140" s="1610"/>
      <c r="AH140" s="1610"/>
      <c r="AI140" s="1610"/>
      <c r="AJ140" s="1611"/>
    </row>
    <row r="141" spans="1:36" ht="3" hidden="1" customHeight="1">
      <c r="A141" s="950"/>
      <c r="B141" s="951"/>
      <c r="C141" s="951"/>
      <c r="D141" s="951"/>
      <c r="E141" s="951"/>
      <c r="F141" s="951"/>
      <c r="G141" s="951"/>
      <c r="H141" s="951"/>
      <c r="I141" s="951"/>
      <c r="J141" s="948"/>
      <c r="K141" s="948"/>
      <c r="L141" s="948"/>
      <c r="M141" s="948"/>
      <c r="N141" s="948"/>
      <c r="O141" s="948"/>
      <c r="P141" s="952"/>
      <c r="Q141" s="952"/>
      <c r="R141" s="952"/>
      <c r="S141" s="952"/>
      <c r="T141" s="952"/>
      <c r="U141" s="952"/>
      <c r="V141" s="952"/>
      <c r="W141" s="952"/>
      <c r="X141" s="952"/>
      <c r="Y141" s="952"/>
      <c r="Z141" s="952"/>
      <c r="AA141" s="952"/>
      <c r="AB141" s="952"/>
      <c r="AC141" s="952"/>
      <c r="AD141" s="952"/>
      <c r="AE141" s="952"/>
      <c r="AF141" s="952"/>
      <c r="AG141" s="952"/>
      <c r="AH141" s="952"/>
      <c r="AI141" s="952"/>
      <c r="AJ141" s="952"/>
    </row>
    <row r="142" spans="1:36" ht="14.1" hidden="1" customHeight="1">
      <c r="A142" s="950"/>
      <c r="B142" s="951"/>
      <c r="C142" s="951"/>
      <c r="D142" s="951"/>
      <c r="E142" s="951"/>
      <c r="F142" s="951"/>
      <c r="G142" s="951"/>
      <c r="H142" s="951"/>
      <c r="I142" s="951"/>
      <c r="J142" s="948"/>
      <c r="K142" s="948"/>
      <c r="L142" s="948"/>
      <c r="M142" s="948"/>
      <c r="N142" s="948"/>
      <c r="O142" s="948"/>
      <c r="P142" s="952"/>
      <c r="Q142" s="952"/>
      <c r="R142" s="952"/>
      <c r="S142" s="952"/>
      <c r="T142" s="952"/>
      <c r="U142" s="952"/>
      <c r="V142" s="952"/>
      <c r="W142" s="952"/>
      <c r="X142" s="952"/>
      <c r="Y142" s="952"/>
      <c r="Z142" s="952"/>
      <c r="AA142" s="952"/>
      <c r="AB142" s="952"/>
      <c r="AC142" s="952"/>
      <c r="AD142" s="952"/>
      <c r="AE142" s="952"/>
      <c r="AF142" s="952"/>
      <c r="AG142" s="952"/>
      <c r="AH142" s="952"/>
      <c r="AI142" s="952"/>
      <c r="AJ142" s="953" t="s">
        <v>732</v>
      </c>
    </row>
    <row r="143" spans="1:36" ht="17.100000000000001" hidden="1" customHeight="1">
      <c r="A143" s="1590" t="s">
        <v>722</v>
      </c>
      <c r="B143" s="1590"/>
      <c r="C143" s="1590"/>
      <c r="D143" s="1590"/>
      <c r="E143" s="1590"/>
      <c r="F143" s="1590"/>
      <c r="G143" s="1590"/>
      <c r="H143" s="1590"/>
      <c r="I143" s="1590"/>
      <c r="J143" s="1591" t="s">
        <v>723</v>
      </c>
      <c r="K143" s="1591"/>
      <c r="L143" s="1591"/>
      <c r="M143" s="1591" t="s">
        <v>142</v>
      </c>
      <c r="N143" s="1591"/>
      <c r="O143" s="1591"/>
      <c r="P143" s="1591" t="s">
        <v>143</v>
      </c>
      <c r="Q143" s="1581"/>
      <c r="R143" s="1581"/>
      <c r="S143" s="1581"/>
      <c r="T143" s="1581"/>
      <c r="U143" s="1581"/>
      <c r="V143" s="1581"/>
      <c r="W143" s="1581"/>
      <c r="X143" s="1581"/>
      <c r="Y143" s="1581"/>
      <c r="Z143" s="1581"/>
      <c r="AA143" s="1581" t="s">
        <v>724</v>
      </c>
      <c r="AB143" s="1581"/>
      <c r="AC143" s="1581"/>
      <c r="AD143" s="1581"/>
      <c r="AE143" s="1581"/>
      <c r="AF143" s="1581"/>
      <c r="AG143" s="1581"/>
      <c r="AH143" s="1581"/>
      <c r="AI143" s="1581"/>
      <c r="AJ143" s="1581"/>
    </row>
    <row r="144" spans="1:36" ht="35.1" hidden="1" customHeight="1">
      <c r="A144" s="1590"/>
      <c r="B144" s="1590"/>
      <c r="C144" s="1590"/>
      <c r="D144" s="1590"/>
      <c r="E144" s="1590"/>
      <c r="F144" s="1590"/>
      <c r="G144" s="1590"/>
      <c r="H144" s="1590"/>
      <c r="I144" s="1590"/>
      <c r="J144" s="1591"/>
      <c r="K144" s="1591"/>
      <c r="L144" s="1591"/>
      <c r="M144" s="1591"/>
      <c r="N144" s="1591"/>
      <c r="O144" s="1591"/>
      <c r="P144" s="1581"/>
      <c r="Q144" s="1581"/>
      <c r="R144" s="1581"/>
      <c r="S144" s="1581"/>
      <c r="T144" s="1581"/>
      <c r="U144" s="1581"/>
      <c r="V144" s="1581"/>
      <c r="W144" s="1581"/>
      <c r="X144" s="1581"/>
      <c r="Y144" s="1581"/>
      <c r="Z144" s="1581"/>
      <c r="AA144" s="1581"/>
      <c r="AB144" s="1581"/>
      <c r="AC144" s="1581"/>
      <c r="AD144" s="1581"/>
      <c r="AE144" s="1581"/>
      <c r="AF144" s="1581"/>
      <c r="AG144" s="1581"/>
      <c r="AH144" s="1581"/>
      <c r="AI144" s="1581"/>
      <c r="AJ144" s="1581"/>
    </row>
    <row r="145" spans="1:36" ht="3.75" hidden="1" customHeight="1">
      <c r="A145" s="1582" t="s">
        <v>733</v>
      </c>
      <c r="B145" s="1583"/>
      <c r="C145" s="1583"/>
      <c r="D145" s="1583"/>
      <c r="E145" s="1583"/>
      <c r="F145" s="1583"/>
      <c r="G145" s="1583"/>
      <c r="H145" s="1583"/>
      <c r="I145" s="1584"/>
      <c r="J145" s="935"/>
      <c r="K145" s="936"/>
      <c r="L145" s="937"/>
      <c r="M145" s="935"/>
      <c r="N145" s="936"/>
      <c r="O145" s="937"/>
      <c r="P145" s="1585"/>
      <c r="Q145" s="1585"/>
      <c r="R145" s="1585"/>
      <c r="S145" s="1585"/>
      <c r="T145" s="1585"/>
      <c r="U145" s="1585"/>
      <c r="V145" s="1585"/>
      <c r="W145" s="1585"/>
      <c r="X145" s="1585"/>
      <c r="Y145" s="1585"/>
      <c r="Z145" s="1585"/>
      <c r="AA145" s="1586"/>
      <c r="AB145" s="1586"/>
      <c r="AC145" s="1586"/>
      <c r="AD145" s="1586"/>
      <c r="AE145" s="1586"/>
      <c r="AF145" s="1586"/>
      <c r="AG145" s="1586"/>
      <c r="AH145" s="1586"/>
      <c r="AI145" s="1586"/>
      <c r="AJ145" s="1586"/>
    </row>
    <row r="146" spans="1:36" ht="9.9499999999999993" hidden="1" customHeight="1">
      <c r="A146" s="1561"/>
      <c r="B146" s="1562"/>
      <c r="C146" s="1562"/>
      <c r="D146" s="1562"/>
      <c r="E146" s="1562"/>
      <c r="F146" s="1562"/>
      <c r="G146" s="1562"/>
      <c r="H146" s="1562"/>
      <c r="I146" s="1563"/>
      <c r="J146" s="1568"/>
      <c r="K146" s="1569"/>
      <c r="L146" s="1570"/>
      <c r="M146" s="1568"/>
      <c r="N146" s="1569"/>
      <c r="O146" s="1570"/>
      <c r="P146" s="1571" t="s">
        <v>726</v>
      </c>
      <c r="Q146" s="1572"/>
      <c r="R146" s="1573"/>
      <c r="S146" s="1573"/>
      <c r="T146" s="1557" t="s">
        <v>15</v>
      </c>
      <c r="U146" s="1573"/>
      <c r="V146" s="1573"/>
      <c r="W146" s="1557" t="s">
        <v>16</v>
      </c>
      <c r="X146" s="1573"/>
      <c r="Y146" s="1573"/>
      <c r="Z146" s="1557" t="s">
        <v>17</v>
      </c>
      <c r="AA146" s="1586"/>
      <c r="AB146" s="1586"/>
      <c r="AC146" s="1586"/>
      <c r="AD146" s="1586"/>
      <c r="AE146" s="1586"/>
      <c r="AF146" s="1586"/>
      <c r="AG146" s="1586"/>
      <c r="AH146" s="1586"/>
      <c r="AI146" s="1586"/>
      <c r="AJ146" s="1586"/>
    </row>
    <row r="147" spans="1:36" ht="9.9499999999999993" hidden="1" customHeight="1">
      <c r="A147" s="1561"/>
      <c r="B147" s="1562"/>
      <c r="C147" s="1562"/>
      <c r="D147" s="1562"/>
      <c r="E147" s="1562"/>
      <c r="F147" s="1562"/>
      <c r="G147" s="1562"/>
      <c r="H147" s="1562"/>
      <c r="I147" s="1563"/>
      <c r="J147" s="1568"/>
      <c r="K147" s="1569"/>
      <c r="L147" s="1570"/>
      <c r="M147" s="1568"/>
      <c r="N147" s="1569"/>
      <c r="O147" s="1570"/>
      <c r="P147" s="1572"/>
      <c r="Q147" s="1572"/>
      <c r="R147" s="1573"/>
      <c r="S147" s="1573"/>
      <c r="T147" s="1557"/>
      <c r="U147" s="1573"/>
      <c r="V147" s="1573"/>
      <c r="W147" s="1557"/>
      <c r="X147" s="1573"/>
      <c r="Y147" s="1573"/>
      <c r="Z147" s="1557"/>
      <c r="AA147" s="1586"/>
      <c r="AB147" s="1586"/>
      <c r="AC147" s="1586"/>
      <c r="AD147" s="1586"/>
      <c r="AE147" s="1586"/>
      <c r="AF147" s="1586"/>
      <c r="AG147" s="1586"/>
      <c r="AH147" s="1586"/>
      <c r="AI147" s="1586"/>
      <c r="AJ147" s="1586"/>
    </row>
    <row r="148" spans="1:36" ht="3" hidden="1" customHeight="1">
      <c r="A148" s="1574"/>
      <c r="B148" s="1575"/>
      <c r="C148" s="1575"/>
      <c r="D148" s="1575"/>
      <c r="E148" s="1575"/>
      <c r="F148" s="1575"/>
      <c r="G148" s="1575"/>
      <c r="H148" s="1575"/>
      <c r="I148" s="1576"/>
      <c r="J148" s="938"/>
      <c r="K148" s="939"/>
      <c r="L148" s="940"/>
      <c r="M148" s="938"/>
      <c r="N148" s="939"/>
      <c r="O148" s="940"/>
      <c r="P148" s="1577"/>
      <c r="Q148" s="1577"/>
      <c r="R148" s="1577"/>
      <c r="S148" s="1577"/>
      <c r="T148" s="1577"/>
      <c r="U148" s="1577"/>
      <c r="V148" s="1577"/>
      <c r="W148" s="1577"/>
      <c r="X148" s="1577"/>
      <c r="Y148" s="1577"/>
      <c r="Z148" s="1577"/>
      <c r="AA148" s="1586"/>
      <c r="AB148" s="1586"/>
      <c r="AC148" s="1586"/>
      <c r="AD148" s="1586"/>
      <c r="AE148" s="1586"/>
      <c r="AF148" s="1586"/>
      <c r="AG148" s="1586"/>
      <c r="AH148" s="1586"/>
      <c r="AI148" s="1586"/>
      <c r="AJ148" s="1586"/>
    </row>
    <row r="149" spans="1:36" ht="3" hidden="1" customHeight="1">
      <c r="A149" s="1558" t="s">
        <v>734</v>
      </c>
      <c r="B149" s="1559"/>
      <c r="C149" s="1559"/>
      <c r="D149" s="1559"/>
      <c r="E149" s="1559"/>
      <c r="F149" s="1559"/>
      <c r="G149" s="1559"/>
      <c r="H149" s="1559"/>
      <c r="I149" s="1560"/>
      <c r="J149" s="941"/>
      <c r="K149" s="942"/>
      <c r="L149" s="943"/>
      <c r="M149" s="941"/>
      <c r="N149" s="942"/>
      <c r="O149" s="943"/>
      <c r="P149" s="1567"/>
      <c r="Q149" s="1567"/>
      <c r="R149" s="1567"/>
      <c r="S149" s="1567"/>
      <c r="T149" s="1567"/>
      <c r="U149" s="1567"/>
      <c r="V149" s="1567"/>
      <c r="W149" s="1567"/>
      <c r="X149" s="1567"/>
      <c r="Y149" s="1567"/>
      <c r="Z149" s="1580"/>
      <c r="AA149" s="1586"/>
      <c r="AB149" s="1586"/>
      <c r="AC149" s="1586"/>
      <c r="AD149" s="1586"/>
      <c r="AE149" s="1586"/>
      <c r="AF149" s="1586"/>
      <c r="AG149" s="1586"/>
      <c r="AH149" s="1586"/>
      <c r="AI149" s="1586"/>
      <c r="AJ149" s="1586"/>
    </row>
    <row r="150" spans="1:36" ht="9.9499999999999993" hidden="1" customHeight="1">
      <c r="A150" s="1561"/>
      <c r="B150" s="1562"/>
      <c r="C150" s="1562"/>
      <c r="D150" s="1562"/>
      <c r="E150" s="1562"/>
      <c r="F150" s="1562"/>
      <c r="G150" s="1562"/>
      <c r="H150" s="1562"/>
      <c r="I150" s="1563"/>
      <c r="J150" s="1568"/>
      <c r="K150" s="1569"/>
      <c r="L150" s="1570"/>
      <c r="M150" s="1568"/>
      <c r="N150" s="1569"/>
      <c r="O150" s="1570"/>
      <c r="P150" s="1571" t="s">
        <v>726</v>
      </c>
      <c r="Q150" s="1572"/>
      <c r="R150" s="1573"/>
      <c r="S150" s="1573"/>
      <c r="T150" s="1557" t="s">
        <v>15</v>
      </c>
      <c r="U150" s="1573"/>
      <c r="V150" s="1573"/>
      <c r="W150" s="1557" t="s">
        <v>16</v>
      </c>
      <c r="X150" s="1573"/>
      <c r="Y150" s="1573"/>
      <c r="Z150" s="1587" t="s">
        <v>17</v>
      </c>
      <c r="AA150" s="1586"/>
      <c r="AB150" s="1586"/>
      <c r="AC150" s="1586"/>
      <c r="AD150" s="1586"/>
      <c r="AE150" s="1586"/>
      <c r="AF150" s="1586"/>
      <c r="AG150" s="1586"/>
      <c r="AH150" s="1586"/>
      <c r="AI150" s="1586"/>
      <c r="AJ150" s="1586"/>
    </row>
    <row r="151" spans="1:36" ht="9.9499999999999993" hidden="1" customHeight="1">
      <c r="A151" s="1561"/>
      <c r="B151" s="1562"/>
      <c r="C151" s="1562"/>
      <c r="D151" s="1562"/>
      <c r="E151" s="1562"/>
      <c r="F151" s="1562"/>
      <c r="G151" s="1562"/>
      <c r="H151" s="1562"/>
      <c r="I151" s="1563"/>
      <c r="J151" s="1568"/>
      <c r="K151" s="1569"/>
      <c r="L151" s="1570"/>
      <c r="M151" s="1568"/>
      <c r="N151" s="1569"/>
      <c r="O151" s="1570"/>
      <c r="P151" s="1572"/>
      <c r="Q151" s="1572"/>
      <c r="R151" s="1573"/>
      <c r="S151" s="1573"/>
      <c r="T151" s="1557"/>
      <c r="U151" s="1573"/>
      <c r="V151" s="1573"/>
      <c r="W151" s="1557"/>
      <c r="X151" s="1573"/>
      <c r="Y151" s="1573"/>
      <c r="Z151" s="1587"/>
      <c r="AA151" s="1586"/>
      <c r="AB151" s="1586"/>
      <c r="AC151" s="1586"/>
      <c r="AD151" s="1586"/>
      <c r="AE151" s="1586"/>
      <c r="AF151" s="1586"/>
      <c r="AG151" s="1586"/>
      <c r="AH151" s="1586"/>
      <c r="AI151" s="1586"/>
      <c r="AJ151" s="1586"/>
    </row>
    <row r="152" spans="1:36" ht="4.5" hidden="1" customHeight="1">
      <c r="A152" s="1564"/>
      <c r="B152" s="1565"/>
      <c r="C152" s="1565"/>
      <c r="D152" s="1565"/>
      <c r="E152" s="1565"/>
      <c r="F152" s="1565"/>
      <c r="G152" s="1565"/>
      <c r="H152" s="1565"/>
      <c r="I152" s="1566"/>
      <c r="J152" s="944"/>
      <c r="K152" s="945"/>
      <c r="L152" s="946"/>
      <c r="M152" s="944"/>
      <c r="N152" s="945"/>
      <c r="O152" s="946"/>
      <c r="P152" s="1588"/>
      <c r="Q152" s="1588"/>
      <c r="R152" s="1588"/>
      <c r="S152" s="1588"/>
      <c r="T152" s="1588"/>
      <c r="U152" s="1588"/>
      <c r="V152" s="1588"/>
      <c r="W152" s="1588"/>
      <c r="X152" s="1588"/>
      <c r="Y152" s="1588"/>
      <c r="Z152" s="1589"/>
      <c r="AA152" s="1586"/>
      <c r="AB152" s="1586"/>
      <c r="AC152" s="1586"/>
      <c r="AD152" s="1586"/>
      <c r="AE152" s="1586"/>
      <c r="AF152" s="1586"/>
      <c r="AG152" s="1586"/>
      <c r="AH152" s="1586"/>
      <c r="AI152" s="1586"/>
      <c r="AJ152" s="1586"/>
    </row>
    <row r="153" spans="1:36" ht="3" hidden="1" customHeight="1">
      <c r="A153" s="1578" t="s">
        <v>735</v>
      </c>
      <c r="B153" s="1562"/>
      <c r="C153" s="1562"/>
      <c r="D153" s="1562"/>
      <c r="E153" s="1562"/>
      <c r="F153" s="1562"/>
      <c r="G153" s="1562"/>
      <c r="H153" s="1562"/>
      <c r="I153" s="1563"/>
      <c r="J153" s="947"/>
      <c r="K153" s="948"/>
      <c r="L153" s="949"/>
      <c r="M153" s="947"/>
      <c r="N153" s="948"/>
      <c r="O153" s="949"/>
      <c r="P153" s="1579"/>
      <c r="Q153" s="1579"/>
      <c r="R153" s="1579"/>
      <c r="S153" s="1579"/>
      <c r="T153" s="1579"/>
      <c r="U153" s="1579"/>
      <c r="V153" s="1579"/>
      <c r="W153" s="1579"/>
      <c r="X153" s="1579"/>
      <c r="Y153" s="1579"/>
      <c r="Z153" s="1579"/>
      <c r="AA153" s="1586"/>
      <c r="AB153" s="1586"/>
      <c r="AC153" s="1586"/>
      <c r="AD153" s="1586"/>
      <c r="AE153" s="1586"/>
      <c r="AF153" s="1586"/>
      <c r="AG153" s="1586"/>
      <c r="AH153" s="1586"/>
      <c r="AI153" s="1586"/>
      <c r="AJ153" s="1586"/>
    </row>
    <row r="154" spans="1:36" ht="9.75" hidden="1" customHeight="1">
      <c r="A154" s="1561"/>
      <c r="B154" s="1562"/>
      <c r="C154" s="1562"/>
      <c r="D154" s="1562"/>
      <c r="E154" s="1562"/>
      <c r="F154" s="1562"/>
      <c r="G154" s="1562"/>
      <c r="H154" s="1562"/>
      <c r="I154" s="1563"/>
      <c r="J154" s="1568"/>
      <c r="K154" s="1569"/>
      <c r="L154" s="1570"/>
      <c r="M154" s="1568"/>
      <c r="N154" s="1569"/>
      <c r="O154" s="1570"/>
      <c r="P154" s="1571" t="s">
        <v>726</v>
      </c>
      <c r="Q154" s="1572"/>
      <c r="R154" s="1573"/>
      <c r="S154" s="1573"/>
      <c r="T154" s="1557" t="s">
        <v>15</v>
      </c>
      <c r="U154" s="1573"/>
      <c r="V154" s="1573"/>
      <c r="W154" s="1557" t="s">
        <v>16</v>
      </c>
      <c r="X154" s="1573"/>
      <c r="Y154" s="1573"/>
      <c r="Z154" s="1557" t="s">
        <v>17</v>
      </c>
      <c r="AA154" s="1586"/>
      <c r="AB154" s="1586"/>
      <c r="AC154" s="1586"/>
      <c r="AD154" s="1586"/>
      <c r="AE154" s="1586"/>
      <c r="AF154" s="1586"/>
      <c r="AG154" s="1586"/>
      <c r="AH154" s="1586"/>
      <c r="AI154" s="1586"/>
      <c r="AJ154" s="1586"/>
    </row>
    <row r="155" spans="1:36" ht="9.75" hidden="1" customHeight="1">
      <c r="A155" s="1561"/>
      <c r="B155" s="1562"/>
      <c r="C155" s="1562"/>
      <c r="D155" s="1562"/>
      <c r="E155" s="1562"/>
      <c r="F155" s="1562"/>
      <c r="G155" s="1562"/>
      <c r="H155" s="1562"/>
      <c r="I155" s="1563"/>
      <c r="J155" s="1568"/>
      <c r="K155" s="1569"/>
      <c r="L155" s="1570"/>
      <c r="M155" s="1568"/>
      <c r="N155" s="1569"/>
      <c r="O155" s="1570"/>
      <c r="P155" s="1572"/>
      <c r="Q155" s="1572"/>
      <c r="R155" s="1573"/>
      <c r="S155" s="1573"/>
      <c r="T155" s="1557"/>
      <c r="U155" s="1573"/>
      <c r="V155" s="1573"/>
      <c r="W155" s="1557"/>
      <c r="X155" s="1573"/>
      <c r="Y155" s="1573"/>
      <c r="Z155" s="1557"/>
      <c r="AA155" s="1586"/>
      <c r="AB155" s="1586"/>
      <c r="AC155" s="1586"/>
      <c r="AD155" s="1586"/>
      <c r="AE155" s="1586"/>
      <c r="AF155" s="1586"/>
      <c r="AG155" s="1586"/>
      <c r="AH155" s="1586"/>
      <c r="AI155" s="1586"/>
      <c r="AJ155" s="1586"/>
    </row>
    <row r="156" spans="1:36" ht="3" hidden="1" customHeight="1">
      <c r="A156" s="1574"/>
      <c r="B156" s="1575"/>
      <c r="C156" s="1575"/>
      <c r="D156" s="1575"/>
      <c r="E156" s="1575"/>
      <c r="F156" s="1575"/>
      <c r="G156" s="1575"/>
      <c r="H156" s="1575"/>
      <c r="I156" s="1576"/>
      <c r="J156" s="938"/>
      <c r="K156" s="939"/>
      <c r="L156" s="940"/>
      <c r="M156" s="938"/>
      <c r="N156" s="939"/>
      <c r="O156" s="940"/>
      <c r="P156" s="954"/>
      <c r="Q156" s="954"/>
      <c r="R156" s="954"/>
      <c r="S156" s="954"/>
      <c r="T156" s="954"/>
      <c r="U156" s="954"/>
      <c r="V156" s="954"/>
      <c r="W156" s="954"/>
      <c r="X156" s="954"/>
      <c r="Y156" s="954"/>
      <c r="Z156" s="954"/>
      <c r="AA156" s="1586"/>
      <c r="AB156" s="1586"/>
      <c r="AC156" s="1586"/>
      <c r="AD156" s="1586"/>
      <c r="AE156" s="1586"/>
      <c r="AF156" s="1586"/>
      <c r="AG156" s="1586"/>
      <c r="AH156" s="1586"/>
      <c r="AI156" s="1586"/>
      <c r="AJ156" s="1586"/>
    </row>
    <row r="157" spans="1:36" ht="3" hidden="1" customHeight="1">
      <c r="A157" s="1558" t="s">
        <v>1432</v>
      </c>
      <c r="B157" s="1559"/>
      <c r="C157" s="1559"/>
      <c r="D157" s="1559"/>
      <c r="E157" s="1559"/>
      <c r="F157" s="1559"/>
      <c r="G157" s="1559"/>
      <c r="H157" s="1559"/>
      <c r="I157" s="1560"/>
      <c r="J157" s="941"/>
      <c r="K157" s="942"/>
      <c r="L157" s="943"/>
      <c r="M157" s="941"/>
      <c r="N157" s="942"/>
      <c r="O157" s="943"/>
      <c r="P157" s="1567"/>
      <c r="Q157" s="1567"/>
      <c r="R157" s="1567"/>
      <c r="S157" s="1567"/>
      <c r="T157" s="1567"/>
      <c r="U157" s="1567"/>
      <c r="V157" s="1567"/>
      <c r="W157" s="1567"/>
      <c r="X157" s="1567"/>
      <c r="Y157" s="1567"/>
      <c r="Z157" s="1567"/>
      <c r="AA157" s="1586"/>
      <c r="AB157" s="1586"/>
      <c r="AC157" s="1586"/>
      <c r="AD157" s="1586"/>
      <c r="AE157" s="1586"/>
      <c r="AF157" s="1586"/>
      <c r="AG157" s="1586"/>
      <c r="AH157" s="1586"/>
      <c r="AI157" s="1586"/>
      <c r="AJ157" s="1586"/>
    </row>
    <row r="158" spans="1:36" ht="9.75" hidden="1" customHeight="1">
      <c r="A158" s="1561"/>
      <c r="B158" s="1562"/>
      <c r="C158" s="1562"/>
      <c r="D158" s="1562"/>
      <c r="E158" s="1562"/>
      <c r="F158" s="1562"/>
      <c r="G158" s="1562"/>
      <c r="H158" s="1562"/>
      <c r="I158" s="1563"/>
      <c r="J158" s="1568"/>
      <c r="K158" s="1569"/>
      <c r="L158" s="1570"/>
      <c r="M158" s="1568"/>
      <c r="N158" s="1569"/>
      <c r="O158" s="1570"/>
      <c r="P158" s="1571" t="s">
        <v>726</v>
      </c>
      <c r="Q158" s="1572"/>
      <c r="R158" s="1573"/>
      <c r="S158" s="1573"/>
      <c r="T158" s="1557" t="s">
        <v>15</v>
      </c>
      <c r="U158" s="1573"/>
      <c r="V158" s="1573"/>
      <c r="W158" s="1557" t="s">
        <v>16</v>
      </c>
      <c r="X158" s="1573"/>
      <c r="Y158" s="1573"/>
      <c r="Z158" s="1557" t="s">
        <v>17</v>
      </c>
      <c r="AA158" s="1586"/>
      <c r="AB158" s="1586"/>
      <c r="AC158" s="1586"/>
      <c r="AD158" s="1586"/>
      <c r="AE158" s="1586"/>
      <c r="AF158" s="1586"/>
      <c r="AG158" s="1586"/>
      <c r="AH158" s="1586"/>
      <c r="AI158" s="1586"/>
      <c r="AJ158" s="1586"/>
    </row>
    <row r="159" spans="1:36" ht="9.75" hidden="1" customHeight="1">
      <c r="A159" s="1561"/>
      <c r="B159" s="1562"/>
      <c r="C159" s="1562"/>
      <c r="D159" s="1562"/>
      <c r="E159" s="1562"/>
      <c r="F159" s="1562"/>
      <c r="G159" s="1562"/>
      <c r="H159" s="1562"/>
      <c r="I159" s="1563"/>
      <c r="J159" s="1568"/>
      <c r="K159" s="1569"/>
      <c r="L159" s="1570"/>
      <c r="M159" s="1568"/>
      <c r="N159" s="1569"/>
      <c r="O159" s="1570"/>
      <c r="P159" s="1572"/>
      <c r="Q159" s="1572"/>
      <c r="R159" s="1573"/>
      <c r="S159" s="1573"/>
      <c r="T159" s="1557"/>
      <c r="U159" s="1573"/>
      <c r="V159" s="1573"/>
      <c r="W159" s="1557"/>
      <c r="X159" s="1573"/>
      <c r="Y159" s="1573"/>
      <c r="Z159" s="1557"/>
      <c r="AA159" s="1586"/>
      <c r="AB159" s="1586"/>
      <c r="AC159" s="1586"/>
      <c r="AD159" s="1586"/>
      <c r="AE159" s="1586"/>
      <c r="AF159" s="1586"/>
      <c r="AG159" s="1586"/>
      <c r="AH159" s="1586"/>
      <c r="AI159" s="1586"/>
      <c r="AJ159" s="1586"/>
    </row>
    <row r="160" spans="1:36" ht="3" hidden="1" customHeight="1">
      <c r="A160" s="1574"/>
      <c r="B160" s="1575"/>
      <c r="C160" s="1575"/>
      <c r="D160" s="1575"/>
      <c r="E160" s="1575"/>
      <c r="F160" s="1575"/>
      <c r="G160" s="1575"/>
      <c r="H160" s="1575"/>
      <c r="I160" s="1576"/>
      <c r="J160" s="938"/>
      <c r="K160" s="939"/>
      <c r="L160" s="940"/>
      <c r="M160" s="938"/>
      <c r="N160" s="939"/>
      <c r="O160" s="940"/>
      <c r="P160" s="954"/>
      <c r="Q160" s="954"/>
      <c r="R160" s="954"/>
      <c r="S160" s="954"/>
      <c r="T160" s="954"/>
      <c r="U160" s="954"/>
      <c r="V160" s="954"/>
      <c r="W160" s="954"/>
      <c r="X160" s="954"/>
      <c r="Y160" s="954"/>
      <c r="Z160" s="954"/>
      <c r="AA160" s="1586"/>
      <c r="AB160" s="1586"/>
      <c r="AC160" s="1586"/>
      <c r="AD160" s="1586"/>
      <c r="AE160" s="1586"/>
      <c r="AF160" s="1586"/>
      <c r="AG160" s="1586"/>
      <c r="AH160" s="1586"/>
      <c r="AI160" s="1586"/>
      <c r="AJ160" s="1586"/>
    </row>
    <row r="161" spans="1:36" ht="3" hidden="1" customHeight="1">
      <c r="A161" s="1558" t="s">
        <v>736</v>
      </c>
      <c r="B161" s="1559"/>
      <c r="C161" s="1559"/>
      <c r="D161" s="1559"/>
      <c r="E161" s="1559"/>
      <c r="F161" s="1559"/>
      <c r="G161" s="1559"/>
      <c r="H161" s="1559"/>
      <c r="I161" s="1560"/>
      <c r="J161" s="941"/>
      <c r="K161" s="942"/>
      <c r="L161" s="943"/>
      <c r="M161" s="941"/>
      <c r="N161" s="942"/>
      <c r="O161" s="943"/>
      <c r="P161" s="1567"/>
      <c r="Q161" s="1567"/>
      <c r="R161" s="1567"/>
      <c r="S161" s="1567"/>
      <c r="T161" s="1567"/>
      <c r="U161" s="1567"/>
      <c r="V161" s="1567"/>
      <c r="W161" s="1567"/>
      <c r="X161" s="1567"/>
      <c r="Y161" s="1567"/>
      <c r="Z161" s="1567"/>
      <c r="AA161" s="1586"/>
      <c r="AB161" s="1586"/>
      <c r="AC161" s="1586"/>
      <c r="AD161" s="1586"/>
      <c r="AE161" s="1586"/>
      <c r="AF161" s="1586"/>
      <c r="AG161" s="1586"/>
      <c r="AH161" s="1586"/>
      <c r="AI161" s="1586"/>
      <c r="AJ161" s="1586"/>
    </row>
    <row r="162" spans="1:36" ht="9.75" hidden="1" customHeight="1">
      <c r="A162" s="1561"/>
      <c r="B162" s="1562"/>
      <c r="C162" s="1562"/>
      <c r="D162" s="1562"/>
      <c r="E162" s="1562"/>
      <c r="F162" s="1562"/>
      <c r="G162" s="1562"/>
      <c r="H162" s="1562"/>
      <c r="I162" s="1563"/>
      <c r="J162" s="1568"/>
      <c r="K162" s="1569"/>
      <c r="L162" s="1570"/>
      <c r="M162" s="1568"/>
      <c r="N162" s="1569"/>
      <c r="O162" s="1570"/>
      <c r="P162" s="1571" t="s">
        <v>726</v>
      </c>
      <c r="Q162" s="1572"/>
      <c r="R162" s="1573"/>
      <c r="S162" s="1573"/>
      <c r="T162" s="1557" t="s">
        <v>15</v>
      </c>
      <c r="U162" s="1573"/>
      <c r="V162" s="1573"/>
      <c r="W162" s="1557" t="s">
        <v>16</v>
      </c>
      <c r="X162" s="1573"/>
      <c r="Y162" s="1573"/>
      <c r="Z162" s="1557" t="s">
        <v>17</v>
      </c>
      <c r="AA162" s="1586"/>
      <c r="AB162" s="1586"/>
      <c r="AC162" s="1586"/>
      <c r="AD162" s="1586"/>
      <c r="AE162" s="1586"/>
      <c r="AF162" s="1586"/>
      <c r="AG162" s="1586"/>
      <c r="AH162" s="1586"/>
      <c r="AI162" s="1586"/>
      <c r="AJ162" s="1586"/>
    </row>
    <row r="163" spans="1:36" ht="9.75" hidden="1" customHeight="1">
      <c r="A163" s="1561"/>
      <c r="B163" s="1562"/>
      <c r="C163" s="1562"/>
      <c r="D163" s="1562"/>
      <c r="E163" s="1562"/>
      <c r="F163" s="1562"/>
      <c r="G163" s="1562"/>
      <c r="H163" s="1562"/>
      <c r="I163" s="1563"/>
      <c r="J163" s="1568"/>
      <c r="K163" s="1569"/>
      <c r="L163" s="1570"/>
      <c r="M163" s="1568"/>
      <c r="N163" s="1569"/>
      <c r="O163" s="1570"/>
      <c r="P163" s="1572"/>
      <c r="Q163" s="1572"/>
      <c r="R163" s="1573"/>
      <c r="S163" s="1573"/>
      <c r="T163" s="1557"/>
      <c r="U163" s="1573"/>
      <c r="V163" s="1573"/>
      <c r="W163" s="1557"/>
      <c r="X163" s="1573"/>
      <c r="Y163" s="1573"/>
      <c r="Z163" s="1557"/>
      <c r="AA163" s="1586"/>
      <c r="AB163" s="1586"/>
      <c r="AC163" s="1586"/>
      <c r="AD163" s="1586"/>
      <c r="AE163" s="1586"/>
      <c r="AF163" s="1586"/>
      <c r="AG163" s="1586"/>
      <c r="AH163" s="1586"/>
      <c r="AI163" s="1586"/>
      <c r="AJ163" s="1586"/>
    </row>
    <row r="164" spans="1:36" ht="3" hidden="1" customHeight="1">
      <c r="A164" s="1574"/>
      <c r="B164" s="1575"/>
      <c r="C164" s="1575"/>
      <c r="D164" s="1575"/>
      <c r="E164" s="1575"/>
      <c r="F164" s="1575"/>
      <c r="G164" s="1575"/>
      <c r="H164" s="1575"/>
      <c r="I164" s="1576"/>
      <c r="J164" s="938"/>
      <c r="K164" s="939"/>
      <c r="L164" s="940"/>
      <c r="M164" s="938"/>
      <c r="N164" s="939"/>
      <c r="O164" s="940"/>
      <c r="P164" s="954"/>
      <c r="Q164" s="954"/>
      <c r="R164" s="954"/>
      <c r="S164" s="954"/>
      <c r="T164" s="954"/>
      <c r="U164" s="954"/>
      <c r="V164" s="954"/>
      <c r="W164" s="954"/>
      <c r="X164" s="954"/>
      <c r="Y164" s="954"/>
      <c r="Z164" s="954"/>
      <c r="AA164" s="1586"/>
      <c r="AB164" s="1586"/>
      <c r="AC164" s="1586"/>
      <c r="AD164" s="1586"/>
      <c r="AE164" s="1586"/>
      <c r="AF164" s="1586"/>
      <c r="AG164" s="1586"/>
      <c r="AH164" s="1586"/>
      <c r="AI164" s="1586"/>
      <c r="AJ164" s="1586"/>
    </row>
    <row r="165" spans="1:36" ht="3" hidden="1" customHeight="1">
      <c r="A165" s="1558" t="s">
        <v>737</v>
      </c>
      <c r="B165" s="1559"/>
      <c r="C165" s="1559"/>
      <c r="D165" s="1559"/>
      <c r="E165" s="1559"/>
      <c r="F165" s="1559"/>
      <c r="G165" s="1559"/>
      <c r="H165" s="1559"/>
      <c r="I165" s="1560"/>
      <c r="J165" s="941"/>
      <c r="K165" s="942"/>
      <c r="L165" s="943"/>
      <c r="M165" s="941"/>
      <c r="N165" s="942"/>
      <c r="O165" s="943"/>
      <c r="P165" s="1567"/>
      <c r="Q165" s="1567"/>
      <c r="R165" s="1567"/>
      <c r="S165" s="1567"/>
      <c r="T165" s="1567"/>
      <c r="U165" s="1567"/>
      <c r="V165" s="1567"/>
      <c r="W165" s="1567"/>
      <c r="X165" s="1567"/>
      <c r="Y165" s="1567"/>
      <c r="Z165" s="1567"/>
      <c r="AA165" s="1586"/>
      <c r="AB165" s="1586"/>
      <c r="AC165" s="1586"/>
      <c r="AD165" s="1586"/>
      <c r="AE165" s="1586"/>
      <c r="AF165" s="1586"/>
      <c r="AG165" s="1586"/>
      <c r="AH165" s="1586"/>
      <c r="AI165" s="1586"/>
      <c r="AJ165" s="1586"/>
    </row>
    <row r="166" spans="1:36" ht="9.75" hidden="1" customHeight="1">
      <c r="A166" s="1561"/>
      <c r="B166" s="1562"/>
      <c r="C166" s="1562"/>
      <c r="D166" s="1562"/>
      <c r="E166" s="1562"/>
      <c r="F166" s="1562"/>
      <c r="G166" s="1562"/>
      <c r="H166" s="1562"/>
      <c r="I166" s="1563"/>
      <c r="J166" s="1568"/>
      <c r="K166" s="1569"/>
      <c r="L166" s="1570"/>
      <c r="M166" s="1568"/>
      <c r="N166" s="1569"/>
      <c r="O166" s="1570"/>
      <c r="P166" s="1571" t="s">
        <v>726</v>
      </c>
      <c r="Q166" s="1572"/>
      <c r="R166" s="1573"/>
      <c r="S166" s="1573"/>
      <c r="T166" s="1557" t="s">
        <v>15</v>
      </c>
      <c r="U166" s="1573"/>
      <c r="V166" s="1573"/>
      <c r="W166" s="1557" t="s">
        <v>16</v>
      </c>
      <c r="X166" s="1573"/>
      <c r="Y166" s="1573"/>
      <c r="Z166" s="1557" t="s">
        <v>17</v>
      </c>
      <c r="AA166" s="1586"/>
      <c r="AB166" s="1586"/>
      <c r="AC166" s="1586"/>
      <c r="AD166" s="1586"/>
      <c r="AE166" s="1586"/>
      <c r="AF166" s="1586"/>
      <c r="AG166" s="1586"/>
      <c r="AH166" s="1586"/>
      <c r="AI166" s="1586"/>
      <c r="AJ166" s="1586"/>
    </row>
    <row r="167" spans="1:36" ht="9.75" hidden="1" customHeight="1">
      <c r="A167" s="1561"/>
      <c r="B167" s="1562"/>
      <c r="C167" s="1562"/>
      <c r="D167" s="1562"/>
      <c r="E167" s="1562"/>
      <c r="F167" s="1562"/>
      <c r="G167" s="1562"/>
      <c r="H167" s="1562"/>
      <c r="I167" s="1563"/>
      <c r="J167" s="1568"/>
      <c r="K167" s="1569"/>
      <c r="L167" s="1570"/>
      <c r="M167" s="1568"/>
      <c r="N167" s="1569"/>
      <c r="O167" s="1570"/>
      <c r="P167" s="1572"/>
      <c r="Q167" s="1572"/>
      <c r="R167" s="1573"/>
      <c r="S167" s="1573"/>
      <c r="T167" s="1557"/>
      <c r="U167" s="1573"/>
      <c r="V167" s="1573"/>
      <c r="W167" s="1557"/>
      <c r="X167" s="1573"/>
      <c r="Y167" s="1573"/>
      <c r="Z167" s="1557"/>
      <c r="AA167" s="1586"/>
      <c r="AB167" s="1586"/>
      <c r="AC167" s="1586"/>
      <c r="AD167" s="1586"/>
      <c r="AE167" s="1586"/>
      <c r="AF167" s="1586"/>
      <c r="AG167" s="1586"/>
      <c r="AH167" s="1586"/>
      <c r="AI167" s="1586"/>
      <c r="AJ167" s="1586"/>
    </row>
    <row r="168" spans="1:36" ht="3" hidden="1" customHeight="1">
      <c r="A168" s="1574"/>
      <c r="B168" s="1575"/>
      <c r="C168" s="1575"/>
      <c r="D168" s="1575"/>
      <c r="E168" s="1575"/>
      <c r="F168" s="1575"/>
      <c r="G168" s="1575"/>
      <c r="H168" s="1575"/>
      <c r="I168" s="1576"/>
      <c r="J168" s="938"/>
      <c r="K168" s="939"/>
      <c r="L168" s="940"/>
      <c r="M168" s="938"/>
      <c r="N168" s="939"/>
      <c r="O168" s="940"/>
      <c r="P168" s="954"/>
      <c r="Q168" s="954"/>
      <c r="R168" s="954"/>
      <c r="S168" s="954"/>
      <c r="T168" s="954"/>
      <c r="U168" s="954"/>
      <c r="V168" s="954"/>
      <c r="W168" s="954"/>
      <c r="X168" s="954"/>
      <c r="Y168" s="954"/>
      <c r="Z168" s="954"/>
      <c r="AA168" s="1586"/>
      <c r="AB168" s="1586"/>
      <c r="AC168" s="1586"/>
      <c r="AD168" s="1586"/>
      <c r="AE168" s="1586"/>
      <c r="AF168" s="1586"/>
      <c r="AG168" s="1586"/>
      <c r="AH168" s="1586"/>
      <c r="AI168" s="1586"/>
      <c r="AJ168" s="1586"/>
    </row>
    <row r="169" spans="1:36" ht="3" hidden="1" customHeight="1">
      <c r="A169" s="1558" t="s">
        <v>738</v>
      </c>
      <c r="B169" s="1559"/>
      <c r="C169" s="1559"/>
      <c r="D169" s="1559"/>
      <c r="E169" s="1559"/>
      <c r="F169" s="1559"/>
      <c r="G169" s="1559"/>
      <c r="H169" s="1559"/>
      <c r="I169" s="1560"/>
      <c r="J169" s="941"/>
      <c r="K169" s="942"/>
      <c r="L169" s="943"/>
      <c r="M169" s="941"/>
      <c r="N169" s="942"/>
      <c r="O169" s="943"/>
      <c r="P169" s="1567"/>
      <c r="Q169" s="1567"/>
      <c r="R169" s="1567"/>
      <c r="S169" s="1567"/>
      <c r="T169" s="1567"/>
      <c r="U169" s="1567"/>
      <c r="V169" s="1567"/>
      <c r="W169" s="1567"/>
      <c r="X169" s="1567"/>
      <c r="Y169" s="1567"/>
      <c r="Z169" s="1567"/>
      <c r="AA169" s="1586"/>
      <c r="AB169" s="1586"/>
      <c r="AC169" s="1586"/>
      <c r="AD169" s="1586"/>
      <c r="AE169" s="1586"/>
      <c r="AF169" s="1586"/>
      <c r="AG169" s="1586"/>
      <c r="AH169" s="1586"/>
      <c r="AI169" s="1586"/>
      <c r="AJ169" s="1586"/>
    </row>
    <row r="170" spans="1:36" ht="9.75" hidden="1" customHeight="1">
      <c r="A170" s="1561"/>
      <c r="B170" s="1562"/>
      <c r="C170" s="1562"/>
      <c r="D170" s="1562"/>
      <c r="E170" s="1562"/>
      <c r="F170" s="1562"/>
      <c r="G170" s="1562"/>
      <c r="H170" s="1562"/>
      <c r="I170" s="1563"/>
      <c r="J170" s="1568"/>
      <c r="K170" s="1569"/>
      <c r="L170" s="1570"/>
      <c r="M170" s="1568"/>
      <c r="N170" s="1569"/>
      <c r="O170" s="1570"/>
      <c r="P170" s="1571" t="s">
        <v>726</v>
      </c>
      <c r="Q170" s="1572"/>
      <c r="R170" s="1573"/>
      <c r="S170" s="1573"/>
      <c r="T170" s="1557" t="s">
        <v>15</v>
      </c>
      <c r="U170" s="1573"/>
      <c r="V170" s="1573"/>
      <c r="W170" s="1557" t="s">
        <v>16</v>
      </c>
      <c r="X170" s="1573"/>
      <c r="Y170" s="1573"/>
      <c r="Z170" s="1557" t="s">
        <v>17</v>
      </c>
      <c r="AA170" s="1586"/>
      <c r="AB170" s="1586"/>
      <c r="AC170" s="1586"/>
      <c r="AD170" s="1586"/>
      <c r="AE170" s="1586"/>
      <c r="AF170" s="1586"/>
      <c r="AG170" s="1586"/>
      <c r="AH170" s="1586"/>
      <c r="AI170" s="1586"/>
      <c r="AJ170" s="1586"/>
    </row>
    <row r="171" spans="1:36" ht="9.75" hidden="1" customHeight="1">
      <c r="A171" s="1561"/>
      <c r="B171" s="1562"/>
      <c r="C171" s="1562"/>
      <c r="D171" s="1562"/>
      <c r="E171" s="1562"/>
      <c r="F171" s="1562"/>
      <c r="G171" s="1562"/>
      <c r="H171" s="1562"/>
      <c r="I171" s="1563"/>
      <c r="J171" s="1568"/>
      <c r="K171" s="1569"/>
      <c r="L171" s="1570"/>
      <c r="M171" s="1568"/>
      <c r="N171" s="1569"/>
      <c r="O171" s="1570"/>
      <c r="P171" s="1572"/>
      <c r="Q171" s="1572"/>
      <c r="R171" s="1573"/>
      <c r="S171" s="1573"/>
      <c r="T171" s="1557"/>
      <c r="U171" s="1573"/>
      <c r="V171" s="1573"/>
      <c r="W171" s="1557"/>
      <c r="X171" s="1573"/>
      <c r="Y171" s="1573"/>
      <c r="Z171" s="1557"/>
      <c r="AA171" s="1586"/>
      <c r="AB171" s="1586"/>
      <c r="AC171" s="1586"/>
      <c r="AD171" s="1586"/>
      <c r="AE171" s="1586"/>
      <c r="AF171" s="1586"/>
      <c r="AG171" s="1586"/>
      <c r="AH171" s="1586"/>
      <c r="AI171" s="1586"/>
      <c r="AJ171" s="1586"/>
    </row>
    <row r="172" spans="1:36" ht="3" hidden="1" customHeight="1">
      <c r="A172" s="1574"/>
      <c r="B172" s="1575"/>
      <c r="C172" s="1575"/>
      <c r="D172" s="1575"/>
      <c r="E172" s="1575"/>
      <c r="F172" s="1575"/>
      <c r="G172" s="1575"/>
      <c r="H172" s="1575"/>
      <c r="I172" s="1576"/>
      <c r="J172" s="938"/>
      <c r="K172" s="939"/>
      <c r="L172" s="940"/>
      <c r="M172" s="938"/>
      <c r="N172" s="939"/>
      <c r="O172" s="940"/>
      <c r="P172" s="954"/>
      <c r="Q172" s="954"/>
      <c r="R172" s="954"/>
      <c r="S172" s="954"/>
      <c r="T172" s="954"/>
      <c r="U172" s="954"/>
      <c r="V172" s="954"/>
      <c r="W172" s="954"/>
      <c r="X172" s="954"/>
      <c r="Y172" s="954"/>
      <c r="Z172" s="954"/>
      <c r="AA172" s="1586"/>
      <c r="AB172" s="1586"/>
      <c r="AC172" s="1586"/>
      <c r="AD172" s="1586"/>
      <c r="AE172" s="1586"/>
      <c r="AF172" s="1586"/>
      <c r="AG172" s="1586"/>
      <c r="AH172" s="1586"/>
      <c r="AI172" s="1586"/>
      <c r="AJ172" s="1586"/>
    </row>
    <row r="173" spans="1:36" ht="3" hidden="1" customHeight="1">
      <c r="A173" s="1558" t="s">
        <v>739</v>
      </c>
      <c r="B173" s="1559"/>
      <c r="C173" s="1559"/>
      <c r="D173" s="1559"/>
      <c r="E173" s="1559"/>
      <c r="F173" s="1559"/>
      <c r="G173" s="1559"/>
      <c r="H173" s="1559"/>
      <c r="I173" s="1560"/>
      <c r="J173" s="941"/>
      <c r="K173" s="942"/>
      <c r="L173" s="943"/>
      <c r="M173" s="941"/>
      <c r="N173" s="942"/>
      <c r="O173" s="943"/>
      <c r="P173" s="1567"/>
      <c r="Q173" s="1567"/>
      <c r="R173" s="1567"/>
      <c r="S173" s="1567"/>
      <c r="T173" s="1567"/>
      <c r="U173" s="1567"/>
      <c r="V173" s="1567"/>
      <c r="W173" s="1567"/>
      <c r="X173" s="1567"/>
      <c r="Y173" s="1567"/>
      <c r="Z173" s="1567"/>
      <c r="AA173" s="1586"/>
      <c r="AB173" s="1586"/>
      <c r="AC173" s="1586"/>
      <c r="AD173" s="1586"/>
      <c r="AE173" s="1586"/>
      <c r="AF173" s="1586"/>
      <c r="AG173" s="1586"/>
      <c r="AH173" s="1586"/>
      <c r="AI173" s="1586"/>
      <c r="AJ173" s="1586"/>
    </row>
    <row r="174" spans="1:36" ht="9.75" hidden="1" customHeight="1">
      <c r="A174" s="1561"/>
      <c r="B174" s="1562"/>
      <c r="C174" s="1562"/>
      <c r="D174" s="1562"/>
      <c r="E174" s="1562"/>
      <c r="F174" s="1562"/>
      <c r="G174" s="1562"/>
      <c r="H174" s="1562"/>
      <c r="I174" s="1563"/>
      <c r="J174" s="1568"/>
      <c r="K174" s="1569"/>
      <c r="L174" s="1570"/>
      <c r="M174" s="1568"/>
      <c r="N174" s="1569"/>
      <c r="O174" s="1570"/>
      <c r="P174" s="1571" t="s">
        <v>726</v>
      </c>
      <c r="Q174" s="1572"/>
      <c r="R174" s="1573"/>
      <c r="S174" s="1573"/>
      <c r="T174" s="1557" t="s">
        <v>15</v>
      </c>
      <c r="U174" s="1573"/>
      <c r="V174" s="1573"/>
      <c r="W174" s="1557" t="s">
        <v>16</v>
      </c>
      <c r="X174" s="1573"/>
      <c r="Y174" s="1573"/>
      <c r="Z174" s="1557" t="s">
        <v>17</v>
      </c>
      <c r="AA174" s="1586"/>
      <c r="AB174" s="1586"/>
      <c r="AC174" s="1586"/>
      <c r="AD174" s="1586"/>
      <c r="AE174" s="1586"/>
      <c r="AF174" s="1586"/>
      <c r="AG174" s="1586"/>
      <c r="AH174" s="1586"/>
      <c r="AI174" s="1586"/>
      <c r="AJ174" s="1586"/>
    </row>
    <row r="175" spans="1:36" ht="9.75" hidden="1" customHeight="1">
      <c r="A175" s="1561"/>
      <c r="B175" s="1562"/>
      <c r="C175" s="1562"/>
      <c r="D175" s="1562"/>
      <c r="E175" s="1562"/>
      <c r="F175" s="1562"/>
      <c r="G175" s="1562"/>
      <c r="H175" s="1562"/>
      <c r="I175" s="1563"/>
      <c r="J175" s="1568"/>
      <c r="K175" s="1569"/>
      <c r="L175" s="1570"/>
      <c r="M175" s="1568"/>
      <c r="N175" s="1569"/>
      <c r="O175" s="1570"/>
      <c r="P175" s="1572"/>
      <c r="Q175" s="1572"/>
      <c r="R175" s="1573"/>
      <c r="S175" s="1573"/>
      <c r="T175" s="1557"/>
      <c r="U175" s="1573"/>
      <c r="V175" s="1573"/>
      <c r="W175" s="1557"/>
      <c r="X175" s="1573"/>
      <c r="Y175" s="1573"/>
      <c r="Z175" s="1557"/>
      <c r="AA175" s="1586"/>
      <c r="AB175" s="1586"/>
      <c r="AC175" s="1586"/>
      <c r="AD175" s="1586"/>
      <c r="AE175" s="1586"/>
      <c r="AF175" s="1586"/>
      <c r="AG175" s="1586"/>
      <c r="AH175" s="1586"/>
      <c r="AI175" s="1586"/>
      <c r="AJ175" s="1586"/>
    </row>
    <row r="176" spans="1:36" ht="3" hidden="1" customHeight="1">
      <c r="A176" s="1574"/>
      <c r="B176" s="1575"/>
      <c r="C176" s="1575"/>
      <c r="D176" s="1575"/>
      <c r="E176" s="1575"/>
      <c r="F176" s="1575"/>
      <c r="G176" s="1575"/>
      <c r="H176" s="1575"/>
      <c r="I176" s="1576"/>
      <c r="J176" s="938"/>
      <c r="K176" s="939"/>
      <c r="L176" s="940"/>
      <c r="M176" s="938"/>
      <c r="N176" s="939"/>
      <c r="O176" s="940"/>
      <c r="P176" s="954"/>
      <c r="Q176" s="954"/>
      <c r="R176" s="954"/>
      <c r="S176" s="954"/>
      <c r="T176" s="954"/>
      <c r="U176" s="954"/>
      <c r="V176" s="954"/>
      <c r="W176" s="954"/>
      <c r="X176" s="954"/>
      <c r="Y176" s="954"/>
      <c r="Z176" s="954"/>
      <c r="AA176" s="1586"/>
      <c r="AB176" s="1586"/>
      <c r="AC176" s="1586"/>
      <c r="AD176" s="1586"/>
      <c r="AE176" s="1586"/>
      <c r="AF176" s="1586"/>
      <c r="AG176" s="1586"/>
      <c r="AH176" s="1586"/>
      <c r="AI176" s="1586"/>
      <c r="AJ176" s="1586"/>
    </row>
    <row r="177" spans="1:36" ht="3" hidden="1" customHeight="1">
      <c r="A177" s="1558" t="s">
        <v>740</v>
      </c>
      <c r="B177" s="1559"/>
      <c r="C177" s="1559"/>
      <c r="D177" s="1559"/>
      <c r="E177" s="1559"/>
      <c r="F177" s="1559"/>
      <c r="G177" s="1559"/>
      <c r="H177" s="1559"/>
      <c r="I177" s="1560"/>
      <c r="J177" s="941"/>
      <c r="K177" s="942"/>
      <c r="L177" s="943"/>
      <c r="M177" s="941"/>
      <c r="N177" s="942"/>
      <c r="O177" s="943"/>
      <c r="P177" s="1567"/>
      <c r="Q177" s="1567"/>
      <c r="R177" s="1567"/>
      <c r="S177" s="1567"/>
      <c r="T177" s="1567"/>
      <c r="U177" s="1567"/>
      <c r="V177" s="1567"/>
      <c r="W177" s="1567"/>
      <c r="X177" s="1567"/>
      <c r="Y177" s="1567"/>
      <c r="Z177" s="1567"/>
      <c r="AA177" s="1586"/>
      <c r="AB177" s="1586"/>
      <c r="AC177" s="1586"/>
      <c r="AD177" s="1586"/>
      <c r="AE177" s="1586"/>
      <c r="AF177" s="1586"/>
      <c r="AG177" s="1586"/>
      <c r="AH177" s="1586"/>
      <c r="AI177" s="1586"/>
      <c r="AJ177" s="1586"/>
    </row>
    <row r="178" spans="1:36" ht="9.75" hidden="1" customHeight="1">
      <c r="A178" s="1561"/>
      <c r="B178" s="1562"/>
      <c r="C178" s="1562"/>
      <c r="D178" s="1562"/>
      <c r="E178" s="1562"/>
      <c r="F178" s="1562"/>
      <c r="G178" s="1562"/>
      <c r="H178" s="1562"/>
      <c r="I178" s="1563"/>
      <c r="J178" s="1568"/>
      <c r="K178" s="1569"/>
      <c r="L178" s="1570"/>
      <c r="M178" s="1568"/>
      <c r="N178" s="1569"/>
      <c r="O178" s="1570"/>
      <c r="P178" s="1571" t="s">
        <v>726</v>
      </c>
      <c r="Q178" s="1572"/>
      <c r="R178" s="1573"/>
      <c r="S178" s="1573"/>
      <c r="T178" s="1557" t="s">
        <v>15</v>
      </c>
      <c r="U178" s="1573"/>
      <c r="V178" s="1573"/>
      <c r="W178" s="1557" t="s">
        <v>16</v>
      </c>
      <c r="X178" s="1573"/>
      <c r="Y178" s="1573"/>
      <c r="Z178" s="1557" t="s">
        <v>17</v>
      </c>
      <c r="AA178" s="1586"/>
      <c r="AB178" s="1586"/>
      <c r="AC178" s="1586"/>
      <c r="AD178" s="1586"/>
      <c r="AE178" s="1586"/>
      <c r="AF178" s="1586"/>
      <c r="AG178" s="1586"/>
      <c r="AH178" s="1586"/>
      <c r="AI178" s="1586"/>
      <c r="AJ178" s="1586"/>
    </row>
    <row r="179" spans="1:36" ht="9.75" hidden="1" customHeight="1">
      <c r="A179" s="1561"/>
      <c r="B179" s="1562"/>
      <c r="C179" s="1562"/>
      <c r="D179" s="1562"/>
      <c r="E179" s="1562"/>
      <c r="F179" s="1562"/>
      <c r="G179" s="1562"/>
      <c r="H179" s="1562"/>
      <c r="I179" s="1563"/>
      <c r="J179" s="1568"/>
      <c r="K179" s="1569"/>
      <c r="L179" s="1570"/>
      <c r="M179" s="1568"/>
      <c r="N179" s="1569"/>
      <c r="O179" s="1570"/>
      <c r="P179" s="1572"/>
      <c r="Q179" s="1572"/>
      <c r="R179" s="1573"/>
      <c r="S179" s="1573"/>
      <c r="T179" s="1557"/>
      <c r="U179" s="1573"/>
      <c r="V179" s="1573"/>
      <c r="W179" s="1557"/>
      <c r="X179" s="1573"/>
      <c r="Y179" s="1573"/>
      <c r="Z179" s="1557"/>
      <c r="AA179" s="1586"/>
      <c r="AB179" s="1586"/>
      <c r="AC179" s="1586"/>
      <c r="AD179" s="1586"/>
      <c r="AE179" s="1586"/>
      <c r="AF179" s="1586"/>
      <c r="AG179" s="1586"/>
      <c r="AH179" s="1586"/>
      <c r="AI179" s="1586"/>
      <c r="AJ179" s="1586"/>
    </row>
    <row r="180" spans="1:36" ht="3" hidden="1" customHeight="1">
      <c r="A180" s="1564"/>
      <c r="B180" s="1565"/>
      <c r="C180" s="1565"/>
      <c r="D180" s="1565"/>
      <c r="E180" s="1565"/>
      <c r="F180" s="1565"/>
      <c r="G180" s="1565"/>
      <c r="H180" s="1565"/>
      <c r="I180" s="1566"/>
      <c r="J180" s="944"/>
      <c r="K180" s="945"/>
      <c r="L180" s="946"/>
      <c r="M180" s="944"/>
      <c r="N180" s="945"/>
      <c r="O180" s="946"/>
      <c r="P180" s="955"/>
      <c r="Q180" s="955"/>
      <c r="R180" s="955"/>
      <c r="S180" s="955"/>
      <c r="T180" s="955"/>
      <c r="U180" s="955"/>
      <c r="V180" s="955"/>
      <c r="W180" s="955"/>
      <c r="X180" s="955"/>
      <c r="Y180" s="955"/>
      <c r="Z180" s="955"/>
      <c r="AA180" s="1586"/>
      <c r="AB180" s="1586"/>
      <c r="AC180" s="1586"/>
      <c r="AD180" s="1586"/>
      <c r="AE180" s="1586"/>
      <c r="AF180" s="1586"/>
      <c r="AG180" s="1586"/>
      <c r="AH180" s="1586"/>
      <c r="AI180" s="1586"/>
      <c r="AJ180" s="1586"/>
    </row>
  </sheetData>
  <mergeCells count="499">
    <mergeCell ref="AB1:AJ1"/>
    <mergeCell ref="A2:AJ2"/>
    <mergeCell ref="A4:J8"/>
    <mergeCell ref="Y4:Z4"/>
    <mergeCell ref="AA4:AB4"/>
    <mergeCell ref="AD4:AE4"/>
    <mergeCell ref="AG4:AH4"/>
    <mergeCell ref="M7:O11"/>
    <mergeCell ref="P7:T8"/>
    <mergeCell ref="U7:U8"/>
    <mergeCell ref="M12:O12"/>
    <mergeCell ref="P12:T12"/>
    <mergeCell ref="V12:AI12"/>
    <mergeCell ref="P13:T13"/>
    <mergeCell ref="V13:AI13"/>
    <mergeCell ref="A14:AJ15"/>
    <mergeCell ref="V7:AJ8"/>
    <mergeCell ref="P9:T10"/>
    <mergeCell ref="U9:U10"/>
    <mergeCell ref="V9:AJ10"/>
    <mergeCell ref="P11:T11"/>
    <mergeCell ref="V11:AJ11"/>
    <mergeCell ref="A10:K12"/>
    <mergeCell ref="A17:F18"/>
    <mergeCell ref="J17:AJ17"/>
    <mergeCell ref="G18:AJ18"/>
    <mergeCell ref="A19:F21"/>
    <mergeCell ref="G19:J19"/>
    <mergeCell ref="K19:O19"/>
    <mergeCell ref="G20:AJ21"/>
    <mergeCell ref="Q16:R16"/>
    <mergeCell ref="S16:T16"/>
    <mergeCell ref="U16:V16"/>
    <mergeCell ref="W16:X16"/>
    <mergeCell ref="Y16:Z16"/>
    <mergeCell ref="AB16:AC16"/>
    <mergeCell ref="A16:F16"/>
    <mergeCell ref="G16:H16"/>
    <mergeCell ref="I16:J16"/>
    <mergeCell ref="K16:L16"/>
    <mergeCell ref="M16:N16"/>
    <mergeCell ref="O16:P16"/>
    <mergeCell ref="A67:I68"/>
    <mergeCell ref="J67:L68"/>
    <mergeCell ref="M67:O68"/>
    <mergeCell ref="P67:Z68"/>
    <mergeCell ref="AA67:AJ68"/>
    <mergeCell ref="A69:A104"/>
    <mergeCell ref="B69:I72"/>
    <mergeCell ref="P69:Z69"/>
    <mergeCell ref="AA69:AJ140"/>
    <mergeCell ref="J70:L71"/>
    <mergeCell ref="X70:Y71"/>
    <mergeCell ref="Z70:Z71"/>
    <mergeCell ref="P72:Z72"/>
    <mergeCell ref="B73:I76"/>
    <mergeCell ref="P73:Z73"/>
    <mergeCell ref="J74:L75"/>
    <mergeCell ref="M74:O75"/>
    <mergeCell ref="P74:Q75"/>
    <mergeCell ref="R74:S75"/>
    <mergeCell ref="T74:T75"/>
    <mergeCell ref="M70:O71"/>
    <mergeCell ref="P70:Q71"/>
    <mergeCell ref="R70:S71"/>
    <mergeCell ref="T70:T71"/>
    <mergeCell ref="U70:V71"/>
    <mergeCell ref="W70:W71"/>
    <mergeCell ref="R78:S79"/>
    <mergeCell ref="T78:T79"/>
    <mergeCell ref="U78:V79"/>
    <mergeCell ref="W78:W79"/>
    <mergeCell ref="X78:Y79"/>
    <mergeCell ref="Z78:Z79"/>
    <mergeCell ref="U74:V75"/>
    <mergeCell ref="W74:W75"/>
    <mergeCell ref="X74:Y75"/>
    <mergeCell ref="Z74:Z75"/>
    <mergeCell ref="P76:Z76"/>
    <mergeCell ref="P77:Z77"/>
    <mergeCell ref="P78:Q79"/>
    <mergeCell ref="P80:Z80"/>
    <mergeCell ref="B81:I84"/>
    <mergeCell ref="P81:Z81"/>
    <mergeCell ref="J82:L83"/>
    <mergeCell ref="M82:O83"/>
    <mergeCell ref="P82:Q83"/>
    <mergeCell ref="R82:S83"/>
    <mergeCell ref="T82:T83"/>
    <mergeCell ref="U82:V83"/>
    <mergeCell ref="W82:W83"/>
    <mergeCell ref="B77:I80"/>
    <mergeCell ref="J78:L79"/>
    <mergeCell ref="M78:O79"/>
    <mergeCell ref="X82:Y83"/>
    <mergeCell ref="Z82:Z83"/>
    <mergeCell ref="P84:Z84"/>
    <mergeCell ref="B85:I88"/>
    <mergeCell ref="P85:Z85"/>
    <mergeCell ref="J86:L87"/>
    <mergeCell ref="M86:O87"/>
    <mergeCell ref="P86:Q87"/>
    <mergeCell ref="R86:S87"/>
    <mergeCell ref="T86:T87"/>
    <mergeCell ref="R90:S91"/>
    <mergeCell ref="T90:T91"/>
    <mergeCell ref="U90:V91"/>
    <mergeCell ref="W90:W91"/>
    <mergeCell ref="X90:Y91"/>
    <mergeCell ref="Z90:Z91"/>
    <mergeCell ref="U86:V87"/>
    <mergeCell ref="W86:W87"/>
    <mergeCell ref="X86:Y87"/>
    <mergeCell ref="Z86:Z87"/>
    <mergeCell ref="P88:Z88"/>
    <mergeCell ref="P89:Z89"/>
    <mergeCell ref="P90:Q91"/>
    <mergeCell ref="P92:Z92"/>
    <mergeCell ref="B93:I96"/>
    <mergeCell ref="P93:Z93"/>
    <mergeCell ref="J94:L95"/>
    <mergeCell ref="M94:O95"/>
    <mergeCell ref="P94:Q95"/>
    <mergeCell ref="R94:S95"/>
    <mergeCell ref="T94:T95"/>
    <mergeCell ref="U94:V95"/>
    <mergeCell ref="W94:W95"/>
    <mergeCell ref="B89:I92"/>
    <mergeCell ref="J90:L91"/>
    <mergeCell ref="M90:O91"/>
    <mergeCell ref="X94:Y95"/>
    <mergeCell ref="Z94:Z95"/>
    <mergeCell ref="P96:Z96"/>
    <mergeCell ref="B97:I100"/>
    <mergeCell ref="P97:Z97"/>
    <mergeCell ref="J98:L99"/>
    <mergeCell ref="M98:O99"/>
    <mergeCell ref="P98:Q99"/>
    <mergeCell ref="R98:S99"/>
    <mergeCell ref="T98:T99"/>
    <mergeCell ref="R102:S103"/>
    <mergeCell ref="T102:T103"/>
    <mergeCell ref="U102:V103"/>
    <mergeCell ref="W102:W103"/>
    <mergeCell ref="X102:Y103"/>
    <mergeCell ref="Z102:Z103"/>
    <mergeCell ref="U98:V99"/>
    <mergeCell ref="W98:W99"/>
    <mergeCell ref="X98:Y99"/>
    <mergeCell ref="Z98:Z99"/>
    <mergeCell ref="P100:Z100"/>
    <mergeCell ref="P101:Z101"/>
    <mergeCell ref="P102:Q103"/>
    <mergeCell ref="B109:I112"/>
    <mergeCell ref="P109:Z109"/>
    <mergeCell ref="J110:L111"/>
    <mergeCell ref="M110:O111"/>
    <mergeCell ref="P110:Q111"/>
    <mergeCell ref="R110:S111"/>
    <mergeCell ref="P104:Z104"/>
    <mergeCell ref="A105:A140"/>
    <mergeCell ref="B105:I108"/>
    <mergeCell ref="P105:Z105"/>
    <mergeCell ref="J106:L107"/>
    <mergeCell ref="M106:O107"/>
    <mergeCell ref="P106:Q107"/>
    <mergeCell ref="R106:S107"/>
    <mergeCell ref="T106:T107"/>
    <mergeCell ref="U106:V107"/>
    <mergeCell ref="B101:I104"/>
    <mergeCell ref="J102:L103"/>
    <mergeCell ref="M102:O103"/>
    <mergeCell ref="W114:W115"/>
    <mergeCell ref="X114:Y115"/>
    <mergeCell ref="T110:T111"/>
    <mergeCell ref="U110:V111"/>
    <mergeCell ref="W110:W111"/>
    <mergeCell ref="X110:Y111"/>
    <mergeCell ref="Z110:Z111"/>
    <mergeCell ref="P112:Z112"/>
    <mergeCell ref="W106:W107"/>
    <mergeCell ref="X106:Y107"/>
    <mergeCell ref="Z106:Z107"/>
    <mergeCell ref="P108:Z108"/>
    <mergeCell ref="B121:I124"/>
    <mergeCell ref="P121:Z121"/>
    <mergeCell ref="J122:L123"/>
    <mergeCell ref="M122:O123"/>
    <mergeCell ref="P122:Q123"/>
    <mergeCell ref="R122:S123"/>
    <mergeCell ref="Z114:Z115"/>
    <mergeCell ref="P116:Z116"/>
    <mergeCell ref="B117:I120"/>
    <mergeCell ref="P117:Z117"/>
    <mergeCell ref="J118:L119"/>
    <mergeCell ref="M118:O119"/>
    <mergeCell ref="P118:Q119"/>
    <mergeCell ref="R118:S119"/>
    <mergeCell ref="T118:T119"/>
    <mergeCell ref="U118:V119"/>
    <mergeCell ref="B113:I116"/>
    <mergeCell ref="P113:Z113"/>
    <mergeCell ref="J114:L115"/>
    <mergeCell ref="M114:O115"/>
    <mergeCell ref="P114:Q115"/>
    <mergeCell ref="R114:S115"/>
    <mergeCell ref="T114:T115"/>
    <mergeCell ref="U114:V115"/>
    <mergeCell ref="W126:W127"/>
    <mergeCell ref="X126:Y127"/>
    <mergeCell ref="T122:T123"/>
    <mergeCell ref="U122:V123"/>
    <mergeCell ref="W122:W123"/>
    <mergeCell ref="X122:Y123"/>
    <mergeCell ref="Z122:Z123"/>
    <mergeCell ref="P124:Z124"/>
    <mergeCell ref="W118:W119"/>
    <mergeCell ref="X118:Y119"/>
    <mergeCell ref="Z118:Z119"/>
    <mergeCell ref="P120:Z120"/>
    <mergeCell ref="B133:I136"/>
    <mergeCell ref="P133:Z133"/>
    <mergeCell ref="J134:L135"/>
    <mergeCell ref="M134:O135"/>
    <mergeCell ref="P134:Q135"/>
    <mergeCell ref="R134:S135"/>
    <mergeCell ref="Z126:Z127"/>
    <mergeCell ref="P128:Z128"/>
    <mergeCell ref="B129:I132"/>
    <mergeCell ref="P129:Z129"/>
    <mergeCell ref="J130:L131"/>
    <mergeCell ref="M130:O131"/>
    <mergeCell ref="P130:Q131"/>
    <mergeCell ref="R130:S131"/>
    <mergeCell ref="T130:T131"/>
    <mergeCell ref="U130:V131"/>
    <mergeCell ref="B125:I128"/>
    <mergeCell ref="P125:Z125"/>
    <mergeCell ref="J126:L127"/>
    <mergeCell ref="M126:O127"/>
    <mergeCell ref="P126:Q127"/>
    <mergeCell ref="R126:S127"/>
    <mergeCell ref="T126:T127"/>
    <mergeCell ref="U126:V127"/>
    <mergeCell ref="T134:T135"/>
    <mergeCell ref="U134:V135"/>
    <mergeCell ref="W134:W135"/>
    <mergeCell ref="X134:Y135"/>
    <mergeCell ref="Z134:Z135"/>
    <mergeCell ref="P136:Z136"/>
    <mergeCell ref="W130:W131"/>
    <mergeCell ref="X130:Y131"/>
    <mergeCell ref="Z130:Z131"/>
    <mergeCell ref="P132:Z132"/>
    <mergeCell ref="Z138:Z139"/>
    <mergeCell ref="P140:Z140"/>
    <mergeCell ref="A143:I144"/>
    <mergeCell ref="J143:L144"/>
    <mergeCell ref="M143:O144"/>
    <mergeCell ref="P143:Z144"/>
    <mergeCell ref="B137:I140"/>
    <mergeCell ref="P137:Z137"/>
    <mergeCell ref="J138:L139"/>
    <mergeCell ref="M138:O139"/>
    <mergeCell ref="P138:Q139"/>
    <mergeCell ref="R138:S139"/>
    <mergeCell ref="T138:T139"/>
    <mergeCell ref="U138:V139"/>
    <mergeCell ref="W138:W139"/>
    <mergeCell ref="X138:Y139"/>
    <mergeCell ref="A149:I152"/>
    <mergeCell ref="P149:Z149"/>
    <mergeCell ref="J150:L151"/>
    <mergeCell ref="M150:O151"/>
    <mergeCell ref="P150:Q151"/>
    <mergeCell ref="R150:S151"/>
    <mergeCell ref="AA143:AJ144"/>
    <mergeCell ref="A145:I148"/>
    <mergeCell ref="P145:Z145"/>
    <mergeCell ref="AA145:AJ180"/>
    <mergeCell ref="J146:L147"/>
    <mergeCell ref="M146:O147"/>
    <mergeCell ref="P146:Q147"/>
    <mergeCell ref="R146:S147"/>
    <mergeCell ref="T146:T147"/>
    <mergeCell ref="U146:V147"/>
    <mergeCell ref="T150:T151"/>
    <mergeCell ref="U150:V151"/>
    <mergeCell ref="W150:W151"/>
    <mergeCell ref="X150:Y151"/>
    <mergeCell ref="Z150:Z151"/>
    <mergeCell ref="P152:Z152"/>
    <mergeCell ref="W146:W147"/>
    <mergeCell ref="X146:Y147"/>
    <mergeCell ref="Z146:Z147"/>
    <mergeCell ref="P148:Z148"/>
    <mergeCell ref="Z154:Z155"/>
    <mergeCell ref="A157:I160"/>
    <mergeCell ref="P157:Z157"/>
    <mergeCell ref="J158:L159"/>
    <mergeCell ref="M158:O159"/>
    <mergeCell ref="P158:Q159"/>
    <mergeCell ref="R158:S159"/>
    <mergeCell ref="T158:T159"/>
    <mergeCell ref="U158:V159"/>
    <mergeCell ref="W158:W159"/>
    <mergeCell ref="A153:I156"/>
    <mergeCell ref="P153:Z153"/>
    <mergeCell ref="J154:L155"/>
    <mergeCell ref="M154:O155"/>
    <mergeCell ref="P154:Q155"/>
    <mergeCell ref="R154:S155"/>
    <mergeCell ref="T154:T155"/>
    <mergeCell ref="U154:V155"/>
    <mergeCell ref="W154:W155"/>
    <mergeCell ref="X154:Y155"/>
    <mergeCell ref="X158:Y159"/>
    <mergeCell ref="Z158:Z159"/>
    <mergeCell ref="A161:I164"/>
    <mergeCell ref="P161:Z161"/>
    <mergeCell ref="J162:L163"/>
    <mergeCell ref="M162:O163"/>
    <mergeCell ref="P162:Q163"/>
    <mergeCell ref="R162:S163"/>
    <mergeCell ref="T162:T163"/>
    <mergeCell ref="U162:V163"/>
    <mergeCell ref="W162:W163"/>
    <mergeCell ref="X162:Y163"/>
    <mergeCell ref="Z162:Z163"/>
    <mergeCell ref="A173:I176"/>
    <mergeCell ref="P173:Z173"/>
    <mergeCell ref="J174:L175"/>
    <mergeCell ref="M174:O175"/>
    <mergeCell ref="P174:Q175"/>
    <mergeCell ref="U166:V167"/>
    <mergeCell ref="W166:W167"/>
    <mergeCell ref="X166:Y167"/>
    <mergeCell ref="Z166:Z167"/>
    <mergeCell ref="A169:I172"/>
    <mergeCell ref="P169:Z169"/>
    <mergeCell ref="J170:L171"/>
    <mergeCell ref="M170:O171"/>
    <mergeCell ref="P170:Q171"/>
    <mergeCell ref="R170:S171"/>
    <mergeCell ref="R174:S175"/>
    <mergeCell ref="T174:T175"/>
    <mergeCell ref="X170:Y171"/>
    <mergeCell ref="Z170:Z171"/>
    <mergeCell ref="A165:I168"/>
    <mergeCell ref="P165:Z165"/>
    <mergeCell ref="J166:L167"/>
    <mergeCell ref="M166:O167"/>
    <mergeCell ref="P166:Q167"/>
    <mergeCell ref="R166:S167"/>
    <mergeCell ref="T166:T167"/>
    <mergeCell ref="A23:I24"/>
    <mergeCell ref="J23:L24"/>
    <mergeCell ref="M23:O24"/>
    <mergeCell ref="P23:Z24"/>
    <mergeCell ref="AA23:AJ24"/>
    <mergeCell ref="AA25:AJ63"/>
    <mergeCell ref="Z178:Z179"/>
    <mergeCell ref="A177:I180"/>
    <mergeCell ref="P177:Z177"/>
    <mergeCell ref="J178:L179"/>
    <mergeCell ref="M178:O179"/>
    <mergeCell ref="P178:Q179"/>
    <mergeCell ref="R178:S179"/>
    <mergeCell ref="T178:T179"/>
    <mergeCell ref="U178:V179"/>
    <mergeCell ref="W178:W179"/>
    <mergeCell ref="X178:Y179"/>
    <mergeCell ref="U174:V175"/>
    <mergeCell ref="W174:W175"/>
    <mergeCell ref="X174:Y175"/>
    <mergeCell ref="Z174:Z175"/>
    <mergeCell ref="T170:T171"/>
    <mergeCell ref="U170:V171"/>
    <mergeCell ref="W170:W171"/>
    <mergeCell ref="B25:I27"/>
    <mergeCell ref="P25:Z25"/>
    <mergeCell ref="J26:L26"/>
    <mergeCell ref="M26:O26"/>
    <mergeCell ref="P26:Q26"/>
    <mergeCell ref="R26:S26"/>
    <mergeCell ref="U26:V26"/>
    <mergeCell ref="X26:Y26"/>
    <mergeCell ref="P27:Z27"/>
    <mergeCell ref="B28:I30"/>
    <mergeCell ref="P28:Z28"/>
    <mergeCell ref="J29:L29"/>
    <mergeCell ref="M29:O29"/>
    <mergeCell ref="P29:Q29"/>
    <mergeCell ref="R29:S29"/>
    <mergeCell ref="U29:V29"/>
    <mergeCell ref="X29:Y29"/>
    <mergeCell ref="P30:Z30"/>
    <mergeCell ref="B31:I33"/>
    <mergeCell ref="P31:Z31"/>
    <mergeCell ref="J32:L32"/>
    <mergeCell ref="M32:O32"/>
    <mergeCell ref="P32:Q32"/>
    <mergeCell ref="R32:S32"/>
    <mergeCell ref="U32:V32"/>
    <mergeCell ref="X32:Y32"/>
    <mergeCell ref="P33:Z33"/>
    <mergeCell ref="B34:I36"/>
    <mergeCell ref="P34:Z34"/>
    <mergeCell ref="J35:L35"/>
    <mergeCell ref="M35:O35"/>
    <mergeCell ref="P35:Q35"/>
    <mergeCell ref="R35:S35"/>
    <mergeCell ref="U35:V35"/>
    <mergeCell ref="X35:Y35"/>
    <mergeCell ref="P36:Z36"/>
    <mergeCell ref="A37:A63"/>
    <mergeCell ref="B37:I39"/>
    <mergeCell ref="P37:Z37"/>
    <mergeCell ref="J38:L38"/>
    <mergeCell ref="M38:O38"/>
    <mergeCell ref="P38:Q38"/>
    <mergeCell ref="R38:S38"/>
    <mergeCell ref="U38:V38"/>
    <mergeCell ref="X38:Y38"/>
    <mergeCell ref="P39:Z39"/>
    <mergeCell ref="B40:I42"/>
    <mergeCell ref="P40:Z40"/>
    <mergeCell ref="J41:L41"/>
    <mergeCell ref="M41:O41"/>
    <mergeCell ref="P41:Q41"/>
    <mergeCell ref="R41:S41"/>
    <mergeCell ref="U41:V41"/>
    <mergeCell ref="X41:Y41"/>
    <mergeCell ref="P42:Z42"/>
    <mergeCell ref="B43:I45"/>
    <mergeCell ref="P43:Z43"/>
    <mergeCell ref="J44:L44"/>
    <mergeCell ref="M44:O44"/>
    <mergeCell ref="P44:Q44"/>
    <mergeCell ref="R44:S44"/>
    <mergeCell ref="U44:V44"/>
    <mergeCell ref="X44:Y44"/>
    <mergeCell ref="P45:Z45"/>
    <mergeCell ref="B49:I51"/>
    <mergeCell ref="P49:Z49"/>
    <mergeCell ref="J50:L50"/>
    <mergeCell ref="M50:O50"/>
    <mergeCell ref="P50:Q50"/>
    <mergeCell ref="R50:S50"/>
    <mergeCell ref="U50:V50"/>
    <mergeCell ref="X50:Y50"/>
    <mergeCell ref="P51:Z51"/>
    <mergeCell ref="P46:Z46"/>
    <mergeCell ref="J47:L47"/>
    <mergeCell ref="M47:O47"/>
    <mergeCell ref="P47:Q47"/>
    <mergeCell ref="R47:S47"/>
    <mergeCell ref="U47:V47"/>
    <mergeCell ref="X47:Y47"/>
    <mergeCell ref="B46:I48"/>
    <mergeCell ref="P48:Z48"/>
    <mergeCell ref="P56:Q56"/>
    <mergeCell ref="R56:S56"/>
    <mergeCell ref="U56:V56"/>
    <mergeCell ref="X56:Y56"/>
    <mergeCell ref="P57:Z57"/>
    <mergeCell ref="B52:I54"/>
    <mergeCell ref="P52:Z52"/>
    <mergeCell ref="J53:L53"/>
    <mergeCell ref="M53:O53"/>
    <mergeCell ref="P53:Q53"/>
    <mergeCell ref="R53:S53"/>
    <mergeCell ref="U53:V53"/>
    <mergeCell ref="X53:Y53"/>
    <mergeCell ref="P54:Z54"/>
    <mergeCell ref="B65:AI65"/>
    <mergeCell ref="A25:A36"/>
    <mergeCell ref="B61:I63"/>
    <mergeCell ref="P61:Z61"/>
    <mergeCell ref="J62:L62"/>
    <mergeCell ref="M62:O62"/>
    <mergeCell ref="P62:Q62"/>
    <mergeCell ref="R62:S62"/>
    <mergeCell ref="U62:V62"/>
    <mergeCell ref="X62:Y62"/>
    <mergeCell ref="P63:Z63"/>
    <mergeCell ref="B58:I60"/>
    <mergeCell ref="P58:Z58"/>
    <mergeCell ref="J59:L59"/>
    <mergeCell ref="M59:O59"/>
    <mergeCell ref="P59:Q59"/>
    <mergeCell ref="R59:S59"/>
    <mergeCell ref="U59:V59"/>
    <mergeCell ref="X59:Y59"/>
    <mergeCell ref="P60:Z60"/>
    <mergeCell ref="B55:I57"/>
    <mergeCell ref="P55:Z55"/>
    <mergeCell ref="J56:L56"/>
    <mergeCell ref="M56:O56"/>
  </mergeCells>
  <phoneticPr fontId="8"/>
  <conditionalFormatting sqref="G20:AJ21 K19:O19 G18:AJ18 J17:AJ17">
    <cfRule type="notContainsBlanks" dxfId="161" priority="3">
      <formula>LEN(TRIM(G17))&gt;0</formula>
    </cfRule>
  </conditionalFormatting>
  <conditionalFormatting sqref="V7:AJ13">
    <cfRule type="notContainsBlanks" dxfId="160" priority="2">
      <formula>LEN(TRIM(V7))&gt;0</formula>
    </cfRule>
  </conditionalFormatting>
  <conditionalFormatting sqref="G16:Z16">
    <cfRule type="notContainsBlanks" dxfId="159" priority="1">
      <formula>LEN(TRIM(G16))&gt;0</formula>
    </cfRule>
  </conditionalFormatting>
  <dataValidations count="10">
    <dataValidation type="list" errorStyle="warning" allowBlank="1" showInputMessage="1" showErrorMessage="1" sqref="M70:O71 M74:O75 M78:O79 M82:O83 M86:O87 M90:O91 M94:O95 M98:O99 M102:O103 M106:O107 M110:O111 M114:O115 M118:O119 M122:O123 M126:O127 M130:O131 M134:O135 M138:O139 M146:O147 M150:O151 M154:O155 M158:O159 M162:O163 M166:O167 M170:O171 M174:O175 M178:O179 M26:O26 M29:O29 M32:O32 M35:O35 M38:O38 M41:O41 M44:O44 M50:O50 M53:O53 M56:O56 M59:O59 M62:O62 M47:O47" xr:uid="{D29B894F-2531-43F1-B7E8-66DE3616B182}">
      <formula1>"新規,変更,終了,継続"</formula1>
    </dataValidation>
    <dataValidation imeMode="fullAlpha" allowBlank="1" showInputMessage="1" showErrorMessage="1" sqref="K19:O19" xr:uid="{7729DFB6-C66B-42F3-B237-1B007D3F432B}"/>
    <dataValidation imeMode="halfKatakana" allowBlank="1" showInputMessage="1" showErrorMessage="1" sqref="J17" xr:uid="{E5CD150E-92FB-4B4C-AA1C-85EF1A287BCC}"/>
    <dataValidation imeMode="off" allowBlank="1" showInputMessage="1" showErrorMessage="1" sqref="AD4:AE4 AA4:AB4 AG4:AH4" xr:uid="{33935E39-51A6-458F-A648-9F2B6C2FB695}"/>
    <dataValidation type="list" errorStyle="warning" allowBlank="1" showInputMessage="1" showErrorMessage="1" sqref="J74:L75 J78:L79 J82:L83 J86:L87 J90:L91 J94:L95 J98:L99 J102:L103 J106:L107 J110:L111 J114:L115 J118:L119 J122:L123 J126:L127 J130:L131 J134:L135 J138:L139 J146:L147 J150:L151 J178:L179 J70:L71 J174:L175 J170:L171 J166:L167 J162:L163 J158:L159 J154:L155 J26:L26 J29:L29 J32:L32 J35:L35 J38:L38 J41:L41 J44:L44 J50:L50 J53:L53 J56:L56 J59:L59 J62:L62 J47:L47" xr:uid="{3418030C-ED22-48EE-9BF3-3C6A1CDBDC26}">
      <formula1>"○"</formula1>
    </dataValidation>
    <dataValidation type="list" imeMode="off" allowBlank="1" showInputMessage="1" showErrorMessage="1" sqref="AL115" xr:uid="{E38F4DAD-FD4E-49A2-AD6B-0A22E863DE34}">
      <formula1>"30"</formula1>
    </dataValidation>
    <dataValidation allowBlank="1" showInputMessage="1" showErrorMessage="1" promptTitle="＝＝＝＝留意事項＝＝＝＝" prompt="事業所番号ごとに届出書を作成_x000a_新規申請の場合、事業所番号は記入不要" sqref="G16:Z16" xr:uid="{E22FB075-F187-4C0F-9121-8AFCF7DBE7E8}"/>
    <dataValidation allowBlank="1" showInputMessage="1" showErrorMessage="1" promptTitle="法人の所在地" prompt="法人の所在地を入力" sqref="V7:AJ8" xr:uid="{B39DC181-7AAA-455F-9C03-BD590B4A91BC}"/>
    <dataValidation allowBlank="1" showInputMessage="1" showErrorMessage="1" prompt="法人の名称を記載" sqref="V9:AJ10" xr:uid="{8244BD17-9608-439A-9A23-D9A283D825B5}"/>
    <dataValidation allowBlank="1" showInputMessage="1" showErrorMessage="1" prompt="代表者の職・氏名を記載（担当者の名前ではありません）" sqref="V11:AJ11" xr:uid="{FF568EF0-7B67-4AA3-AD6D-F5A6DD7AC09A}"/>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142" max="35"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sheetPr>
  <dimension ref="A1:K35"/>
  <sheetViews>
    <sheetView view="pageBreakPreview" zoomScale="70" zoomScaleNormal="85" zoomScaleSheetLayoutView="70" workbookViewId="0">
      <selection activeCell="S27" sqref="R17:S27"/>
    </sheetView>
  </sheetViews>
  <sheetFormatPr defaultColWidth="9" defaultRowHeight="13.5"/>
  <cols>
    <col min="1" max="1" width="6.75" style="102" customWidth="1"/>
    <col min="2" max="6" width="14.375" style="102" customWidth="1"/>
    <col min="7" max="7" width="22.625" style="102" customWidth="1"/>
    <col min="8" max="8" width="8" style="102" customWidth="1"/>
    <col min="9" max="16384" width="9" style="102"/>
  </cols>
  <sheetData>
    <row r="1" spans="1:10" ht="27.75" customHeight="1">
      <c r="A1" s="1295" t="s">
        <v>362</v>
      </c>
      <c r="G1" s="114"/>
      <c r="H1" s="117"/>
      <c r="I1" s="114"/>
      <c r="J1" s="114"/>
    </row>
    <row r="2" spans="1:10" ht="39" customHeight="1">
      <c r="A2" s="1140"/>
      <c r="B2" s="1140"/>
      <c r="C2" s="1140"/>
      <c r="D2" s="1140"/>
      <c r="E2" s="1140"/>
      <c r="F2" s="1140"/>
      <c r="G2" s="1141" t="str">
        <f>IF(AND(ISBLANK('届出書 '!AA4),ISBLANK('届出書 '!AD4),ISBLANK('届出書 '!AG4)),"届出書の日付から自動引用","令和"&amp;'届出書 '!AA4&amp;"年"&amp;'届出書 '!AD4&amp;"月"&amp;'届出書 '!AG4&amp;"日")</f>
        <v>届出書の日付から自動引用</v>
      </c>
      <c r="H2" s="1140"/>
    </row>
    <row r="3" spans="1:10" ht="24" customHeight="1">
      <c r="A3" s="2916" t="s">
        <v>209</v>
      </c>
      <c r="B3" s="2916"/>
      <c r="C3" s="2916"/>
      <c r="D3" s="2916"/>
      <c r="E3" s="2916"/>
      <c r="F3" s="2916"/>
      <c r="G3" s="2916"/>
      <c r="H3" s="2916"/>
      <c r="I3" s="114"/>
      <c r="J3" s="113"/>
    </row>
    <row r="4" spans="1:10" ht="14.25" thickBot="1">
      <c r="A4" s="1140"/>
      <c r="B4" s="1140"/>
      <c r="C4" s="1140"/>
      <c r="D4" s="1140"/>
      <c r="E4" s="1140"/>
      <c r="F4" s="1140"/>
      <c r="G4" s="1140"/>
      <c r="H4" s="1140"/>
    </row>
    <row r="5" spans="1:10" ht="27" customHeight="1" thickTop="1">
      <c r="A5" s="2917" t="s">
        <v>1681</v>
      </c>
      <c r="B5" s="2918"/>
      <c r="C5" s="2918"/>
      <c r="D5" s="2918"/>
      <c r="E5" s="2918"/>
      <c r="F5" s="2918"/>
      <c r="G5" s="2919"/>
      <c r="H5" s="2920"/>
    </row>
    <row r="6" spans="1:10" ht="27" customHeight="1">
      <c r="A6" s="2921" t="s">
        <v>1680</v>
      </c>
      <c r="B6" s="2922"/>
      <c r="C6" s="2922"/>
      <c r="D6" s="2922"/>
      <c r="E6" s="2922"/>
      <c r="F6" s="2922"/>
      <c r="G6" s="2923">
        <f>G5/6</f>
        <v>0</v>
      </c>
      <c r="H6" s="2924"/>
    </row>
    <row r="7" spans="1:10" ht="27" customHeight="1" thickBot="1">
      <c r="A7" s="2925" t="s">
        <v>1679</v>
      </c>
      <c r="B7" s="2926"/>
      <c r="C7" s="2926"/>
      <c r="D7" s="2926"/>
      <c r="E7" s="2926"/>
      <c r="F7" s="2926"/>
      <c r="G7" s="2927">
        <f>G5/5</f>
        <v>0</v>
      </c>
      <c r="H7" s="2928"/>
    </row>
    <row r="8" spans="1:10" ht="19.5" customHeight="1" thickTop="1" thickBot="1">
      <c r="A8" s="2929"/>
      <c r="B8" s="2929"/>
      <c r="C8" s="2929"/>
      <c r="D8" s="2929"/>
      <c r="E8" s="2929"/>
      <c r="F8" s="2929"/>
      <c r="G8" s="2929"/>
      <c r="H8" s="2929"/>
    </row>
    <row r="9" spans="1:10" ht="23.25" customHeight="1" thickTop="1" thickBot="1">
      <c r="A9" s="2930" t="s">
        <v>349</v>
      </c>
      <c r="B9" s="2931"/>
      <c r="C9" s="2931"/>
      <c r="D9" s="2931"/>
      <c r="E9" s="2931"/>
      <c r="F9" s="2931"/>
      <c r="G9" s="2931" t="s">
        <v>350</v>
      </c>
      <c r="H9" s="2932"/>
    </row>
    <row r="10" spans="1:10" ht="18.75" customHeight="1" thickTop="1">
      <c r="A10" s="1142">
        <v>1</v>
      </c>
      <c r="B10" s="2933"/>
      <c r="C10" s="2934"/>
      <c r="D10" s="2934"/>
      <c r="E10" s="2934"/>
      <c r="F10" s="2935"/>
      <c r="G10" s="2936"/>
      <c r="H10" s="2937"/>
    </row>
    <row r="11" spans="1:10" ht="18.75" customHeight="1">
      <c r="A11" s="1143">
        <v>2</v>
      </c>
      <c r="B11" s="2938"/>
      <c r="C11" s="2939"/>
      <c r="D11" s="2939"/>
      <c r="E11" s="2939"/>
      <c r="F11" s="2940"/>
      <c r="G11" s="2941"/>
      <c r="H11" s="2942"/>
    </row>
    <row r="12" spans="1:10" ht="18.75" customHeight="1">
      <c r="A12" s="1143">
        <v>3</v>
      </c>
      <c r="B12" s="2938"/>
      <c r="C12" s="2939"/>
      <c r="D12" s="2939"/>
      <c r="E12" s="2939"/>
      <c r="F12" s="2940"/>
      <c r="G12" s="2941"/>
      <c r="H12" s="2942"/>
    </row>
    <row r="13" spans="1:10" ht="18.75" customHeight="1">
      <c r="A13" s="1143">
        <v>4</v>
      </c>
      <c r="B13" s="2938"/>
      <c r="C13" s="2939"/>
      <c r="D13" s="2939"/>
      <c r="E13" s="2939"/>
      <c r="F13" s="2940"/>
      <c r="G13" s="2941"/>
      <c r="H13" s="2942"/>
    </row>
    <row r="14" spans="1:10" ht="18.75" customHeight="1">
      <c r="A14" s="1143">
        <v>5</v>
      </c>
      <c r="B14" s="2938"/>
      <c r="C14" s="2939"/>
      <c r="D14" s="2939"/>
      <c r="E14" s="2939"/>
      <c r="F14" s="2940"/>
      <c r="G14" s="2941"/>
      <c r="H14" s="2942"/>
    </row>
    <row r="15" spans="1:10" ht="18.75" customHeight="1">
      <c r="A15" s="1143">
        <v>6</v>
      </c>
      <c r="B15" s="2943"/>
      <c r="C15" s="2944"/>
      <c r="D15" s="2944"/>
      <c r="E15" s="2944"/>
      <c r="F15" s="2945"/>
      <c r="G15" s="2946"/>
      <c r="H15" s="2947"/>
    </row>
    <row r="16" spans="1:10" ht="18.75" customHeight="1">
      <c r="A16" s="1143">
        <v>7</v>
      </c>
      <c r="B16" s="2943"/>
      <c r="C16" s="2944"/>
      <c r="D16" s="2944"/>
      <c r="E16" s="2944"/>
      <c r="F16" s="2945"/>
      <c r="G16" s="2946"/>
      <c r="H16" s="2947"/>
    </row>
    <row r="17" spans="1:11" ht="18.75" customHeight="1">
      <c r="A17" s="1143">
        <v>8</v>
      </c>
      <c r="B17" s="2943"/>
      <c r="C17" s="2944"/>
      <c r="D17" s="2944"/>
      <c r="E17" s="2944"/>
      <c r="F17" s="2945"/>
      <c r="G17" s="2946"/>
      <c r="H17" s="2947"/>
    </row>
    <row r="18" spans="1:11" ht="18.75" customHeight="1">
      <c r="A18" s="1143">
        <v>9</v>
      </c>
      <c r="B18" s="2943"/>
      <c r="C18" s="2944"/>
      <c r="D18" s="2944"/>
      <c r="E18" s="2944"/>
      <c r="F18" s="2945"/>
      <c r="G18" s="2946"/>
      <c r="H18" s="2947"/>
    </row>
    <row r="19" spans="1:11" ht="18.75" customHeight="1" thickBot="1">
      <c r="A19" s="1144">
        <v>10</v>
      </c>
      <c r="B19" s="2949"/>
      <c r="C19" s="2950"/>
      <c r="D19" s="2950"/>
      <c r="E19" s="2950"/>
      <c r="F19" s="2951"/>
      <c r="G19" s="2952"/>
      <c r="H19" s="2953"/>
    </row>
    <row r="20" spans="1:11" ht="21.75" customHeight="1" thickTop="1" thickBot="1">
      <c r="A20" s="1145" t="s">
        <v>19</v>
      </c>
      <c r="B20" s="2954" t="s">
        <v>351</v>
      </c>
      <c r="C20" s="2955"/>
      <c r="D20" s="2955"/>
      <c r="E20" s="2955"/>
      <c r="F20" s="2955"/>
      <c r="G20" s="1146">
        <f>IF(SUM(G10:H19)&gt;=G6,SUM(G10:H19),"配置数が不足")</f>
        <v>0</v>
      </c>
      <c r="H20" s="1147" t="s">
        <v>253</v>
      </c>
      <c r="K20" s="115"/>
    </row>
    <row r="21" spans="1:11" ht="15" thickTop="1" thickBot="1">
      <c r="A21" s="1140"/>
      <c r="B21" s="1140"/>
      <c r="C21" s="1140"/>
      <c r="D21" s="1140"/>
      <c r="E21" s="1140"/>
      <c r="F21" s="1140"/>
      <c r="G21" s="1140"/>
      <c r="H21" s="1140"/>
    </row>
    <row r="22" spans="1:11" ht="18.75" customHeight="1" thickTop="1">
      <c r="A22" s="2956" t="s">
        <v>210</v>
      </c>
      <c r="B22" s="2957"/>
      <c r="C22" s="2957"/>
      <c r="D22" s="2957"/>
      <c r="E22" s="2957"/>
      <c r="F22" s="2957"/>
      <c r="G22" s="2957" t="s">
        <v>350</v>
      </c>
      <c r="H22" s="2958"/>
    </row>
    <row r="23" spans="1:11" ht="21.75" customHeight="1">
      <c r="A23" s="1143">
        <v>1</v>
      </c>
      <c r="B23" s="2938"/>
      <c r="C23" s="2939"/>
      <c r="D23" s="2939"/>
      <c r="E23" s="2939"/>
      <c r="F23" s="2940"/>
      <c r="G23" s="2938"/>
      <c r="H23" s="2948"/>
    </row>
    <row r="24" spans="1:11" ht="21.75" customHeight="1">
      <c r="A24" s="1143">
        <v>2</v>
      </c>
      <c r="B24" s="2938"/>
      <c r="C24" s="2939"/>
      <c r="D24" s="2939"/>
      <c r="E24" s="2939"/>
      <c r="F24" s="2940"/>
      <c r="G24" s="2938"/>
      <c r="H24" s="2948"/>
    </row>
    <row r="25" spans="1:11" ht="21.75" customHeight="1">
      <c r="A25" s="1143">
        <v>3</v>
      </c>
      <c r="B25" s="2938"/>
      <c r="C25" s="2939"/>
      <c r="D25" s="2939"/>
      <c r="E25" s="2939"/>
      <c r="F25" s="2940"/>
      <c r="G25" s="2943"/>
      <c r="H25" s="2959"/>
    </row>
    <row r="26" spans="1:11" ht="21.75" customHeight="1">
      <c r="A26" s="1143">
        <v>4</v>
      </c>
      <c r="B26" s="2938"/>
      <c r="C26" s="2939"/>
      <c r="D26" s="2939"/>
      <c r="E26" s="2939"/>
      <c r="F26" s="2940"/>
      <c r="G26" s="2943"/>
      <c r="H26" s="2959"/>
    </row>
    <row r="27" spans="1:11" ht="21.75" customHeight="1" thickBot="1">
      <c r="A27" s="1148">
        <v>5</v>
      </c>
      <c r="B27" s="2961"/>
      <c r="C27" s="2962"/>
      <c r="D27" s="2962"/>
      <c r="E27" s="2962"/>
      <c r="F27" s="2963"/>
      <c r="G27" s="2964"/>
      <c r="H27" s="2965"/>
    </row>
    <row r="28" spans="1:11" ht="21.75" customHeight="1" thickTop="1" thickBot="1">
      <c r="A28" s="1149" t="s">
        <v>19</v>
      </c>
      <c r="B28" s="2954" t="s">
        <v>1682</v>
      </c>
      <c r="C28" s="2955"/>
      <c r="D28" s="2955"/>
      <c r="E28" s="2955"/>
      <c r="F28" s="2955"/>
      <c r="G28" s="1146" cm="1">
        <f t="array" ref="G28">_xlfn.IFS(ISBLANK(G5),0,SUM(G23:H27)&gt;=1,SUM(G23:H27),SUM(G23:H27)&lt;1,"配置数が不足しています")</f>
        <v>0</v>
      </c>
      <c r="H28" s="1146" t="s">
        <v>254</v>
      </c>
    </row>
    <row r="29" spans="1:11" ht="15" thickTop="1" thickBot="1">
      <c r="A29" s="1140"/>
      <c r="B29" s="1140"/>
      <c r="C29" s="1140"/>
      <c r="D29" s="1140"/>
      <c r="E29" s="1140"/>
      <c r="F29" s="1140"/>
      <c r="G29" s="1140"/>
      <c r="H29" s="1140"/>
    </row>
    <row r="30" spans="1:11" ht="13.5" customHeight="1" thickTop="1">
      <c r="A30" s="1140"/>
      <c r="B30" s="2968" t="s">
        <v>352</v>
      </c>
      <c r="C30" s="2968"/>
      <c r="D30" s="2968"/>
      <c r="E30" s="2968"/>
      <c r="F30" s="2969" t="s">
        <v>353</v>
      </c>
      <c r="G30" s="2966">
        <f>IFERROR(G20+G28,"（自動計算）")</f>
        <v>0</v>
      </c>
      <c r="H30" s="2966" t="s">
        <v>354</v>
      </c>
    </row>
    <row r="31" spans="1:11" ht="13.5" customHeight="1" thickBot="1">
      <c r="A31" s="1140"/>
      <c r="B31" s="2968"/>
      <c r="C31" s="2968"/>
      <c r="D31" s="2968"/>
      <c r="E31" s="2968"/>
      <c r="F31" s="2970"/>
      <c r="G31" s="2967"/>
      <c r="H31" s="2967"/>
    </row>
    <row r="32" spans="1:11" ht="14.25" thickTop="1">
      <c r="A32" s="1140"/>
      <c r="B32" s="1140"/>
      <c r="C32" s="1140"/>
      <c r="D32" s="1140"/>
      <c r="E32" s="1140"/>
      <c r="F32" s="1140"/>
      <c r="G32" s="1140"/>
      <c r="H32" s="1140"/>
    </row>
    <row r="33" spans="1:8" ht="32.25" customHeight="1">
      <c r="A33" s="2960" t="s">
        <v>1678</v>
      </c>
      <c r="B33" s="2960"/>
      <c r="C33" s="2960"/>
      <c r="D33" s="2960"/>
      <c r="E33" s="2960"/>
      <c r="F33" s="2960"/>
      <c r="G33" s="2960"/>
      <c r="H33" s="2960"/>
    </row>
    <row r="34" spans="1:8" ht="25.5" customHeight="1">
      <c r="A34" s="2960" t="s">
        <v>1677</v>
      </c>
      <c r="B34" s="2960"/>
      <c r="C34" s="2960"/>
      <c r="D34" s="2960"/>
      <c r="E34" s="2960"/>
      <c r="F34" s="2960"/>
      <c r="G34" s="2960"/>
      <c r="H34" s="2960"/>
    </row>
    <row r="35" spans="1:8" s="131" customFormat="1" ht="27" customHeight="1">
      <c r="A35" s="1150"/>
      <c r="B35" s="1150"/>
      <c r="C35" s="1150"/>
      <c r="D35" s="1150"/>
      <c r="E35" s="1150"/>
      <c r="F35" s="1150"/>
      <c r="G35" s="1150"/>
      <c r="H35" s="1150"/>
    </row>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0">
    <mergeCell ref="A34:H34"/>
    <mergeCell ref="B28:F28"/>
    <mergeCell ref="B30:E31"/>
    <mergeCell ref="F30:F31"/>
    <mergeCell ref="G30:G31"/>
    <mergeCell ref="B25:F25"/>
    <mergeCell ref="G25:H25"/>
    <mergeCell ref="A33:H33"/>
    <mergeCell ref="B26:F26"/>
    <mergeCell ref="G26:H26"/>
    <mergeCell ref="B27:F27"/>
    <mergeCell ref="G27:H27"/>
    <mergeCell ref="H30:H31"/>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14:F14"/>
    <mergeCell ref="G14:H14"/>
    <mergeCell ref="B12:F12"/>
    <mergeCell ref="G12:H12"/>
    <mergeCell ref="B15:F15"/>
    <mergeCell ref="G15:H15"/>
    <mergeCell ref="B10:F10"/>
    <mergeCell ref="G10:H10"/>
    <mergeCell ref="B11:F11"/>
    <mergeCell ref="G11:H11"/>
    <mergeCell ref="B13:F13"/>
    <mergeCell ref="G13:H13"/>
    <mergeCell ref="A7:F7"/>
    <mergeCell ref="G7:H7"/>
    <mergeCell ref="A8:H8"/>
    <mergeCell ref="A9:F9"/>
    <mergeCell ref="G9:H9"/>
    <mergeCell ref="A3:H3"/>
    <mergeCell ref="A5:F5"/>
    <mergeCell ref="G5:H5"/>
    <mergeCell ref="A6:F6"/>
    <mergeCell ref="G6:H6"/>
  </mergeCells>
  <phoneticPr fontId="8"/>
  <conditionalFormatting sqref="B10:H19 B23:H27">
    <cfRule type="notContainsBlanks" dxfId="112" priority="2">
      <formula>LEN(TRIM(B10))&gt;0</formula>
    </cfRule>
  </conditionalFormatting>
  <conditionalFormatting sqref="B23:H27 B10:H19 G5:H5">
    <cfRule type="notContainsBlanks" dxfId="111" priority="1">
      <formula>LEN(TRIM(B5))&gt;0</formula>
    </cfRule>
  </conditionalFormatting>
  <printOptions horizontalCentered="1"/>
  <pageMargins left="0.70866141732283472" right="0.70866141732283472" top="0.74803149606299213" bottom="0.74803149606299213" header="0.31496062992125984" footer="0.31496062992125984"/>
  <pageSetup paperSize="9" scale="75" fitToHeight="2" orientation="portrait"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4"/>
    <pageSetUpPr fitToPage="1"/>
  </sheetPr>
  <dimension ref="A1:G52"/>
  <sheetViews>
    <sheetView view="pageBreakPreview" zoomScale="70" zoomScaleNormal="70" zoomScaleSheetLayoutView="70" workbookViewId="0">
      <selection activeCell="K26" sqref="K26"/>
    </sheetView>
  </sheetViews>
  <sheetFormatPr defaultColWidth="9" defaultRowHeight="24.95" customHeight="1"/>
  <cols>
    <col min="1" max="1" width="10.75" style="1297" customWidth="1"/>
    <col min="2" max="2" width="15.5" style="1297" customWidth="1"/>
    <col min="3" max="3" width="14.375" style="1297" bestFit="1" customWidth="1"/>
    <col min="4" max="5" width="22.5" style="1297" customWidth="1"/>
    <col min="6" max="6" width="7.25" style="1297" bestFit="1" customWidth="1"/>
    <col min="7" max="7" width="5.75" style="1297" bestFit="1" customWidth="1"/>
    <col min="8" max="8" width="14.375" style="1297" bestFit="1" customWidth="1"/>
    <col min="9" max="9" width="15.625" style="1297" bestFit="1" customWidth="1"/>
    <col min="10" max="10" width="17" style="1297" bestFit="1" customWidth="1"/>
    <col min="11" max="11" width="9.125" style="1297" bestFit="1" customWidth="1"/>
    <col min="12" max="12" width="9" style="1297"/>
    <col min="13" max="13" width="7.75" style="1297" bestFit="1" customWidth="1"/>
    <col min="14" max="14" width="14.375" style="1297" bestFit="1" customWidth="1"/>
    <col min="15" max="15" width="7.75" style="1297" bestFit="1" customWidth="1"/>
    <col min="16" max="16" width="14.375" style="1297" bestFit="1" customWidth="1"/>
    <col min="17" max="16384" width="9" style="1297"/>
  </cols>
  <sheetData>
    <row r="1" spans="1:7" ht="24.95" customHeight="1">
      <c r="A1" s="1296" t="s">
        <v>795</v>
      </c>
    </row>
    <row r="2" spans="1:7" ht="24.95" customHeight="1">
      <c r="A2" s="2971" t="s">
        <v>222</v>
      </c>
      <c r="B2" s="2971"/>
      <c r="C2" s="2971"/>
      <c r="D2" s="2971"/>
      <c r="E2" s="2971"/>
      <c r="F2" s="2971"/>
      <c r="G2" s="2971"/>
    </row>
    <row r="3" spans="1:7" ht="24.95" customHeight="1">
      <c r="A3" s="1298"/>
      <c r="B3" s="1298"/>
      <c r="C3" s="1298"/>
      <c r="D3" s="1298"/>
      <c r="E3" s="1298"/>
      <c r="F3" s="1298"/>
      <c r="G3" s="1298"/>
    </row>
    <row r="4" spans="1:7" ht="24.95" customHeight="1">
      <c r="A4" s="1346" t="s">
        <v>211</v>
      </c>
      <c r="E4" s="1299" t="str">
        <f>IF(AND(ISBLANK('届出書 '!AA4),ISBLANK('届出書 '!AD4),ISBLANK('届出書 '!AG4)),"届出書の日付から自動引用","令和"&amp;'届出書 '!AA4&amp;"年"&amp;'届出書 '!AD4&amp;"月"&amp;'届出書 '!AG4&amp;"日")</f>
        <v>届出書の日付から自動引用</v>
      </c>
      <c r="F4" s="1300" t="s">
        <v>212</v>
      </c>
    </row>
    <row r="5" spans="1:7" ht="24.95" customHeight="1">
      <c r="A5" s="2975" t="s">
        <v>213</v>
      </c>
      <c r="B5" s="2975" t="s">
        <v>214</v>
      </c>
      <c r="C5" s="2975" t="s">
        <v>215</v>
      </c>
      <c r="D5" s="2975" t="s">
        <v>216</v>
      </c>
      <c r="E5" s="2975" t="s">
        <v>217</v>
      </c>
      <c r="F5" s="2977" t="s">
        <v>218</v>
      </c>
      <c r="G5" s="2978"/>
    </row>
    <row r="6" spans="1:7" ht="24.95" customHeight="1">
      <c r="A6" s="2976"/>
      <c r="B6" s="2976"/>
      <c r="C6" s="2976"/>
      <c r="D6" s="2976"/>
      <c r="E6" s="2976"/>
      <c r="F6" s="2979"/>
      <c r="G6" s="2980"/>
    </row>
    <row r="7" spans="1:7" ht="24.95" customHeight="1">
      <c r="A7" s="1301">
        <v>1</v>
      </c>
      <c r="B7" s="1316"/>
      <c r="C7" s="1316"/>
      <c r="D7" s="1316"/>
      <c r="E7" s="1317"/>
      <c r="F7" s="1309" t="str">
        <f>IF(E7="","",DATEDIF(E7,$E$4,"m"))</f>
        <v/>
      </c>
      <c r="G7" s="1303" t="s">
        <v>219</v>
      </c>
    </row>
    <row r="8" spans="1:7" ht="24.95" customHeight="1">
      <c r="A8" s="1301">
        <v>2</v>
      </c>
      <c r="B8" s="1316"/>
      <c r="C8" s="1316"/>
      <c r="D8" s="1316"/>
      <c r="E8" s="1317"/>
      <c r="F8" s="1309" t="str">
        <f t="shared" ref="F8:F36" si="0">IF(E8="","",DATEDIF(E8,$E$4,"m"))</f>
        <v/>
      </c>
      <c r="G8" s="1303" t="s">
        <v>219</v>
      </c>
    </row>
    <row r="9" spans="1:7" ht="24.95" customHeight="1">
      <c r="A9" s="1301">
        <v>3</v>
      </c>
      <c r="B9" s="1316"/>
      <c r="C9" s="1316"/>
      <c r="D9" s="1316"/>
      <c r="E9" s="1317"/>
      <c r="F9" s="1309" t="str">
        <f t="shared" si="0"/>
        <v/>
      </c>
      <c r="G9" s="1303" t="s">
        <v>219</v>
      </c>
    </row>
    <row r="10" spans="1:7" ht="24.95" customHeight="1">
      <c r="A10" s="1301">
        <v>4</v>
      </c>
      <c r="B10" s="1316"/>
      <c r="C10" s="1316"/>
      <c r="D10" s="1316"/>
      <c r="E10" s="1317"/>
      <c r="F10" s="1309" t="str">
        <f t="shared" si="0"/>
        <v/>
      </c>
      <c r="G10" s="1303" t="s">
        <v>219</v>
      </c>
    </row>
    <row r="11" spans="1:7" ht="24.95" customHeight="1">
      <c r="A11" s="1301">
        <v>5</v>
      </c>
      <c r="B11" s="1316"/>
      <c r="C11" s="1316"/>
      <c r="D11" s="1316"/>
      <c r="E11" s="1317"/>
      <c r="F11" s="1309" t="str">
        <f t="shared" si="0"/>
        <v/>
      </c>
      <c r="G11" s="1303" t="s">
        <v>219</v>
      </c>
    </row>
    <row r="12" spans="1:7" ht="24.95" customHeight="1">
      <c r="A12" s="1301">
        <v>6</v>
      </c>
      <c r="B12" s="1316"/>
      <c r="C12" s="1316"/>
      <c r="D12" s="1316"/>
      <c r="E12" s="1317"/>
      <c r="F12" s="1309" t="str">
        <f t="shared" si="0"/>
        <v/>
      </c>
      <c r="G12" s="1303" t="s">
        <v>219</v>
      </c>
    </row>
    <row r="13" spans="1:7" ht="24.95" customHeight="1">
      <c r="A13" s="1301">
        <v>7</v>
      </c>
      <c r="B13" s="1316"/>
      <c r="C13" s="1316"/>
      <c r="D13" s="1316"/>
      <c r="E13" s="1317"/>
      <c r="F13" s="1309" t="str">
        <f t="shared" si="0"/>
        <v/>
      </c>
      <c r="G13" s="1303" t="s">
        <v>219</v>
      </c>
    </row>
    <row r="14" spans="1:7" ht="24.95" customHeight="1">
      <c r="A14" s="1301">
        <v>8</v>
      </c>
      <c r="B14" s="1316"/>
      <c r="C14" s="1316"/>
      <c r="D14" s="1316"/>
      <c r="E14" s="1317"/>
      <c r="F14" s="1309" t="str">
        <f t="shared" si="0"/>
        <v/>
      </c>
      <c r="G14" s="1303" t="s">
        <v>219</v>
      </c>
    </row>
    <row r="15" spans="1:7" ht="24.95" customHeight="1">
      <c r="A15" s="1301">
        <v>9</v>
      </c>
      <c r="B15" s="1316"/>
      <c r="C15" s="1316"/>
      <c r="D15" s="1316"/>
      <c r="E15" s="1317"/>
      <c r="F15" s="1309" t="str">
        <f t="shared" si="0"/>
        <v/>
      </c>
      <c r="G15" s="1303" t="s">
        <v>219</v>
      </c>
    </row>
    <row r="16" spans="1:7" ht="24.95" customHeight="1">
      <c r="A16" s="1301">
        <v>10</v>
      </c>
      <c r="B16" s="1316"/>
      <c r="C16" s="1316"/>
      <c r="D16" s="1316"/>
      <c r="E16" s="1317"/>
      <c r="F16" s="1309" t="str">
        <f t="shared" si="0"/>
        <v/>
      </c>
      <c r="G16" s="1303" t="s">
        <v>219</v>
      </c>
    </row>
    <row r="17" spans="1:7" ht="24.95" customHeight="1">
      <c r="A17" s="1301">
        <v>11</v>
      </c>
      <c r="B17" s="1316"/>
      <c r="C17" s="1316"/>
      <c r="D17" s="1316"/>
      <c r="E17" s="1317"/>
      <c r="F17" s="1309" t="str">
        <f t="shared" si="0"/>
        <v/>
      </c>
      <c r="G17" s="1303" t="s">
        <v>219</v>
      </c>
    </row>
    <row r="18" spans="1:7" ht="24.95" customHeight="1">
      <c r="A18" s="1301">
        <v>12</v>
      </c>
      <c r="B18" s="1316"/>
      <c r="C18" s="1316"/>
      <c r="D18" s="1316"/>
      <c r="E18" s="1317"/>
      <c r="F18" s="1309" t="str">
        <f t="shared" si="0"/>
        <v/>
      </c>
      <c r="G18" s="1303" t="s">
        <v>219</v>
      </c>
    </row>
    <row r="19" spans="1:7" ht="24.95" customHeight="1">
      <c r="A19" s="1301">
        <v>13</v>
      </c>
      <c r="B19" s="1316"/>
      <c r="C19" s="1316"/>
      <c r="D19" s="1316"/>
      <c r="E19" s="1317"/>
      <c r="F19" s="1309" t="str">
        <f t="shared" si="0"/>
        <v/>
      </c>
      <c r="G19" s="1303" t="s">
        <v>219</v>
      </c>
    </row>
    <row r="20" spans="1:7" ht="24.95" customHeight="1">
      <c r="A20" s="1301">
        <v>14</v>
      </c>
      <c r="B20" s="1316"/>
      <c r="C20" s="1316"/>
      <c r="D20" s="1316"/>
      <c r="E20" s="1317"/>
      <c r="F20" s="1309" t="str">
        <f t="shared" si="0"/>
        <v/>
      </c>
      <c r="G20" s="1303" t="s">
        <v>219</v>
      </c>
    </row>
    <row r="21" spans="1:7" ht="24.95" customHeight="1">
      <c r="A21" s="1301">
        <v>15</v>
      </c>
      <c r="B21" s="1316"/>
      <c r="C21" s="1316"/>
      <c r="D21" s="1316"/>
      <c r="E21" s="1317"/>
      <c r="F21" s="1309" t="str">
        <f t="shared" si="0"/>
        <v/>
      </c>
      <c r="G21" s="1303" t="s">
        <v>219</v>
      </c>
    </row>
    <row r="22" spans="1:7" ht="24.95" customHeight="1">
      <c r="A22" s="1301">
        <v>16</v>
      </c>
      <c r="B22" s="1316"/>
      <c r="C22" s="1316"/>
      <c r="D22" s="1316"/>
      <c r="E22" s="1317"/>
      <c r="F22" s="1309" t="str">
        <f t="shared" si="0"/>
        <v/>
      </c>
      <c r="G22" s="1303" t="s">
        <v>219</v>
      </c>
    </row>
    <row r="23" spans="1:7" ht="24.95" customHeight="1">
      <c r="A23" s="1301">
        <v>17</v>
      </c>
      <c r="B23" s="1316"/>
      <c r="C23" s="1316"/>
      <c r="D23" s="1316"/>
      <c r="E23" s="1317"/>
      <c r="F23" s="1309" t="str">
        <f t="shared" si="0"/>
        <v/>
      </c>
      <c r="G23" s="1303" t="s">
        <v>219</v>
      </c>
    </row>
    <row r="24" spans="1:7" ht="24.95" customHeight="1">
      <c r="A24" s="1301">
        <v>18</v>
      </c>
      <c r="B24" s="1316"/>
      <c r="C24" s="1316"/>
      <c r="D24" s="1316"/>
      <c r="E24" s="1317"/>
      <c r="F24" s="1309" t="str">
        <f t="shared" si="0"/>
        <v/>
      </c>
      <c r="G24" s="1303" t="s">
        <v>219</v>
      </c>
    </row>
    <row r="25" spans="1:7" ht="24.95" customHeight="1">
      <c r="A25" s="1301">
        <v>19</v>
      </c>
      <c r="B25" s="1316"/>
      <c r="C25" s="1316"/>
      <c r="D25" s="1316"/>
      <c r="E25" s="1317"/>
      <c r="F25" s="1309" t="str">
        <f t="shared" si="0"/>
        <v/>
      </c>
      <c r="G25" s="1303" t="s">
        <v>219</v>
      </c>
    </row>
    <row r="26" spans="1:7" ht="24.95" customHeight="1">
      <c r="A26" s="1301">
        <v>20</v>
      </c>
      <c r="B26" s="1316"/>
      <c r="C26" s="1316"/>
      <c r="D26" s="1316"/>
      <c r="E26" s="1317"/>
      <c r="F26" s="1309" t="str">
        <f t="shared" si="0"/>
        <v/>
      </c>
      <c r="G26" s="1303" t="s">
        <v>219</v>
      </c>
    </row>
    <row r="27" spans="1:7" ht="24.95" hidden="1" customHeight="1">
      <c r="A27" s="1301">
        <v>21</v>
      </c>
      <c r="B27" s="1301"/>
      <c r="C27" s="1301"/>
      <c r="D27" s="1301"/>
      <c r="E27" s="1304"/>
      <c r="F27" s="1302" t="str">
        <f t="shared" si="0"/>
        <v/>
      </c>
      <c r="G27" s="1303" t="s">
        <v>219</v>
      </c>
    </row>
    <row r="28" spans="1:7" ht="24.95" hidden="1" customHeight="1">
      <c r="A28" s="1301">
        <v>22</v>
      </c>
      <c r="B28" s="1301"/>
      <c r="C28" s="1301"/>
      <c r="D28" s="1301"/>
      <c r="E28" s="1304"/>
      <c r="F28" s="1302" t="str">
        <f t="shared" si="0"/>
        <v/>
      </c>
      <c r="G28" s="1303" t="s">
        <v>219</v>
      </c>
    </row>
    <row r="29" spans="1:7" ht="24.95" hidden="1" customHeight="1">
      <c r="A29" s="1301">
        <v>23</v>
      </c>
      <c r="B29" s="1301"/>
      <c r="C29" s="1301"/>
      <c r="D29" s="1301"/>
      <c r="E29" s="1304"/>
      <c r="F29" s="1302" t="str">
        <f t="shared" si="0"/>
        <v/>
      </c>
      <c r="G29" s="1303" t="s">
        <v>219</v>
      </c>
    </row>
    <row r="30" spans="1:7" ht="24.95" hidden="1" customHeight="1">
      <c r="A30" s="1301">
        <v>24</v>
      </c>
      <c r="B30" s="1301"/>
      <c r="C30" s="1301"/>
      <c r="D30" s="1301"/>
      <c r="E30" s="1304"/>
      <c r="F30" s="1302" t="str">
        <f t="shared" si="0"/>
        <v/>
      </c>
      <c r="G30" s="1303" t="s">
        <v>219</v>
      </c>
    </row>
    <row r="31" spans="1:7" ht="24.95" hidden="1" customHeight="1">
      <c r="A31" s="1301">
        <v>25</v>
      </c>
      <c r="B31" s="1301"/>
      <c r="C31" s="1301"/>
      <c r="D31" s="1301"/>
      <c r="E31" s="1304"/>
      <c r="F31" s="1302" t="str">
        <f t="shared" si="0"/>
        <v/>
      </c>
      <c r="G31" s="1303" t="s">
        <v>219</v>
      </c>
    </row>
    <row r="32" spans="1:7" ht="24.95" hidden="1" customHeight="1">
      <c r="A32" s="1301">
        <v>26</v>
      </c>
      <c r="B32" s="1301"/>
      <c r="C32" s="1301"/>
      <c r="D32" s="1301"/>
      <c r="E32" s="1304"/>
      <c r="F32" s="1302" t="str">
        <f t="shared" si="0"/>
        <v/>
      </c>
      <c r="G32" s="1303" t="s">
        <v>219</v>
      </c>
    </row>
    <row r="33" spans="1:7" ht="24.95" hidden="1" customHeight="1">
      <c r="A33" s="1301">
        <v>27</v>
      </c>
      <c r="B33" s="1301"/>
      <c r="C33" s="1301"/>
      <c r="D33" s="1301"/>
      <c r="E33" s="1304"/>
      <c r="F33" s="1302" t="str">
        <f t="shared" si="0"/>
        <v/>
      </c>
      <c r="G33" s="1303" t="s">
        <v>219</v>
      </c>
    </row>
    <row r="34" spans="1:7" ht="24.95" hidden="1" customHeight="1">
      <c r="A34" s="1301">
        <v>28</v>
      </c>
      <c r="B34" s="1301"/>
      <c r="C34" s="1301"/>
      <c r="D34" s="1301"/>
      <c r="E34" s="1304"/>
      <c r="F34" s="1302" t="str">
        <f t="shared" si="0"/>
        <v/>
      </c>
      <c r="G34" s="1303" t="s">
        <v>219</v>
      </c>
    </row>
    <row r="35" spans="1:7" ht="24.95" hidden="1" customHeight="1">
      <c r="A35" s="1301">
        <v>29</v>
      </c>
      <c r="B35" s="1301"/>
      <c r="C35" s="1301"/>
      <c r="D35" s="1301"/>
      <c r="E35" s="1304"/>
      <c r="F35" s="1302" t="str">
        <f t="shared" si="0"/>
        <v/>
      </c>
      <c r="G35" s="1303" t="s">
        <v>219</v>
      </c>
    </row>
    <row r="36" spans="1:7" ht="24.95" hidden="1" customHeight="1">
      <c r="A36" s="1301">
        <v>30</v>
      </c>
      <c r="B36" s="1301"/>
      <c r="C36" s="1301"/>
      <c r="D36" s="1301"/>
      <c r="E36" s="1304"/>
      <c r="F36" s="1302" t="str">
        <f t="shared" si="0"/>
        <v/>
      </c>
      <c r="G36" s="1303" t="s">
        <v>219</v>
      </c>
    </row>
    <row r="37" spans="1:7" s="1305" customFormat="1" ht="24.95" customHeight="1" thickBot="1">
      <c r="A37" s="1297"/>
      <c r="B37" s="1297"/>
      <c r="C37" s="1297"/>
      <c r="D37" s="1297"/>
      <c r="E37" s="1297"/>
      <c r="F37" s="1297"/>
      <c r="G37" s="1297"/>
    </row>
    <row r="38" spans="1:7" ht="24.95" customHeight="1" thickBot="1">
      <c r="A38" s="2972" t="s">
        <v>220</v>
      </c>
      <c r="B38" s="2973"/>
      <c r="C38" s="2974"/>
      <c r="D38" s="1308" t="str">
        <f>IFERROR(SUM(F7:F36)/COUNT(F7:F36),"（自動計算）")</f>
        <v>（自動計算）</v>
      </c>
    </row>
    <row r="39" spans="1:7" ht="24.95" customHeight="1">
      <c r="A39" s="1306"/>
      <c r="B39" s="1306"/>
      <c r="C39" s="1306"/>
      <c r="D39" s="1307"/>
      <c r="E39" s="1305"/>
      <c r="F39" s="1305"/>
      <c r="G39" s="1305"/>
    </row>
    <row r="40" spans="1:7" ht="24.95" customHeight="1">
      <c r="A40" s="1346" t="s">
        <v>221</v>
      </c>
    </row>
    <row r="41" spans="1:7" ht="24.95" customHeight="1">
      <c r="A41" s="2975" t="s">
        <v>213</v>
      </c>
      <c r="B41" s="2975" t="s">
        <v>214</v>
      </c>
      <c r="C41" s="2975" t="s">
        <v>215</v>
      </c>
      <c r="D41" s="2975" t="s">
        <v>216</v>
      </c>
      <c r="E41" s="2975" t="s">
        <v>217</v>
      </c>
      <c r="F41" s="2977" t="s">
        <v>218</v>
      </c>
      <c r="G41" s="2978"/>
    </row>
    <row r="42" spans="1:7" ht="24.95" customHeight="1">
      <c r="A42" s="2976"/>
      <c r="B42" s="2976"/>
      <c r="C42" s="2976"/>
      <c r="D42" s="2976"/>
      <c r="E42" s="2976"/>
      <c r="F42" s="2979"/>
      <c r="G42" s="2980"/>
    </row>
    <row r="43" spans="1:7" ht="24.95" customHeight="1">
      <c r="A43" s="1301">
        <v>1</v>
      </c>
      <c r="B43" s="1316"/>
      <c r="C43" s="1316"/>
      <c r="D43" s="1316"/>
      <c r="E43" s="1317"/>
      <c r="F43" s="1309" t="str">
        <f t="shared" ref="F43:F52" si="1">IF(E43="","",DATEDIF(E43,$E$4,"m"))</f>
        <v/>
      </c>
      <c r="G43" s="1303" t="s">
        <v>219</v>
      </c>
    </row>
    <row r="44" spans="1:7" ht="24.95" customHeight="1">
      <c r="A44" s="1301">
        <v>2</v>
      </c>
      <c r="B44" s="1316"/>
      <c r="C44" s="1316"/>
      <c r="D44" s="1316"/>
      <c r="E44" s="1317"/>
      <c r="F44" s="1309" t="str">
        <f t="shared" si="1"/>
        <v/>
      </c>
      <c r="G44" s="1303" t="s">
        <v>219</v>
      </c>
    </row>
    <row r="45" spans="1:7" ht="24.95" customHeight="1">
      <c r="A45" s="1301">
        <v>3</v>
      </c>
      <c r="B45" s="1316"/>
      <c r="C45" s="1316"/>
      <c r="D45" s="1316"/>
      <c r="E45" s="1317"/>
      <c r="F45" s="1309" t="str">
        <f t="shared" si="1"/>
        <v/>
      </c>
      <c r="G45" s="1303" t="s">
        <v>219</v>
      </c>
    </row>
    <row r="46" spans="1:7" ht="24.95" customHeight="1">
      <c r="A46" s="1301">
        <v>4</v>
      </c>
      <c r="B46" s="1316"/>
      <c r="C46" s="1316"/>
      <c r="D46" s="1316"/>
      <c r="E46" s="1317"/>
      <c r="F46" s="1309" t="str">
        <f t="shared" si="1"/>
        <v/>
      </c>
      <c r="G46" s="1303" t="s">
        <v>219</v>
      </c>
    </row>
    <row r="47" spans="1:7" ht="24.95" customHeight="1">
      <c r="A47" s="1301">
        <v>5</v>
      </c>
      <c r="B47" s="1316"/>
      <c r="C47" s="1316"/>
      <c r="D47" s="1316"/>
      <c r="E47" s="1317"/>
      <c r="F47" s="1309" t="str">
        <f t="shared" si="1"/>
        <v/>
      </c>
      <c r="G47" s="1303" t="s">
        <v>219</v>
      </c>
    </row>
    <row r="48" spans="1:7" ht="24.95" hidden="1" customHeight="1">
      <c r="A48" s="1301">
        <v>6</v>
      </c>
      <c r="B48" s="1301"/>
      <c r="C48" s="1301"/>
      <c r="D48" s="1301"/>
      <c r="E48" s="1304"/>
      <c r="F48" s="1302" t="str">
        <f t="shared" si="1"/>
        <v/>
      </c>
      <c r="G48" s="1303" t="s">
        <v>219</v>
      </c>
    </row>
    <row r="49" spans="1:7" ht="24.95" hidden="1" customHeight="1">
      <c r="A49" s="1301">
        <v>7</v>
      </c>
      <c r="B49" s="1301"/>
      <c r="C49" s="1301"/>
      <c r="D49" s="1301"/>
      <c r="E49" s="1304"/>
      <c r="F49" s="1302" t="str">
        <f t="shared" si="1"/>
        <v/>
      </c>
      <c r="G49" s="1303" t="s">
        <v>219</v>
      </c>
    </row>
    <row r="50" spans="1:7" ht="24.95" hidden="1" customHeight="1">
      <c r="A50" s="1301">
        <v>8</v>
      </c>
      <c r="B50" s="1301"/>
      <c r="C50" s="1301"/>
      <c r="D50" s="1301"/>
      <c r="E50" s="1304"/>
      <c r="F50" s="1302" t="str">
        <f t="shared" si="1"/>
        <v/>
      </c>
      <c r="G50" s="1303" t="s">
        <v>219</v>
      </c>
    </row>
    <row r="51" spans="1:7" ht="24.95" hidden="1" customHeight="1">
      <c r="A51" s="1301">
        <v>9</v>
      </c>
      <c r="B51" s="1301"/>
      <c r="C51" s="1301"/>
      <c r="D51" s="1301"/>
      <c r="E51" s="1304"/>
      <c r="F51" s="1302" t="str">
        <f t="shared" si="1"/>
        <v/>
      </c>
      <c r="G51" s="1303" t="s">
        <v>219</v>
      </c>
    </row>
    <row r="52" spans="1:7" ht="24.95" hidden="1" customHeight="1">
      <c r="A52" s="1301">
        <v>10</v>
      </c>
      <c r="B52" s="1301"/>
      <c r="C52" s="1301"/>
      <c r="D52" s="1301"/>
      <c r="E52" s="1304"/>
      <c r="F52" s="1302" t="str">
        <f t="shared" si="1"/>
        <v/>
      </c>
      <c r="G52" s="1303" t="s">
        <v>219</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A2:G2"/>
    <mergeCell ref="A38:C38"/>
    <mergeCell ref="A41:A42"/>
    <mergeCell ref="B41:B42"/>
    <mergeCell ref="C41:C42"/>
    <mergeCell ref="A5:A6"/>
    <mergeCell ref="B5:B6"/>
    <mergeCell ref="C5:C6"/>
    <mergeCell ref="E5:E6"/>
    <mergeCell ref="F5:G6"/>
    <mergeCell ref="D41:D42"/>
    <mergeCell ref="E41:E42"/>
    <mergeCell ref="F41:G42"/>
    <mergeCell ref="D5:D6"/>
  </mergeCells>
  <phoneticPr fontId="8"/>
  <conditionalFormatting sqref="B7:E26">
    <cfRule type="notContainsBlanks" dxfId="110" priority="2">
      <formula>LEN(TRIM(B7))&gt;0</formula>
    </cfRule>
  </conditionalFormatting>
  <conditionalFormatting sqref="B43:E47">
    <cfRule type="notContainsBlanks" dxfId="109" priority="1">
      <formula>LEN(TRIM(B43))&gt;0</formula>
    </cfRule>
  </conditionalFormatting>
  <printOptions horizontalCentered="1"/>
  <pageMargins left="0.51181102362204722" right="0.43307086614173229" top="0.55118110236220474" bottom="0.19685039370078741" header="0.51181102362204722" footer="0.51181102362204722"/>
  <pageSetup paperSize="9" scale="94"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4"/>
  </sheetPr>
  <dimension ref="A1:J28"/>
  <sheetViews>
    <sheetView view="pageBreakPreview" zoomScale="85" zoomScaleNormal="70" zoomScaleSheetLayoutView="85" workbookViewId="0">
      <selection activeCell="D11" sqref="D11"/>
    </sheetView>
  </sheetViews>
  <sheetFormatPr defaultColWidth="9" defaultRowHeight="13.5"/>
  <cols>
    <col min="1" max="1" width="9" style="1311"/>
    <col min="2" max="8" width="10.625" style="1311" customWidth="1"/>
    <col min="9" max="16384" width="9" style="1311"/>
  </cols>
  <sheetData>
    <row r="1" spans="1:10" ht="17.25">
      <c r="A1" s="1310" t="s">
        <v>794</v>
      </c>
    </row>
    <row r="2" spans="1:10" ht="30.95" customHeight="1">
      <c r="G2" s="2986" t="str">
        <f>IF(AND(ISBLANK('届出書 '!AA4),ISBLANK('届出書 '!AD4),ISBLANK('届出書 '!AG4)),"届出書の日付から自動引用","令和"&amp;'届出書 '!AA4&amp;"年"&amp;'届出書 '!AD4&amp;"月"&amp;'届出書 '!AG4&amp;"日")</f>
        <v>届出書の日付から自動引用</v>
      </c>
      <c r="H2" s="2987"/>
    </row>
    <row r="3" spans="1:10" ht="30.95" customHeight="1">
      <c r="A3" s="2988" t="s">
        <v>1505</v>
      </c>
      <c r="B3" s="2988"/>
      <c r="C3" s="2988"/>
      <c r="D3" s="2988"/>
      <c r="E3" s="2988"/>
      <c r="F3" s="2988"/>
      <c r="G3" s="2988"/>
      <c r="H3" s="2988"/>
      <c r="I3" s="1312"/>
      <c r="J3" s="1312"/>
    </row>
    <row r="4" spans="1:10" ht="16.5" customHeight="1">
      <c r="A4" s="1312"/>
      <c r="B4" s="1312"/>
      <c r="C4" s="1312"/>
      <c r="D4" s="1312"/>
      <c r="E4" s="1312"/>
      <c r="F4" s="1312"/>
      <c r="G4" s="1312"/>
      <c r="H4" s="1312"/>
      <c r="I4" s="1312"/>
      <c r="J4" s="1312"/>
    </row>
    <row r="5" spans="1:10" ht="30.95" customHeight="1">
      <c r="A5" s="2982" t="s">
        <v>91</v>
      </c>
      <c r="B5" s="2982"/>
      <c r="C5" s="2983"/>
      <c r="D5" s="2984"/>
      <c r="E5" s="2984"/>
      <c r="F5" s="2984"/>
      <c r="G5" s="2984"/>
      <c r="H5" s="2985"/>
    </row>
    <row r="6" spans="1:10" ht="30.95" customHeight="1">
      <c r="A6" s="2982" t="s">
        <v>92</v>
      </c>
      <c r="B6" s="2982"/>
      <c r="C6" s="2989" t="str">
        <f>IF(ISBLANK('届出書 '!G18),"届出書の記載欄から自動引用",'届出書 '!G18)</f>
        <v>届出書の記載欄から自動引用</v>
      </c>
      <c r="D6" s="2990"/>
      <c r="E6" s="2990"/>
      <c r="F6" s="2990"/>
      <c r="G6" s="2990"/>
      <c r="H6" s="2991"/>
    </row>
    <row r="7" spans="1:10" ht="30.95" customHeight="1">
      <c r="A7" s="2982" t="s">
        <v>159</v>
      </c>
      <c r="B7" s="2982"/>
      <c r="C7" s="2983"/>
      <c r="D7" s="2984"/>
      <c r="E7" s="2984"/>
      <c r="F7" s="2984"/>
      <c r="G7" s="2984"/>
      <c r="H7" s="2985"/>
    </row>
    <row r="8" spans="1:10" ht="36.75" customHeight="1">
      <c r="A8" s="2994" t="s">
        <v>93</v>
      </c>
      <c r="B8" s="2995"/>
      <c r="C8" s="2996"/>
      <c r="D8" s="2984"/>
      <c r="E8" s="2984"/>
      <c r="F8" s="2984"/>
      <c r="G8" s="2984"/>
      <c r="H8" s="2985"/>
    </row>
    <row r="9" spans="1:10" ht="18" customHeight="1"/>
    <row r="10" spans="1:10" ht="30.95" customHeight="1">
      <c r="A10" s="2982" t="s">
        <v>137</v>
      </c>
      <c r="B10" s="2982"/>
      <c r="C10" s="2982"/>
      <c r="D10" s="1313" t="s">
        <v>94</v>
      </c>
      <c r="E10" s="2982" t="s">
        <v>95</v>
      </c>
      <c r="F10" s="2982"/>
      <c r="G10" s="2982" t="s">
        <v>96</v>
      </c>
      <c r="H10" s="2982"/>
    </row>
    <row r="11" spans="1:10" ht="30.95" customHeight="1">
      <c r="A11" s="1313">
        <v>1</v>
      </c>
      <c r="B11" s="2992"/>
      <c r="C11" s="2992"/>
      <c r="D11" s="1316"/>
      <c r="E11" s="2992"/>
      <c r="F11" s="2992"/>
      <c r="G11" s="2993"/>
      <c r="H11" s="2993"/>
    </row>
    <row r="12" spans="1:10" ht="30.95" customHeight="1">
      <c r="A12" s="1313">
        <v>2</v>
      </c>
      <c r="B12" s="2992"/>
      <c r="C12" s="2992"/>
      <c r="D12" s="1316"/>
      <c r="E12" s="2992"/>
      <c r="F12" s="2992"/>
      <c r="G12" s="2993"/>
      <c r="H12" s="2993"/>
    </row>
    <row r="13" spans="1:10" ht="30.95" customHeight="1">
      <c r="A13" s="1313">
        <v>3</v>
      </c>
      <c r="B13" s="2992"/>
      <c r="C13" s="2992"/>
      <c r="D13" s="1316"/>
      <c r="E13" s="2992"/>
      <c r="F13" s="2992"/>
      <c r="G13" s="2993"/>
      <c r="H13" s="2993"/>
    </row>
    <row r="14" spans="1:10" ht="30.95" customHeight="1">
      <c r="A14" s="1313">
        <v>4</v>
      </c>
      <c r="B14" s="2992"/>
      <c r="C14" s="2992"/>
      <c r="D14" s="1316"/>
      <c r="E14" s="2992"/>
      <c r="F14" s="2992"/>
      <c r="G14" s="2993"/>
      <c r="H14" s="2993"/>
    </row>
    <row r="15" spans="1:10" ht="30.95" customHeight="1">
      <c r="A15" s="1313">
        <v>5</v>
      </c>
      <c r="B15" s="2992"/>
      <c r="C15" s="2992"/>
      <c r="D15" s="1316"/>
      <c r="E15" s="2992"/>
      <c r="F15" s="2992"/>
      <c r="G15" s="2993"/>
      <c r="H15" s="2993"/>
    </row>
    <row r="16" spans="1:10" ht="30.95" customHeight="1">
      <c r="A16" s="1313">
        <v>6</v>
      </c>
      <c r="B16" s="2992"/>
      <c r="C16" s="2992"/>
      <c r="D16" s="1316"/>
      <c r="E16" s="2992"/>
      <c r="F16" s="2992"/>
      <c r="G16" s="2993"/>
      <c r="H16" s="2993"/>
    </row>
    <row r="17" spans="1:9" ht="30.95" customHeight="1">
      <c r="A17" s="1313">
        <v>7</v>
      </c>
      <c r="B17" s="2992"/>
      <c r="C17" s="2992"/>
      <c r="D17" s="1316"/>
      <c r="E17" s="2992"/>
      <c r="F17" s="2992"/>
      <c r="G17" s="2993"/>
      <c r="H17" s="2993"/>
    </row>
    <row r="18" spans="1:9" ht="30.95" customHeight="1">
      <c r="A18" s="1313">
        <v>8</v>
      </c>
      <c r="B18" s="2992"/>
      <c r="C18" s="2992"/>
      <c r="D18" s="1316"/>
      <c r="E18" s="2992"/>
      <c r="F18" s="2992"/>
      <c r="G18" s="2993"/>
      <c r="H18" s="2993"/>
    </row>
    <row r="19" spans="1:9" ht="30.95" customHeight="1">
      <c r="A19" s="1313">
        <v>9</v>
      </c>
      <c r="B19" s="2992"/>
      <c r="C19" s="2992"/>
      <c r="D19" s="1316"/>
      <c r="E19" s="2992"/>
      <c r="F19" s="2992"/>
      <c r="G19" s="2993"/>
      <c r="H19" s="2993"/>
    </row>
    <row r="20" spans="1:9" ht="30.95" customHeight="1">
      <c r="A20" s="1313">
        <v>10</v>
      </c>
      <c r="B20" s="2992"/>
      <c r="C20" s="2992"/>
      <c r="D20" s="1316"/>
      <c r="E20" s="2992"/>
      <c r="F20" s="2992"/>
      <c r="G20" s="2993"/>
      <c r="H20" s="2993"/>
    </row>
    <row r="21" spans="1:9" ht="12.75" customHeight="1"/>
    <row r="22" spans="1:9" ht="36.75" customHeight="1">
      <c r="A22" s="2981" t="s">
        <v>1686</v>
      </c>
      <c r="B22" s="2981"/>
      <c r="C22" s="2981"/>
      <c r="D22" s="2981"/>
      <c r="E22" s="2981"/>
      <c r="F22" s="2981"/>
      <c r="G22" s="2981"/>
      <c r="H22" s="2981"/>
    </row>
    <row r="23" spans="1:9" ht="30.95" customHeight="1">
      <c r="A23" s="2981" t="s">
        <v>1683</v>
      </c>
      <c r="B23" s="2981"/>
      <c r="C23" s="2981"/>
      <c r="D23" s="2981"/>
      <c r="E23" s="2981"/>
      <c r="F23" s="2981"/>
      <c r="G23" s="2981"/>
      <c r="H23" s="2981"/>
    </row>
    <row r="24" spans="1:9" ht="30.95" customHeight="1">
      <c r="A24" s="2981" t="s">
        <v>1684</v>
      </c>
      <c r="B24" s="2981"/>
      <c r="C24" s="2981"/>
      <c r="D24" s="2981"/>
      <c r="E24" s="2981"/>
      <c r="F24" s="2981"/>
      <c r="G24" s="2981"/>
      <c r="H24" s="2981"/>
    </row>
    <row r="25" spans="1:9" ht="49.5" customHeight="1">
      <c r="A25" s="2997" t="s">
        <v>1685</v>
      </c>
      <c r="B25" s="2998"/>
      <c r="C25" s="2998"/>
      <c r="D25" s="2998"/>
      <c r="E25" s="2998"/>
      <c r="F25" s="2998"/>
      <c r="G25" s="2998"/>
      <c r="H25" s="2998"/>
    </row>
    <row r="26" spans="1:9" ht="49.5" customHeight="1">
      <c r="A26" s="1314"/>
      <c r="B26" s="1315"/>
      <c r="C26" s="1315"/>
      <c r="D26" s="1315"/>
      <c r="E26" s="1315"/>
      <c r="F26" s="1315"/>
      <c r="G26" s="1315"/>
      <c r="H26" s="1315"/>
      <c r="I26" s="1315"/>
    </row>
    <row r="27" spans="1:9" ht="24.95" customHeight="1">
      <c r="A27" s="1315"/>
      <c r="B27" s="1315"/>
      <c r="C27" s="1315"/>
      <c r="D27" s="1315"/>
      <c r="E27" s="1315"/>
      <c r="F27" s="1315"/>
      <c r="G27" s="1315"/>
      <c r="H27" s="1315"/>
      <c r="I27" s="1315"/>
    </row>
    <row r="28"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7">
    <mergeCell ref="E20:F20"/>
    <mergeCell ref="G20:H20"/>
    <mergeCell ref="B18:C18"/>
    <mergeCell ref="E18:F18"/>
    <mergeCell ref="G18:H18"/>
    <mergeCell ref="B19:C19"/>
    <mergeCell ref="E19:F19"/>
    <mergeCell ref="G19:H19"/>
    <mergeCell ref="A10:C10"/>
    <mergeCell ref="E10:F10"/>
    <mergeCell ref="G10:H10"/>
    <mergeCell ref="G15:H15"/>
    <mergeCell ref="B16:C16"/>
    <mergeCell ref="E16:F16"/>
    <mergeCell ref="G16:H16"/>
    <mergeCell ref="A25:H25"/>
    <mergeCell ref="B12:C12"/>
    <mergeCell ref="E12:F12"/>
    <mergeCell ref="G12:H12"/>
    <mergeCell ref="B13:C13"/>
    <mergeCell ref="E13:F13"/>
    <mergeCell ref="G13:H13"/>
    <mergeCell ref="B14:C14"/>
    <mergeCell ref="E14:F14"/>
    <mergeCell ref="G14:H14"/>
    <mergeCell ref="B15:C15"/>
    <mergeCell ref="E15:F15"/>
    <mergeCell ref="B17:C17"/>
    <mergeCell ref="E17:F17"/>
    <mergeCell ref="G17:H17"/>
    <mergeCell ref="B20:C20"/>
    <mergeCell ref="A23:H23"/>
    <mergeCell ref="A24:H24"/>
    <mergeCell ref="A7:B7"/>
    <mergeCell ref="C7:H7"/>
    <mergeCell ref="G2:H2"/>
    <mergeCell ref="A3:H3"/>
    <mergeCell ref="A5:B5"/>
    <mergeCell ref="C5:H5"/>
    <mergeCell ref="A6:B6"/>
    <mergeCell ref="C6:H6"/>
    <mergeCell ref="B11:C11"/>
    <mergeCell ref="E11:F11"/>
    <mergeCell ref="G11:H11"/>
    <mergeCell ref="A22:H22"/>
    <mergeCell ref="A8:B8"/>
    <mergeCell ref="C8:H8"/>
  </mergeCells>
  <phoneticPr fontId="8"/>
  <conditionalFormatting sqref="B11:H20 C7:H8">
    <cfRule type="notContainsBlanks" dxfId="108" priority="2">
      <formula>LEN(TRIM(B7))&gt;0</formula>
    </cfRule>
  </conditionalFormatting>
  <conditionalFormatting sqref="C5:H5">
    <cfRule type="notContainsBlanks" dxfId="107" priority="1">
      <formula>LEN(TRIM(C5))&gt;0</formula>
    </cfRule>
  </conditionalFormatting>
  <printOptions horizontalCentered="1"/>
  <pageMargins left="0.39370078740157483" right="0.39370078740157483" top="0.98425196850393704" bottom="0.98425196850393704" header="0.51181102362204722" footer="0.51181102362204722"/>
  <pageSetup paperSize="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DF28-6910-46A0-A022-E0979F5AC674}">
  <sheetPr>
    <tabColor theme="4"/>
  </sheetPr>
  <dimension ref="A1:J31"/>
  <sheetViews>
    <sheetView view="pageBreakPreview" zoomScale="81" zoomScaleNormal="100" zoomScaleSheetLayoutView="115" workbookViewId="0">
      <selection activeCell="L10" sqref="L10"/>
    </sheetView>
  </sheetViews>
  <sheetFormatPr defaultColWidth="8.125" defaultRowHeight="13.5"/>
  <cols>
    <col min="1" max="1" width="10.125" style="507" customWidth="1"/>
    <col min="2" max="2" width="17.375" style="507" customWidth="1"/>
    <col min="3" max="3" width="11.625" style="507" customWidth="1"/>
    <col min="4" max="7" width="10.125" style="507" customWidth="1"/>
    <col min="8" max="8" width="16.25" style="507" customWidth="1"/>
    <col min="9" max="256" width="8.125" style="507"/>
    <col min="257" max="264" width="10.125" style="507" customWidth="1"/>
    <col min="265" max="512" width="8.125" style="507"/>
    <col min="513" max="520" width="10.125" style="507" customWidth="1"/>
    <col min="521" max="768" width="8.125" style="507"/>
    <col min="769" max="776" width="10.125" style="507" customWidth="1"/>
    <col min="777" max="1024" width="8.125" style="507"/>
    <col min="1025" max="1032" width="10.125" style="507" customWidth="1"/>
    <col min="1033" max="1280" width="8.125" style="507"/>
    <col min="1281" max="1288" width="10.125" style="507" customWidth="1"/>
    <col min="1289" max="1536" width="8.125" style="507"/>
    <col min="1537" max="1544" width="10.125" style="507" customWidth="1"/>
    <col min="1545" max="1792" width="8.125" style="507"/>
    <col min="1793" max="1800" width="10.125" style="507" customWidth="1"/>
    <col min="1801" max="2048" width="8.125" style="507"/>
    <col min="2049" max="2056" width="10.125" style="507" customWidth="1"/>
    <col min="2057" max="2304" width="8.125" style="507"/>
    <col min="2305" max="2312" width="10.125" style="507" customWidth="1"/>
    <col min="2313" max="2560" width="8.125" style="507"/>
    <col min="2561" max="2568" width="10.125" style="507" customWidth="1"/>
    <col min="2569" max="2816" width="8.125" style="507"/>
    <col min="2817" max="2824" width="10.125" style="507" customWidth="1"/>
    <col min="2825" max="3072" width="8.125" style="507"/>
    <col min="3073" max="3080" width="10.125" style="507" customWidth="1"/>
    <col min="3081" max="3328" width="8.125" style="507"/>
    <col min="3329" max="3336" width="10.125" style="507" customWidth="1"/>
    <col min="3337" max="3584" width="8.125" style="507"/>
    <col min="3585" max="3592" width="10.125" style="507" customWidth="1"/>
    <col min="3593" max="3840" width="8.125" style="507"/>
    <col min="3841" max="3848" width="10.125" style="507" customWidth="1"/>
    <col min="3849" max="4096" width="8.125" style="507"/>
    <col min="4097" max="4104" width="10.125" style="507" customWidth="1"/>
    <col min="4105" max="4352" width="8.125" style="507"/>
    <col min="4353" max="4360" width="10.125" style="507" customWidth="1"/>
    <col min="4361" max="4608" width="8.125" style="507"/>
    <col min="4609" max="4616" width="10.125" style="507" customWidth="1"/>
    <col min="4617" max="4864" width="8.125" style="507"/>
    <col min="4865" max="4872" width="10.125" style="507" customWidth="1"/>
    <col min="4873" max="5120" width="8.125" style="507"/>
    <col min="5121" max="5128" width="10.125" style="507" customWidth="1"/>
    <col min="5129" max="5376" width="8.125" style="507"/>
    <col min="5377" max="5384" width="10.125" style="507" customWidth="1"/>
    <col min="5385" max="5632" width="8.125" style="507"/>
    <col min="5633" max="5640" width="10.125" style="507" customWidth="1"/>
    <col min="5641" max="5888" width="8.125" style="507"/>
    <col min="5889" max="5896" width="10.125" style="507" customWidth="1"/>
    <col min="5897" max="6144" width="8.125" style="507"/>
    <col min="6145" max="6152" width="10.125" style="507" customWidth="1"/>
    <col min="6153" max="6400" width="8.125" style="507"/>
    <col min="6401" max="6408" width="10.125" style="507" customWidth="1"/>
    <col min="6409" max="6656" width="8.125" style="507"/>
    <col min="6657" max="6664" width="10.125" style="507" customWidth="1"/>
    <col min="6665" max="6912" width="8.125" style="507"/>
    <col min="6913" max="6920" width="10.125" style="507" customWidth="1"/>
    <col min="6921" max="7168" width="8.125" style="507"/>
    <col min="7169" max="7176" width="10.125" style="507" customWidth="1"/>
    <col min="7177" max="7424" width="8.125" style="507"/>
    <col min="7425" max="7432" width="10.125" style="507" customWidth="1"/>
    <col min="7433" max="7680" width="8.125" style="507"/>
    <col min="7681" max="7688" width="10.125" style="507" customWidth="1"/>
    <col min="7689" max="7936" width="8.125" style="507"/>
    <col min="7937" max="7944" width="10.125" style="507" customWidth="1"/>
    <col min="7945" max="8192" width="8.125" style="507"/>
    <col min="8193" max="8200" width="10.125" style="507" customWidth="1"/>
    <col min="8201" max="8448" width="8.125" style="507"/>
    <col min="8449" max="8456" width="10.125" style="507" customWidth="1"/>
    <col min="8457" max="8704" width="8.125" style="507"/>
    <col min="8705" max="8712" width="10.125" style="507" customWidth="1"/>
    <col min="8713" max="8960" width="8.125" style="507"/>
    <col min="8961" max="8968" width="10.125" style="507" customWidth="1"/>
    <col min="8969" max="9216" width="8.125" style="507"/>
    <col min="9217" max="9224" width="10.125" style="507" customWidth="1"/>
    <col min="9225" max="9472" width="8.125" style="507"/>
    <col min="9473" max="9480" width="10.125" style="507" customWidth="1"/>
    <col min="9481" max="9728" width="8.125" style="507"/>
    <col min="9729" max="9736" width="10.125" style="507" customWidth="1"/>
    <col min="9737" max="9984" width="8.125" style="507"/>
    <col min="9985" max="9992" width="10.125" style="507" customWidth="1"/>
    <col min="9993" max="10240" width="8.125" style="507"/>
    <col min="10241" max="10248" width="10.125" style="507" customWidth="1"/>
    <col min="10249" max="10496" width="8.125" style="507"/>
    <col min="10497" max="10504" width="10.125" style="507" customWidth="1"/>
    <col min="10505" max="10752" width="8.125" style="507"/>
    <col min="10753" max="10760" width="10.125" style="507" customWidth="1"/>
    <col min="10761" max="11008" width="8.125" style="507"/>
    <col min="11009" max="11016" width="10.125" style="507" customWidth="1"/>
    <col min="11017" max="11264" width="8.125" style="507"/>
    <col min="11265" max="11272" width="10.125" style="507" customWidth="1"/>
    <col min="11273" max="11520" width="8.125" style="507"/>
    <col min="11521" max="11528" width="10.125" style="507" customWidth="1"/>
    <col min="11529" max="11776" width="8.125" style="507"/>
    <col min="11777" max="11784" width="10.125" style="507" customWidth="1"/>
    <col min="11785" max="12032" width="8.125" style="507"/>
    <col min="12033" max="12040" width="10.125" style="507" customWidth="1"/>
    <col min="12041" max="12288" width="8.125" style="507"/>
    <col min="12289" max="12296" width="10.125" style="507" customWidth="1"/>
    <col min="12297" max="12544" width="8.125" style="507"/>
    <col min="12545" max="12552" width="10.125" style="507" customWidth="1"/>
    <col min="12553" max="12800" width="8.125" style="507"/>
    <col min="12801" max="12808" width="10.125" style="507" customWidth="1"/>
    <col min="12809" max="13056" width="8.125" style="507"/>
    <col min="13057" max="13064" width="10.125" style="507" customWidth="1"/>
    <col min="13065" max="13312" width="8.125" style="507"/>
    <col min="13313" max="13320" width="10.125" style="507" customWidth="1"/>
    <col min="13321" max="13568" width="8.125" style="507"/>
    <col min="13569" max="13576" width="10.125" style="507" customWidth="1"/>
    <col min="13577" max="13824" width="8.125" style="507"/>
    <col min="13825" max="13832" width="10.125" style="507" customWidth="1"/>
    <col min="13833" max="14080" width="8.125" style="507"/>
    <col min="14081" max="14088" width="10.125" style="507" customWidth="1"/>
    <col min="14089" max="14336" width="8.125" style="507"/>
    <col min="14337" max="14344" width="10.125" style="507" customWidth="1"/>
    <col min="14345" max="14592" width="8.125" style="507"/>
    <col min="14593" max="14600" width="10.125" style="507" customWidth="1"/>
    <col min="14601" max="14848" width="8.125" style="507"/>
    <col min="14849" max="14856" width="10.125" style="507" customWidth="1"/>
    <col min="14857" max="15104" width="8.125" style="507"/>
    <col min="15105" max="15112" width="10.125" style="507" customWidth="1"/>
    <col min="15113" max="15360" width="8.125" style="507"/>
    <col min="15361" max="15368" width="10.125" style="507" customWidth="1"/>
    <col min="15369" max="15616" width="8.125" style="507"/>
    <col min="15617" max="15624" width="10.125" style="507" customWidth="1"/>
    <col min="15625" max="15872" width="8.125" style="507"/>
    <col min="15873" max="15880" width="10.125" style="507" customWidth="1"/>
    <col min="15881" max="16128" width="8.125" style="507"/>
    <col min="16129" max="16136" width="10.125" style="507" customWidth="1"/>
    <col min="16137" max="16384" width="8.125" style="507"/>
  </cols>
  <sheetData>
    <row r="1" spans="1:10" ht="20.100000000000001" customHeight="1">
      <c r="A1" s="1345" t="s">
        <v>793</v>
      </c>
    </row>
    <row r="2" spans="1:10" ht="20.100000000000001" customHeight="1">
      <c r="F2" s="3013" t="str">
        <f>IF(AND(ISBLANK('届出書 '!AA4),ISBLANK('届出書 '!AD4),ISBLANK('届出書 '!AG4)),"届出書の日付から自動引用","令和"&amp;'届出書 '!AA4&amp;"年"&amp;'届出書 '!AD4&amp;"月"&amp;'届出書 '!AG4&amp;"日")</f>
        <v>届出書の日付から自動引用</v>
      </c>
      <c r="G2" s="3013"/>
      <c r="H2" s="3013"/>
    </row>
    <row r="3" spans="1:10" s="616" customFormat="1" ht="20.100000000000001" customHeight="1">
      <c r="A3" s="3035" t="s">
        <v>953</v>
      </c>
      <c r="B3" s="2215"/>
      <c r="C3" s="2215"/>
      <c r="D3" s="2215"/>
      <c r="E3" s="2215"/>
      <c r="F3" s="2215"/>
      <c r="G3" s="2215"/>
      <c r="H3" s="2215"/>
    </row>
    <row r="4" spans="1:10" ht="20.100000000000001" customHeight="1">
      <c r="A4" s="609"/>
      <c r="B4" s="609"/>
      <c r="C4" s="609"/>
      <c r="D4" s="609"/>
      <c r="E4" s="609"/>
      <c r="F4" s="609"/>
      <c r="G4" s="609"/>
      <c r="H4" s="609"/>
    </row>
    <row r="5" spans="1:10" ht="36.75" customHeight="1">
      <c r="A5" s="3034" t="s">
        <v>183</v>
      </c>
      <c r="B5" s="3034"/>
      <c r="C5" s="3036" t="str">
        <f>IF(ISBLANK('届出書 '!G18),"届出書の記載欄から自動引用",'届出書 '!G18)</f>
        <v>届出書の記載欄から自動引用</v>
      </c>
      <c r="D5" s="3037"/>
      <c r="E5" s="3037"/>
      <c r="F5" s="3037"/>
      <c r="G5" s="3037"/>
      <c r="H5" s="3038"/>
    </row>
    <row r="6" spans="1:10" ht="38.25" customHeight="1">
      <c r="A6" s="3002" t="s">
        <v>952</v>
      </c>
      <c r="B6" s="3002"/>
      <c r="C6" s="3003"/>
      <c r="D6" s="3003"/>
      <c r="E6" s="3003"/>
      <c r="F6" s="3003"/>
      <c r="G6" s="3003"/>
      <c r="H6" s="3003"/>
    </row>
    <row r="7" spans="1:10" ht="26.25" customHeight="1">
      <c r="A7" s="3004" t="s">
        <v>951</v>
      </c>
      <c r="B7" s="3005"/>
      <c r="C7" s="3010" t="s">
        <v>950</v>
      </c>
      <c r="D7" s="3011"/>
      <c r="E7" s="2999" t="s">
        <v>949</v>
      </c>
      <c r="F7" s="3000"/>
      <c r="G7" s="3001"/>
      <c r="H7" s="1080"/>
    </row>
    <row r="8" spans="1:10" ht="26.25" customHeight="1">
      <c r="A8" s="3006"/>
      <c r="B8" s="3007"/>
      <c r="C8" s="3012" t="s">
        <v>948</v>
      </c>
      <c r="D8" s="3012"/>
      <c r="E8" s="2999" t="s">
        <v>370</v>
      </c>
      <c r="F8" s="3000"/>
      <c r="G8" s="3001"/>
      <c r="H8" s="1080"/>
    </row>
    <row r="9" spans="1:10" ht="26.25" customHeight="1">
      <c r="A9" s="3006"/>
      <c r="B9" s="3007"/>
      <c r="C9" s="3012" t="s">
        <v>947</v>
      </c>
      <c r="D9" s="3012"/>
      <c r="E9" s="2999" t="s">
        <v>946</v>
      </c>
      <c r="F9" s="3000"/>
      <c r="G9" s="3001"/>
      <c r="H9" s="1080"/>
    </row>
    <row r="10" spans="1:10" ht="26.25" customHeight="1">
      <c r="A10" s="3006"/>
      <c r="B10" s="3007"/>
      <c r="C10" s="3012" t="s">
        <v>945</v>
      </c>
      <c r="D10" s="3012"/>
      <c r="E10" s="2999" t="s">
        <v>944</v>
      </c>
      <c r="F10" s="3000"/>
      <c r="G10" s="3001"/>
      <c r="H10" s="1080"/>
    </row>
    <row r="11" spans="1:10" ht="26.25" customHeight="1">
      <c r="A11" s="3008"/>
      <c r="B11" s="3009"/>
      <c r="C11" s="3012" t="s">
        <v>943</v>
      </c>
      <c r="D11" s="3012"/>
      <c r="E11" s="2999" t="s">
        <v>279</v>
      </c>
      <c r="F11" s="3000"/>
      <c r="G11" s="3001"/>
      <c r="H11" s="1080"/>
    </row>
    <row r="12" spans="1:10" ht="14.25" customHeight="1" thickBot="1">
      <c r="A12" s="605"/>
      <c r="B12" s="605"/>
      <c r="C12" s="605"/>
      <c r="D12" s="605"/>
      <c r="E12" s="605"/>
      <c r="F12" s="605"/>
      <c r="G12" s="609"/>
      <c r="H12" s="605"/>
    </row>
    <row r="13" spans="1:10" ht="45" customHeight="1" thickTop="1">
      <c r="A13" s="3018" t="s">
        <v>1687</v>
      </c>
      <c r="B13" s="3019"/>
      <c r="C13" s="614" t="s">
        <v>258</v>
      </c>
      <c r="D13" s="1081"/>
      <c r="E13" s="615" t="s">
        <v>227</v>
      </c>
      <c r="F13" s="3024" t="s">
        <v>942</v>
      </c>
      <c r="G13" s="3025"/>
      <c r="H13" s="3030" t="str" cm="1">
        <f t="array" ref="H13">_xlfn.IFS(AND(ISBLANK(D13),ISBLANK(D14),ISBLANK(D15)),"（自動入力）",SUM(D13:D15)&gt;=1,"該当",SUM(D13:D15)&lt;1,"非該当")</f>
        <v>（自動入力）</v>
      </c>
    </row>
    <row r="14" spans="1:10" ht="45" customHeight="1">
      <c r="A14" s="3020"/>
      <c r="B14" s="3021"/>
      <c r="C14" s="614" t="s">
        <v>312</v>
      </c>
      <c r="D14" s="1082"/>
      <c r="E14" s="613" t="s">
        <v>227</v>
      </c>
      <c r="F14" s="3026"/>
      <c r="G14" s="3027"/>
      <c r="H14" s="3031"/>
      <c r="J14" s="1085"/>
    </row>
    <row r="15" spans="1:10" ht="45" customHeight="1" thickBot="1">
      <c r="A15" s="3022"/>
      <c r="B15" s="3023"/>
      <c r="C15" s="612" t="s">
        <v>259</v>
      </c>
      <c r="D15" s="1083"/>
      <c r="E15" s="611" t="s">
        <v>227</v>
      </c>
      <c r="F15" s="3028"/>
      <c r="G15" s="3029"/>
      <c r="H15" s="3032"/>
      <c r="J15" s="1085"/>
    </row>
    <row r="16" spans="1:10" ht="21" customHeight="1" thickTop="1">
      <c r="A16" s="609"/>
      <c r="B16" s="609"/>
      <c r="C16" s="609"/>
      <c r="D16" s="605"/>
      <c r="E16" s="605"/>
      <c r="F16" s="610"/>
      <c r="G16" s="610"/>
      <c r="H16" s="609"/>
    </row>
    <row r="17" spans="1:8" ht="45" customHeight="1">
      <c r="A17" s="3018" t="s">
        <v>1688</v>
      </c>
      <c r="B17" s="3019"/>
      <c r="C17" s="608" t="s">
        <v>941</v>
      </c>
      <c r="D17" s="1084"/>
      <c r="E17" s="607" t="s">
        <v>227</v>
      </c>
      <c r="F17" s="3033" t="s">
        <v>1609</v>
      </c>
      <c r="G17" s="3033"/>
      <c r="H17" s="3002" t="str" cm="1">
        <f t="array" ref="H17">_xlfn.IFS(AND(ISBLANK(D17)),"（自動入力）",SUM(D13:D15)&gt;=D18,"該当",SUM(D13:D15)&lt;D18,"非該当")</f>
        <v>（自動入力）</v>
      </c>
    </row>
    <row r="18" spans="1:8" ht="51.75" customHeight="1">
      <c r="A18" s="3022"/>
      <c r="B18" s="3023"/>
      <c r="C18" s="1318" t="s">
        <v>940</v>
      </c>
      <c r="D18" s="1086">
        <f>D17/20</f>
        <v>0</v>
      </c>
      <c r="E18" s="607" t="s">
        <v>227</v>
      </c>
      <c r="F18" s="3033"/>
      <c r="G18" s="3033"/>
      <c r="H18" s="3034"/>
    </row>
    <row r="19" spans="1:8" ht="15" customHeight="1">
      <c r="A19" s="606"/>
      <c r="B19" s="605"/>
      <c r="C19" s="605"/>
      <c r="D19" s="605"/>
      <c r="E19" s="605"/>
      <c r="F19" s="605"/>
      <c r="G19" s="605"/>
      <c r="H19" s="605"/>
    </row>
    <row r="20" spans="1:8" ht="57.75" customHeight="1">
      <c r="A20" s="3014" t="s">
        <v>881</v>
      </c>
      <c r="B20" s="3014"/>
      <c r="C20" s="3015" t="s">
        <v>939</v>
      </c>
      <c r="D20" s="3016"/>
      <c r="E20" s="3016"/>
      <c r="F20" s="3016"/>
      <c r="G20" s="3016"/>
      <c r="H20" s="3017"/>
    </row>
    <row r="21" spans="1:8" ht="15" customHeight="1">
      <c r="A21" s="506"/>
      <c r="B21" s="506"/>
      <c r="C21" s="506"/>
      <c r="D21" s="506"/>
      <c r="E21" s="506"/>
      <c r="F21" s="506"/>
      <c r="G21" s="506"/>
      <c r="H21" s="506"/>
    </row>
    <row r="22" spans="1:8" ht="52.5" customHeight="1">
      <c r="A22" s="2213" t="s">
        <v>938</v>
      </c>
      <c r="B22" s="2213"/>
      <c r="C22" s="2213"/>
      <c r="D22" s="2213"/>
      <c r="E22" s="2213"/>
      <c r="F22" s="2213"/>
      <c r="G22" s="2213"/>
      <c r="H22" s="2213"/>
    </row>
    <row r="23" spans="1:8" ht="39" customHeight="1">
      <c r="A23" s="2213" t="s">
        <v>937</v>
      </c>
      <c r="B23" s="2213"/>
      <c r="C23" s="2213"/>
      <c r="D23" s="2213"/>
      <c r="E23" s="2213"/>
      <c r="F23" s="2213"/>
      <c r="G23" s="2213"/>
      <c r="H23" s="2213"/>
    </row>
    <row r="24" spans="1:8" ht="38.25" customHeight="1">
      <c r="A24" s="2213" t="s">
        <v>936</v>
      </c>
      <c r="B24" s="2213"/>
      <c r="C24" s="2213"/>
      <c r="D24" s="2213"/>
      <c r="E24" s="2213"/>
      <c r="F24" s="2213"/>
      <c r="G24" s="2213"/>
      <c r="H24" s="2213"/>
    </row>
    <row r="25" spans="1:8" ht="19.5" customHeight="1"/>
    <row r="26" spans="1:8" ht="19.5" customHeight="1"/>
    <row r="27" spans="1:8" ht="19.5" customHeight="1"/>
    <row r="30" spans="1:8" ht="17.25" customHeight="1"/>
    <row r="31" spans="1:8" ht="17.25" customHeight="1"/>
  </sheetData>
  <mergeCells count="28">
    <mergeCell ref="F2:H2"/>
    <mergeCell ref="A24:H24"/>
    <mergeCell ref="A20:B20"/>
    <mergeCell ref="C20:H20"/>
    <mergeCell ref="A22:H22"/>
    <mergeCell ref="A23:H23"/>
    <mergeCell ref="A13:B15"/>
    <mergeCell ref="F13:G15"/>
    <mergeCell ref="H13:H15"/>
    <mergeCell ref="A17:B18"/>
    <mergeCell ref="F17:G18"/>
    <mergeCell ref="H17:H18"/>
    <mergeCell ref="C11:D11"/>
    <mergeCell ref="A3:H3"/>
    <mergeCell ref="A5:B5"/>
    <mergeCell ref="C5:H5"/>
    <mergeCell ref="E11:G11"/>
    <mergeCell ref="E10:G10"/>
    <mergeCell ref="A6:B6"/>
    <mergeCell ref="C6:H6"/>
    <mergeCell ref="E7:G7"/>
    <mergeCell ref="E8:G8"/>
    <mergeCell ref="E9:G9"/>
    <mergeCell ref="A7:B11"/>
    <mergeCell ref="C7:D7"/>
    <mergeCell ref="C8:D8"/>
    <mergeCell ref="C9:D9"/>
    <mergeCell ref="C10:D10"/>
  </mergeCells>
  <phoneticPr fontId="8"/>
  <conditionalFormatting sqref="D17 D13:D15 H7:H11 C6:H6">
    <cfRule type="notContainsBlanks" dxfId="106" priority="1">
      <formula>LEN(TRIM(C6))&gt;0</formula>
    </cfRule>
  </conditionalFormatting>
  <dataValidations count="2">
    <dataValidation type="list" allowBlank="1" showInputMessage="1" showErrorMessage="1" sqref="H7:H11" xr:uid="{8C5A8134-565C-4714-BAD8-A0A460897C21}">
      <formula1>"○"</formula1>
    </dataValidation>
    <dataValidation type="list" allowBlank="1" showInputMessage="1" showErrorMessage="1" sqref="C6:H6" xr:uid="{3D103E24-4D69-46B9-A8A2-F35C47FCC42E}">
      <formula1>"１　新規,２　継続,３　変更,４　終了"</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4"/>
  </sheetPr>
  <dimension ref="A1:J46"/>
  <sheetViews>
    <sheetView view="pageBreakPreview" zoomScale="73" zoomScaleNormal="100" zoomScaleSheetLayoutView="85" workbookViewId="0">
      <selection activeCell="E5" sqref="E5:I5"/>
    </sheetView>
  </sheetViews>
  <sheetFormatPr defaultColWidth="9" defaultRowHeight="13.5"/>
  <cols>
    <col min="1" max="1" width="1.875" style="110" customWidth="1"/>
    <col min="2" max="2" width="10.125" style="110" customWidth="1"/>
    <col min="3" max="3" width="3.625" style="110" customWidth="1"/>
    <col min="4" max="4" width="18.75" style="110" customWidth="1"/>
    <col min="5" max="9" width="12.625" style="110" customWidth="1"/>
    <col min="10" max="12" width="9" style="110"/>
    <col min="13" max="13" width="9" style="110" customWidth="1"/>
    <col min="14" max="16384" width="9" style="110"/>
  </cols>
  <sheetData>
    <row r="1" spans="1:10" ht="24.75" customHeight="1">
      <c r="B1" s="1319" t="s">
        <v>363</v>
      </c>
      <c r="I1" s="118"/>
    </row>
    <row r="2" spans="1:10" ht="13.5" customHeight="1">
      <c r="B2" s="1152"/>
      <c r="C2" s="1152"/>
      <c r="D2" s="1153"/>
      <c r="E2" s="1153"/>
      <c r="F2" s="1153"/>
      <c r="G2" s="1153"/>
      <c r="H2" s="3111" t="str">
        <f>IF(AND(ISBLANK('届出書 '!AA4),ISBLANK('届出書 '!AD4),ISBLANK('届出書 '!AG4)),"届出書の日付から自動引用","令和"&amp;'届出書 '!AA4&amp;"年"&amp;'届出書 '!AD4&amp;"月"&amp;'届出書 '!AG4&amp;"日")</f>
        <v>届出書の日付から自動引用</v>
      </c>
      <c r="I2" s="3111"/>
      <c r="J2" s="111"/>
    </row>
    <row r="3" spans="1:10" ht="24" customHeight="1">
      <c r="B3" s="3043" t="s">
        <v>322</v>
      </c>
      <c r="C3" s="3043"/>
      <c r="D3" s="3043"/>
      <c r="E3" s="3043"/>
      <c r="F3" s="3043"/>
      <c r="G3" s="3043"/>
      <c r="H3" s="3043"/>
      <c r="I3" s="3043"/>
    </row>
    <row r="4" spans="1:10" ht="14.25" customHeight="1" thickBot="1">
      <c r="B4" s="1215"/>
      <c r="C4" s="1215"/>
      <c r="D4" s="1215"/>
      <c r="E4" s="1215"/>
      <c r="F4" s="1215"/>
      <c r="G4" s="1215"/>
      <c r="H4" s="1215"/>
      <c r="I4" s="1215"/>
    </row>
    <row r="5" spans="1:10" ht="30" customHeight="1" thickBot="1">
      <c r="B5" s="3044" t="s">
        <v>323</v>
      </c>
      <c r="C5" s="3045"/>
      <c r="D5" s="3046"/>
      <c r="E5" s="3047" t="str">
        <f>_xlfn.CONCAT('届出書 '!G16:H16,'届出書 '!I16:J16,'届出書 '!K16:L16,'届出書 '!M16:N16,'届出書 '!O16:P16,'届出書 '!Q16:R16,'届出書 '!S16:T16,'届出書 '!U16:V16,'届出書 '!W16:X16,'届出書 '!Y16:Z16)</f>
        <v>251</v>
      </c>
      <c r="F5" s="3047"/>
      <c r="G5" s="3047"/>
      <c r="H5" s="3047"/>
      <c r="I5" s="3048"/>
    </row>
    <row r="6" spans="1:10" ht="30" customHeight="1" thickBot="1">
      <c r="B6" s="3049" t="s">
        <v>324</v>
      </c>
      <c r="C6" s="3050"/>
      <c r="D6" s="3051"/>
      <c r="E6" s="3052" t="str">
        <f>IF(ISBLANK('届出書 '!G18),"届出書の記載欄から自動引用",'届出書 '!G18)</f>
        <v>届出書の記載欄から自動引用</v>
      </c>
      <c r="F6" s="3052"/>
      <c r="G6" s="3052"/>
      <c r="H6" s="3052"/>
      <c r="I6" s="3053"/>
    </row>
    <row r="7" spans="1:10" ht="30" customHeight="1" thickTop="1" thickBot="1">
      <c r="B7" s="3069" t="s">
        <v>325</v>
      </c>
      <c r="C7" s="1155">
        <v>1</v>
      </c>
      <c r="D7" s="1156" t="s">
        <v>1618</v>
      </c>
      <c r="E7" s="3070"/>
      <c r="F7" s="3070"/>
      <c r="G7" s="3070"/>
      <c r="H7" s="3070"/>
      <c r="I7" s="3071"/>
    </row>
    <row r="8" spans="1:10" ht="30" customHeight="1">
      <c r="B8" s="3060"/>
      <c r="C8" s="3072">
        <v>2</v>
      </c>
      <c r="D8" s="3073" t="s">
        <v>328</v>
      </c>
      <c r="E8" s="3074" t="s">
        <v>329</v>
      </c>
      <c r="F8" s="3076" t="s">
        <v>1616</v>
      </c>
      <c r="G8" s="3077"/>
      <c r="H8" s="3078"/>
      <c r="I8" s="3079" t="s">
        <v>1617</v>
      </c>
      <c r="J8" s="112"/>
    </row>
    <row r="9" spans="1:10" ht="30" customHeight="1">
      <c r="B9" s="3060"/>
      <c r="C9" s="3072"/>
      <c r="D9" s="3073"/>
      <c r="E9" s="3075"/>
      <c r="F9" s="1157" t="s">
        <v>1610</v>
      </c>
      <c r="G9" s="1158" t="s">
        <v>1611</v>
      </c>
      <c r="H9" s="1159" t="s">
        <v>1612</v>
      </c>
      <c r="I9" s="3080"/>
      <c r="J9" s="112"/>
    </row>
    <row r="10" spans="1:10" ht="49.5" customHeight="1" thickBot="1">
      <c r="B10" s="3060"/>
      <c r="C10" s="3072"/>
      <c r="D10" s="3073"/>
      <c r="E10" s="1160"/>
      <c r="F10" s="1161"/>
      <c r="G10" s="1162"/>
      <c r="H10" s="1163"/>
      <c r="I10" s="1164"/>
      <c r="J10" s="112"/>
    </row>
    <row r="11" spans="1:10" ht="30" customHeight="1">
      <c r="B11" s="3060"/>
      <c r="C11" s="3081">
        <v>3</v>
      </c>
      <c r="D11" s="3072" t="s">
        <v>332</v>
      </c>
      <c r="E11" s="3039"/>
      <c r="F11" s="3039"/>
      <c r="G11" s="3039"/>
      <c r="H11" s="3039"/>
      <c r="I11" s="3040"/>
    </row>
    <row r="12" spans="1:10" ht="30" customHeight="1">
      <c r="B12" s="3060"/>
      <c r="C12" s="3081"/>
      <c r="D12" s="3072"/>
      <c r="E12" s="3041"/>
      <c r="F12" s="3041"/>
      <c r="G12" s="3041"/>
      <c r="H12" s="3041"/>
      <c r="I12" s="3042"/>
    </row>
    <row r="13" spans="1:10" ht="30" customHeight="1">
      <c r="B13" s="3060"/>
      <c r="C13" s="3064">
        <v>4</v>
      </c>
      <c r="D13" s="3065" t="s">
        <v>96</v>
      </c>
      <c r="E13" s="3067"/>
      <c r="F13" s="3067"/>
      <c r="G13" s="3067"/>
      <c r="H13" s="3067"/>
      <c r="I13" s="3068"/>
    </row>
    <row r="14" spans="1:10" ht="30" customHeight="1" thickBot="1">
      <c r="B14" s="3060"/>
      <c r="C14" s="3064"/>
      <c r="D14" s="3066"/>
      <c r="E14" s="3039"/>
      <c r="F14" s="3039"/>
      <c r="G14" s="3039"/>
      <c r="H14" s="3039"/>
      <c r="I14" s="3040"/>
    </row>
    <row r="15" spans="1:10" ht="42" customHeight="1">
      <c r="A15" s="112"/>
      <c r="B15" s="3059" t="s">
        <v>333</v>
      </c>
      <c r="C15" s="1165">
        <v>1</v>
      </c>
      <c r="D15" s="1165" t="s">
        <v>334</v>
      </c>
      <c r="E15" s="3062"/>
      <c r="F15" s="3062"/>
      <c r="G15" s="3062"/>
      <c r="H15" s="3062"/>
      <c r="I15" s="3063"/>
    </row>
    <row r="16" spans="1:10" ht="54" customHeight="1">
      <c r="A16" s="112"/>
      <c r="B16" s="3060"/>
      <c r="C16" s="1166">
        <v>2</v>
      </c>
      <c r="D16" s="1166" t="s">
        <v>255</v>
      </c>
      <c r="E16" s="3054"/>
      <c r="F16" s="3054"/>
      <c r="G16" s="3054"/>
      <c r="H16" s="3054"/>
      <c r="I16" s="3055"/>
    </row>
    <row r="17" spans="1:10" ht="54" customHeight="1" thickBot="1">
      <c r="A17" s="112"/>
      <c r="B17" s="3061"/>
      <c r="C17" s="1167">
        <v>3</v>
      </c>
      <c r="D17" s="1167" t="s">
        <v>96</v>
      </c>
      <c r="E17" s="3056"/>
      <c r="F17" s="3057"/>
      <c r="G17" s="3057"/>
      <c r="H17" s="3057"/>
      <c r="I17" s="3058"/>
    </row>
    <row r="18" spans="1:10" ht="24.75" customHeight="1">
      <c r="B18" s="3082" t="s">
        <v>335</v>
      </c>
      <c r="C18" s="3082"/>
      <c r="D18" s="3082"/>
      <c r="E18" s="3082"/>
      <c r="F18" s="3082"/>
      <c r="G18" s="3082"/>
      <c r="H18" s="3082"/>
      <c r="I18" s="3082"/>
    </row>
    <row r="19" spans="1:10" ht="66.75" customHeight="1">
      <c r="B19" s="3099" t="s">
        <v>1709</v>
      </c>
      <c r="C19" s="3099"/>
      <c r="D19" s="3099"/>
      <c r="E19" s="3099"/>
      <c r="F19" s="3099"/>
      <c r="G19" s="3099"/>
      <c r="H19" s="3099"/>
      <c r="I19" s="3099"/>
    </row>
    <row r="20" spans="1:10" ht="69.75" customHeight="1">
      <c r="B20" s="3088" t="s">
        <v>1689</v>
      </c>
      <c r="C20" s="3088"/>
      <c r="D20" s="3088"/>
      <c r="E20" s="3088"/>
      <c r="F20" s="3088"/>
      <c r="G20" s="3088"/>
      <c r="H20" s="3088"/>
      <c r="I20" s="3088"/>
    </row>
    <row r="21" spans="1:10" ht="24.75" customHeight="1">
      <c r="B21" s="3089" t="s">
        <v>336</v>
      </c>
      <c r="C21" s="3089"/>
      <c r="D21" s="3089"/>
      <c r="E21" s="3089"/>
      <c r="F21" s="3089"/>
      <c r="G21" s="3089"/>
      <c r="H21" s="3089"/>
      <c r="I21" s="3089"/>
    </row>
    <row r="22" spans="1:10" ht="33" customHeight="1">
      <c r="B22" s="3089" t="s">
        <v>1710</v>
      </c>
      <c r="C22" s="3089"/>
      <c r="D22" s="3089"/>
      <c r="E22" s="3089"/>
      <c r="F22" s="3089"/>
      <c r="G22" s="3089"/>
      <c r="H22" s="3089"/>
      <c r="I22" s="3089"/>
    </row>
    <row r="23" spans="1:10" ht="24.75" customHeight="1">
      <c r="B23" s="116"/>
      <c r="C23" s="116"/>
      <c r="D23" s="116"/>
      <c r="E23" s="116"/>
      <c r="F23" s="116"/>
      <c r="G23" s="116"/>
      <c r="H23" s="116"/>
      <c r="I23" s="116"/>
    </row>
    <row r="24" spans="1:10" ht="48" customHeight="1">
      <c r="B24" s="119" t="s">
        <v>361</v>
      </c>
    </row>
    <row r="25" spans="1:10" ht="14.25">
      <c r="B25" s="1152"/>
      <c r="C25" s="1152"/>
      <c r="D25" s="1153"/>
      <c r="E25" s="1153"/>
      <c r="F25" s="1153"/>
      <c r="G25" s="1153"/>
      <c r="H25" s="1153"/>
      <c r="I25" s="1168" t="s">
        <v>1615</v>
      </c>
      <c r="J25" s="111"/>
    </row>
    <row r="26" spans="1:10" ht="19.5" thickBot="1">
      <c r="B26" s="3090" t="s">
        <v>322</v>
      </c>
      <c r="C26" s="3090"/>
      <c r="D26" s="3090"/>
      <c r="E26" s="3090"/>
      <c r="F26" s="3090"/>
      <c r="G26" s="3090"/>
      <c r="H26" s="3090"/>
      <c r="I26" s="3090"/>
    </row>
    <row r="27" spans="1:10" ht="30" customHeight="1" thickTop="1" thickBot="1">
      <c r="B27" s="3091" t="s">
        <v>323</v>
      </c>
      <c r="C27" s="3092"/>
      <c r="D27" s="3093"/>
      <c r="E27" s="3094" t="s">
        <v>338</v>
      </c>
      <c r="F27" s="3094"/>
      <c r="G27" s="3094"/>
      <c r="H27" s="3094"/>
      <c r="I27" s="3095"/>
    </row>
    <row r="28" spans="1:10" ht="30" customHeight="1">
      <c r="B28" s="3096" t="s">
        <v>324</v>
      </c>
      <c r="C28" s="3050"/>
      <c r="D28" s="3051"/>
      <c r="E28" s="3097" t="s">
        <v>339</v>
      </c>
      <c r="F28" s="3097"/>
      <c r="G28" s="3097"/>
      <c r="H28" s="3097"/>
      <c r="I28" s="3098"/>
    </row>
    <row r="29" spans="1:10" ht="30" customHeight="1">
      <c r="B29" s="3083" t="s">
        <v>245</v>
      </c>
      <c r="C29" s="3084"/>
      <c r="D29" s="3085"/>
      <c r="E29" s="3086" t="s">
        <v>340</v>
      </c>
      <c r="F29" s="3086"/>
      <c r="G29" s="3086"/>
      <c r="H29" s="3086"/>
      <c r="I29" s="3087"/>
    </row>
    <row r="30" spans="1:10" ht="30" customHeight="1" thickBot="1">
      <c r="B30" s="3121" t="s">
        <v>135</v>
      </c>
      <c r="C30" s="3122"/>
      <c r="D30" s="1154" t="s">
        <v>129</v>
      </c>
      <c r="E30" s="3123" t="s">
        <v>341</v>
      </c>
      <c r="F30" s="3124"/>
      <c r="G30" s="1216" t="s">
        <v>291</v>
      </c>
      <c r="H30" s="3125" t="s">
        <v>342</v>
      </c>
      <c r="I30" s="3126"/>
    </row>
    <row r="31" spans="1:10" ht="30" customHeight="1" thickTop="1" thickBot="1">
      <c r="B31" s="3100" t="s">
        <v>325</v>
      </c>
      <c r="C31" s="1155">
        <v>1</v>
      </c>
      <c r="D31" s="1156" t="s">
        <v>326</v>
      </c>
      <c r="E31" s="3103" t="s">
        <v>327</v>
      </c>
      <c r="F31" s="3103"/>
      <c r="G31" s="3103"/>
      <c r="H31" s="3103"/>
      <c r="I31" s="3104"/>
    </row>
    <row r="32" spans="1:10" ht="30" customHeight="1">
      <c r="B32" s="3101"/>
      <c r="C32" s="3072">
        <v>2</v>
      </c>
      <c r="D32" s="3073" t="s">
        <v>328</v>
      </c>
      <c r="E32" s="3074" t="s">
        <v>329</v>
      </c>
      <c r="F32" s="3076" t="s">
        <v>330</v>
      </c>
      <c r="G32" s="3077"/>
      <c r="H32" s="3078"/>
      <c r="I32" s="3105" t="s">
        <v>331</v>
      </c>
    </row>
    <row r="33" spans="1:9" ht="30" customHeight="1">
      <c r="B33" s="3101"/>
      <c r="C33" s="3072"/>
      <c r="D33" s="3073"/>
      <c r="E33" s="3075"/>
      <c r="F33" s="1157" t="s">
        <v>1610</v>
      </c>
      <c r="G33" s="1158" t="s">
        <v>1611</v>
      </c>
      <c r="H33" s="1159" t="s">
        <v>1612</v>
      </c>
      <c r="I33" s="3106"/>
    </row>
    <row r="34" spans="1:9" ht="49.5" customHeight="1" thickBot="1">
      <c r="B34" s="3101"/>
      <c r="C34" s="3072"/>
      <c r="D34" s="3073"/>
      <c r="E34" s="1169">
        <v>20</v>
      </c>
      <c r="F34" s="1170">
        <v>10</v>
      </c>
      <c r="G34" s="1171">
        <v>10</v>
      </c>
      <c r="H34" s="1172"/>
      <c r="I34" s="1173" t="s">
        <v>343</v>
      </c>
    </row>
    <row r="35" spans="1:9" ht="30" customHeight="1">
      <c r="B35" s="3101"/>
      <c r="C35" s="3081">
        <v>3</v>
      </c>
      <c r="D35" s="3072" t="s">
        <v>332</v>
      </c>
      <c r="E35" s="3107" t="s">
        <v>344</v>
      </c>
      <c r="F35" s="3107"/>
      <c r="G35" s="3107"/>
      <c r="H35" s="3107"/>
      <c r="I35" s="3108"/>
    </row>
    <row r="36" spans="1:9" ht="30" customHeight="1">
      <c r="B36" s="3101"/>
      <c r="C36" s="3081"/>
      <c r="D36" s="3072"/>
      <c r="E36" s="3109"/>
      <c r="F36" s="3109"/>
      <c r="G36" s="3109"/>
      <c r="H36" s="3109"/>
      <c r="I36" s="3110"/>
    </row>
    <row r="37" spans="1:9" ht="30" customHeight="1">
      <c r="B37" s="3101"/>
      <c r="C37" s="3064">
        <v>4</v>
      </c>
      <c r="D37" s="3065" t="s">
        <v>96</v>
      </c>
      <c r="E37" s="3129"/>
      <c r="F37" s="3129"/>
      <c r="G37" s="3129"/>
      <c r="H37" s="3129"/>
      <c r="I37" s="3130"/>
    </row>
    <row r="38" spans="1:9" ht="30" customHeight="1" thickBot="1">
      <c r="B38" s="3102"/>
      <c r="C38" s="3127"/>
      <c r="D38" s="3128"/>
      <c r="E38" s="3131"/>
      <c r="F38" s="3131"/>
      <c r="G38" s="3131"/>
      <c r="H38" s="3131"/>
      <c r="I38" s="3132"/>
    </row>
    <row r="39" spans="1:9" ht="42" customHeight="1">
      <c r="A39" s="112"/>
      <c r="B39" s="3112" t="s">
        <v>333</v>
      </c>
      <c r="C39" s="1174">
        <v>1</v>
      </c>
      <c r="D39" s="1174" t="s">
        <v>265</v>
      </c>
      <c r="E39" s="3115" t="s">
        <v>345</v>
      </c>
      <c r="F39" s="3115"/>
      <c r="G39" s="3115"/>
      <c r="H39" s="3115"/>
      <c r="I39" s="3116"/>
    </row>
    <row r="40" spans="1:9" ht="54" customHeight="1">
      <c r="A40" s="112"/>
      <c r="B40" s="3113"/>
      <c r="C40" s="1175">
        <v>2</v>
      </c>
      <c r="D40" s="1175" t="s">
        <v>255</v>
      </c>
      <c r="E40" s="3117" t="s">
        <v>346</v>
      </c>
      <c r="F40" s="3117"/>
      <c r="G40" s="3117"/>
      <c r="H40" s="3117"/>
      <c r="I40" s="3118"/>
    </row>
    <row r="41" spans="1:9" ht="54" customHeight="1" thickBot="1">
      <c r="A41" s="112"/>
      <c r="B41" s="3114"/>
      <c r="C41" s="1167">
        <v>3</v>
      </c>
      <c r="D41" s="1167" t="s">
        <v>96</v>
      </c>
      <c r="E41" s="3119"/>
      <c r="F41" s="3119"/>
      <c r="G41" s="3119"/>
      <c r="H41" s="3119"/>
      <c r="I41" s="3120"/>
    </row>
    <row r="42" spans="1:9" ht="24.75" customHeight="1">
      <c r="B42" s="3082" t="s">
        <v>335</v>
      </c>
      <c r="C42" s="3082"/>
      <c r="D42" s="3082"/>
      <c r="E42" s="3082"/>
      <c r="F42" s="3082"/>
      <c r="G42" s="3082"/>
      <c r="H42" s="3082"/>
      <c r="I42" s="3082"/>
    </row>
    <row r="43" spans="1:9" ht="48" customHeight="1">
      <c r="B43" s="3088" t="s">
        <v>1613</v>
      </c>
      <c r="C43" s="3088"/>
      <c r="D43" s="3088"/>
      <c r="E43" s="3088"/>
      <c r="F43" s="3088"/>
      <c r="G43" s="3088"/>
      <c r="H43" s="3088"/>
      <c r="I43" s="3088"/>
    </row>
    <row r="44" spans="1:9" ht="39.75" customHeight="1">
      <c r="B44" s="3088" t="s">
        <v>1614</v>
      </c>
      <c r="C44" s="3088"/>
      <c r="D44" s="3088"/>
      <c r="E44" s="3088"/>
      <c r="F44" s="3088"/>
      <c r="G44" s="3088"/>
      <c r="H44" s="3088"/>
      <c r="I44" s="3088"/>
    </row>
    <row r="45" spans="1:9" ht="24.75" customHeight="1">
      <c r="B45" s="3089" t="s">
        <v>347</v>
      </c>
      <c r="C45" s="3089"/>
      <c r="D45" s="3089"/>
      <c r="E45" s="3089"/>
      <c r="F45" s="3089"/>
      <c r="G45" s="3089"/>
      <c r="H45" s="3089"/>
      <c r="I45" s="3089"/>
    </row>
    <row r="46" spans="1:9" ht="24.75" customHeight="1">
      <c r="B46" s="3089" t="s">
        <v>337</v>
      </c>
      <c r="C46" s="3089"/>
      <c r="D46" s="3089"/>
      <c r="E46" s="3089"/>
      <c r="F46" s="3089"/>
      <c r="G46" s="3089"/>
      <c r="H46" s="3089"/>
      <c r="I46" s="3089"/>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0">
    <mergeCell ref="H2:I2"/>
    <mergeCell ref="B46:I46"/>
    <mergeCell ref="B39:B41"/>
    <mergeCell ref="E39:I39"/>
    <mergeCell ref="E40:I40"/>
    <mergeCell ref="E41:I41"/>
    <mergeCell ref="B42:I42"/>
    <mergeCell ref="B43:I43"/>
    <mergeCell ref="B44:I44"/>
    <mergeCell ref="B45:I45"/>
    <mergeCell ref="B30:C30"/>
    <mergeCell ref="E30:F30"/>
    <mergeCell ref="H30:I30"/>
    <mergeCell ref="C37:C38"/>
    <mergeCell ref="D37:D38"/>
    <mergeCell ref="E37:I38"/>
    <mergeCell ref="B31:B38"/>
    <mergeCell ref="E31:I31"/>
    <mergeCell ref="C32:C34"/>
    <mergeCell ref="D32:D34"/>
    <mergeCell ref="E32:E33"/>
    <mergeCell ref="F32:H32"/>
    <mergeCell ref="I32:I33"/>
    <mergeCell ref="C35:C36"/>
    <mergeCell ref="D35:D36"/>
    <mergeCell ref="E35:I36"/>
    <mergeCell ref="B18:I18"/>
    <mergeCell ref="B29:D29"/>
    <mergeCell ref="E29:I29"/>
    <mergeCell ref="B20:I20"/>
    <mergeCell ref="B21:I21"/>
    <mergeCell ref="B22:I22"/>
    <mergeCell ref="B26:I26"/>
    <mergeCell ref="B27:D27"/>
    <mergeCell ref="E27:I27"/>
    <mergeCell ref="B28:D28"/>
    <mergeCell ref="E28:I28"/>
    <mergeCell ref="B19:I19"/>
    <mergeCell ref="E16:I16"/>
    <mergeCell ref="E17:I17"/>
    <mergeCell ref="B15:B17"/>
    <mergeCell ref="E15:I15"/>
    <mergeCell ref="C13:C14"/>
    <mergeCell ref="D13:D14"/>
    <mergeCell ref="E13:I14"/>
    <mergeCell ref="B7:B14"/>
    <mergeCell ref="E7:I7"/>
    <mergeCell ref="C8:C10"/>
    <mergeCell ref="D8:D10"/>
    <mergeCell ref="E8:E9"/>
    <mergeCell ref="F8:H8"/>
    <mergeCell ref="I8:I9"/>
    <mergeCell ref="C11:C12"/>
    <mergeCell ref="D11:D12"/>
    <mergeCell ref="E11:I12"/>
    <mergeCell ref="B3:I3"/>
    <mergeCell ref="B5:D5"/>
    <mergeCell ref="E5:I5"/>
    <mergeCell ref="B6:D6"/>
    <mergeCell ref="E6:I6"/>
  </mergeCells>
  <phoneticPr fontId="8"/>
  <conditionalFormatting sqref="O12 E10:I17">
    <cfRule type="notContainsBlanks" dxfId="105" priority="3">
      <formula>LEN(TRIM(E10))&gt;0</formula>
    </cfRule>
  </conditionalFormatting>
  <conditionalFormatting sqref="E7:I7">
    <cfRule type="notContainsBlanks" dxfId="104" priority="2">
      <formula>LEN(TRIM(E7))&gt;0</formula>
    </cfRule>
  </conditionalFormatting>
  <conditionalFormatting sqref="E5:I5">
    <cfRule type="notContainsBlanks" dxfId="103" priority="1">
      <formula>LEN(TRIM(E5))&gt;0</formula>
    </cfRule>
  </conditionalFormatting>
  <pageMargins left="0.7" right="0.7" top="0.75" bottom="0.75" header="0.3" footer="0.3"/>
  <pageSetup paperSize="9" scale="83" orientation="portrait" r:id="rId2"/>
  <rowBreaks count="1" manualBreakCount="1">
    <brk id="23" max="16383"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4"/>
  </sheetPr>
  <dimension ref="A1:G43"/>
  <sheetViews>
    <sheetView view="pageBreakPreview" zoomScale="70" zoomScaleNormal="70" zoomScaleSheetLayoutView="70" workbookViewId="0">
      <selection activeCell="I2" sqref="I2"/>
    </sheetView>
  </sheetViews>
  <sheetFormatPr defaultColWidth="9" defaultRowHeight="13.5"/>
  <cols>
    <col min="1" max="1" width="5" style="96" customWidth="1"/>
    <col min="2" max="2" width="20.625" style="96" customWidth="1"/>
    <col min="3" max="3" width="15.375" style="96" customWidth="1"/>
    <col min="4" max="4" width="2.5" style="96" customWidth="1"/>
    <col min="5" max="5" width="9.25" style="96" customWidth="1"/>
    <col min="6" max="7" width="25" style="96" customWidth="1"/>
    <col min="8" max="8" width="9.125" style="96" customWidth="1"/>
    <col min="9" max="19" width="20.625" style="96" customWidth="1"/>
    <col min="20" max="16384" width="9" style="96"/>
  </cols>
  <sheetData>
    <row r="1" spans="1:7" ht="32.25" customHeight="1">
      <c r="A1" s="1320" t="s">
        <v>792</v>
      </c>
      <c r="G1" s="1135" t="str">
        <f>IF(AND(ISBLANK('届出書 '!AA4),ISBLANK('届出書 '!AD4),ISBLANK('届出書 '!AG4)),"届出書の日付から自動引用","令和"&amp;'届出書 '!AA4&amp;"年"&amp;'届出書 '!AD4&amp;"月"&amp;'届出書 '!AG4&amp;"日")</f>
        <v>届出書の日付から自動引用</v>
      </c>
    </row>
    <row r="2" spans="1:7" ht="52.5" customHeight="1">
      <c r="A2" s="3133" t="s">
        <v>1752</v>
      </c>
      <c r="B2" s="3133"/>
      <c r="C2" s="3133"/>
      <c r="D2" s="3133"/>
      <c r="E2" s="3133"/>
      <c r="F2" s="3133"/>
      <c r="G2" s="3133"/>
    </row>
    <row r="3" spans="1:7" ht="24" thickBot="1">
      <c r="A3" s="1324"/>
      <c r="B3" s="1324"/>
      <c r="C3" s="1324"/>
      <c r="D3" s="1324"/>
      <c r="E3" s="1324"/>
      <c r="F3" s="1324"/>
      <c r="G3" s="1324"/>
    </row>
    <row r="4" spans="1:7" ht="30.75" customHeight="1">
      <c r="A4" s="3134"/>
      <c r="B4" s="3137" t="s">
        <v>266</v>
      </c>
      <c r="C4" s="3138"/>
      <c r="D4" s="3139"/>
      <c r="E4" s="1136" t="s">
        <v>267</v>
      </c>
      <c r="F4" s="3140"/>
      <c r="G4" s="3141"/>
    </row>
    <row r="5" spans="1:7" ht="30" customHeight="1">
      <c r="A5" s="3135"/>
      <c r="B5" s="3142" t="s">
        <v>268</v>
      </c>
      <c r="C5" s="3142"/>
      <c r="D5" s="3143"/>
      <c r="E5" s="1137" t="s">
        <v>269</v>
      </c>
      <c r="F5" s="3144"/>
      <c r="G5" s="3145"/>
    </row>
    <row r="6" spans="1:7" ht="30" customHeight="1">
      <c r="A6" s="3136"/>
      <c r="B6" s="3143" t="s">
        <v>1690</v>
      </c>
      <c r="C6" s="3146"/>
      <c r="D6" s="3146"/>
      <c r="E6" s="1137" t="s">
        <v>270</v>
      </c>
      <c r="F6" s="3147" t="str">
        <f>IFERROR(F5/F4,"（自動計算）")</f>
        <v>（自動計算）</v>
      </c>
      <c r="G6" s="3148"/>
    </row>
    <row r="7" spans="1:7" ht="30" customHeight="1" thickBot="1">
      <c r="A7" s="3155" t="s">
        <v>250</v>
      </c>
      <c r="B7" s="3156"/>
      <c r="C7" s="3156"/>
      <c r="D7" s="3156"/>
      <c r="E7" s="3156"/>
      <c r="F7" s="1321" t="s">
        <v>271</v>
      </c>
      <c r="G7" s="1322" t="s">
        <v>272</v>
      </c>
    </row>
    <row r="8" spans="1:7" ht="30" customHeight="1" thickTop="1">
      <c r="A8" s="1176">
        <v>1</v>
      </c>
      <c r="B8" s="3157"/>
      <c r="C8" s="3158"/>
      <c r="D8" s="3158"/>
      <c r="E8" s="3158"/>
      <c r="F8" s="1177"/>
      <c r="G8" s="1178"/>
    </row>
    <row r="9" spans="1:7" ht="30" customHeight="1">
      <c r="A9" s="1138">
        <v>2</v>
      </c>
      <c r="B9" s="3153"/>
      <c r="C9" s="3154"/>
      <c r="D9" s="3154"/>
      <c r="E9" s="3154"/>
      <c r="F9" s="1179"/>
      <c r="G9" s="1180"/>
    </row>
    <row r="10" spans="1:7" ht="30" customHeight="1">
      <c r="A10" s="1138">
        <v>3</v>
      </c>
      <c r="B10" s="3153"/>
      <c r="C10" s="3154"/>
      <c r="D10" s="3154"/>
      <c r="E10" s="3154"/>
      <c r="F10" s="1179"/>
      <c r="G10" s="1180"/>
    </row>
    <row r="11" spans="1:7" ht="30" customHeight="1">
      <c r="A11" s="1138">
        <v>4</v>
      </c>
      <c r="B11" s="3153"/>
      <c r="C11" s="3154"/>
      <c r="D11" s="3154"/>
      <c r="E11" s="3154"/>
      <c r="F11" s="1179"/>
      <c r="G11" s="1180"/>
    </row>
    <row r="12" spans="1:7" ht="30" customHeight="1">
      <c r="A12" s="1138">
        <v>5</v>
      </c>
      <c r="B12" s="3153"/>
      <c r="C12" s="3154"/>
      <c r="D12" s="3154"/>
      <c r="E12" s="3154"/>
      <c r="F12" s="1179"/>
      <c r="G12" s="1180"/>
    </row>
    <row r="13" spans="1:7" ht="30" customHeight="1">
      <c r="A13" s="1138">
        <v>6</v>
      </c>
      <c r="B13" s="3149"/>
      <c r="C13" s="3150"/>
      <c r="D13" s="3150"/>
      <c r="E13" s="3150"/>
      <c r="F13" s="1181"/>
      <c r="G13" s="1182"/>
    </row>
    <row r="14" spans="1:7" ht="30" customHeight="1">
      <c r="A14" s="1138">
        <v>7</v>
      </c>
      <c r="B14" s="3149"/>
      <c r="C14" s="3150"/>
      <c r="D14" s="3150"/>
      <c r="E14" s="3150"/>
      <c r="F14" s="1181"/>
      <c r="G14" s="1182"/>
    </row>
    <row r="15" spans="1:7" ht="30" customHeight="1">
      <c r="A15" s="1138">
        <v>8</v>
      </c>
      <c r="B15" s="3149"/>
      <c r="C15" s="3150"/>
      <c r="D15" s="3150"/>
      <c r="E15" s="3150"/>
      <c r="F15" s="1181"/>
      <c r="G15" s="1182"/>
    </row>
    <row r="16" spans="1:7" ht="30" customHeight="1">
      <c r="A16" s="1138">
        <v>9</v>
      </c>
      <c r="B16" s="3149"/>
      <c r="C16" s="3150"/>
      <c r="D16" s="3150"/>
      <c r="E16" s="3150"/>
      <c r="F16" s="1181"/>
      <c r="G16" s="1182"/>
    </row>
    <row r="17" spans="1:7" ht="30" customHeight="1" thickBot="1">
      <c r="A17" s="1139">
        <v>10</v>
      </c>
      <c r="B17" s="3151"/>
      <c r="C17" s="3152"/>
      <c r="D17" s="3152"/>
      <c r="E17" s="3152"/>
      <c r="F17" s="1183"/>
      <c r="G17" s="1184"/>
    </row>
    <row r="18" spans="1:7" ht="30" customHeight="1">
      <c r="A18" s="1134" t="s">
        <v>273</v>
      </c>
      <c r="B18" s="1134"/>
      <c r="C18" s="1134"/>
      <c r="D18" s="1134"/>
      <c r="E18" s="1134"/>
      <c r="F18" s="1134"/>
      <c r="G18" s="1134"/>
    </row>
    <row r="19" spans="1:7" ht="30" customHeight="1">
      <c r="A19" s="1134" t="s">
        <v>1691</v>
      </c>
      <c r="B19" s="1134"/>
      <c r="C19" s="1134"/>
      <c r="D19" s="1134"/>
      <c r="E19" s="1134"/>
      <c r="F19" s="1134"/>
      <c r="G19" s="1134"/>
    </row>
    <row r="20" spans="1:7" ht="30" customHeight="1"/>
    <row r="21" spans="1:7" ht="30" customHeight="1">
      <c r="B21" s="97"/>
    </row>
    <row r="22" spans="1:7" ht="30" customHeight="1"/>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B12:E12"/>
    <mergeCell ref="B11:E11"/>
    <mergeCell ref="A7:E7"/>
    <mergeCell ref="B8:E8"/>
    <mergeCell ref="B9:E9"/>
    <mergeCell ref="B10:E10"/>
    <mergeCell ref="B13:E13"/>
    <mergeCell ref="B14:E14"/>
    <mergeCell ref="B15:E15"/>
    <mergeCell ref="B16:E16"/>
    <mergeCell ref="B17:E17"/>
    <mergeCell ref="A2:G2"/>
    <mergeCell ref="A4:A6"/>
    <mergeCell ref="B4:D4"/>
    <mergeCell ref="F4:G4"/>
    <mergeCell ref="B5:D5"/>
    <mergeCell ref="F5:G5"/>
    <mergeCell ref="B6:D6"/>
    <mergeCell ref="F6:G6"/>
  </mergeCells>
  <phoneticPr fontId="8"/>
  <conditionalFormatting sqref="B8:G17 F4:G5">
    <cfRule type="notContainsBlanks" dxfId="102" priority="1">
      <formula>LEN(TRIM(B4))&gt;0</formula>
    </cfRule>
  </conditionalFormatting>
  <printOptions horizontalCentered="1"/>
  <pageMargins left="0.39370078740157483" right="0.39370078740157483" top="0.98425196850393704" bottom="0.59055118110236227" header="0.59055118110236227" footer="0.39370078740157483"/>
  <pageSetup paperSize="9" scale="70"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4"/>
  </sheetPr>
  <dimension ref="A1:G14"/>
  <sheetViews>
    <sheetView showGridLines="0" view="pageBreakPreview" zoomScale="85" zoomScaleNormal="100" zoomScaleSheetLayoutView="85" workbookViewId="0">
      <selection activeCell="C6" sqref="C6:G6"/>
    </sheetView>
  </sheetViews>
  <sheetFormatPr defaultColWidth="9" defaultRowHeight="13.5"/>
  <cols>
    <col min="1" max="1" width="1.875" style="102" customWidth="1"/>
    <col min="2" max="2" width="24.25" style="102" customWidth="1"/>
    <col min="3" max="3" width="9.75" style="102" customWidth="1"/>
    <col min="4" max="4" width="6.75" style="102" customWidth="1"/>
    <col min="5" max="6" width="21.25" style="102" customWidth="1"/>
    <col min="7" max="7" width="3.125" style="102" customWidth="1"/>
    <col min="8" max="16384" width="9" style="102"/>
  </cols>
  <sheetData>
    <row r="1" spans="1:7" ht="18" customHeight="1">
      <c r="A1" s="100"/>
      <c r="B1" s="1323" t="s">
        <v>791</v>
      </c>
      <c r="C1" s="447"/>
      <c r="D1" s="101"/>
      <c r="E1" s="101"/>
      <c r="F1" s="147"/>
      <c r="G1" s="101"/>
    </row>
    <row r="2" spans="1:7" ht="27.75" customHeight="1">
      <c r="A2" s="1185"/>
      <c r="B2" s="1186"/>
      <c r="C2" s="1186"/>
      <c r="D2" s="1186"/>
      <c r="E2" s="1186"/>
      <c r="F2" s="3162" t="str">
        <f>IF(AND(ISBLANK('届出書 '!AA4),ISBLANK('届出書 '!AD4),ISBLANK('届出書 '!AG4)),"届出書の日付から自動引用","令和"&amp;'届出書 '!AA4&amp;"年"&amp;'届出書 '!AD4&amp;"月"&amp;'届出書 '!AG4&amp;"日")</f>
        <v>届出書の日付から自動引用</v>
      </c>
      <c r="G2" s="3163"/>
    </row>
    <row r="3" spans="1:7" ht="36" customHeight="1">
      <c r="A3" s="3164" t="s">
        <v>1753</v>
      </c>
      <c r="B3" s="3164"/>
      <c r="C3" s="3164"/>
      <c r="D3" s="3164"/>
      <c r="E3" s="3164"/>
      <c r="F3" s="3164"/>
      <c r="G3" s="3164"/>
    </row>
    <row r="4" spans="1:7" ht="25.5" customHeight="1">
      <c r="A4" s="1187"/>
      <c r="B4" s="1187"/>
      <c r="C4" s="1187"/>
      <c r="D4" s="1187"/>
      <c r="E4" s="1187"/>
      <c r="F4" s="1187"/>
      <c r="G4" s="1187"/>
    </row>
    <row r="5" spans="1:7" ht="42" customHeight="1">
      <c r="A5" s="1187"/>
      <c r="B5" s="1188" t="s">
        <v>183</v>
      </c>
      <c r="C5" s="3167" t="str">
        <f>IF(ISBLANK('届出書 '!G18),"届出書の記載欄から自動引用",'届出書 '!G18)</f>
        <v>届出書の記載欄から自動引用</v>
      </c>
      <c r="D5" s="3168"/>
      <c r="E5" s="3168"/>
      <c r="F5" s="3168"/>
      <c r="G5" s="3169"/>
    </row>
    <row r="6" spans="1:7" ht="42" customHeight="1">
      <c r="A6" s="1186"/>
      <c r="B6" s="1189" t="s">
        <v>184</v>
      </c>
      <c r="C6" s="3170"/>
      <c r="D6" s="3171"/>
      <c r="E6" s="3171"/>
      <c r="F6" s="3171"/>
      <c r="G6" s="3172"/>
    </row>
    <row r="7" spans="1:7" ht="71.25" customHeight="1">
      <c r="A7" s="1186"/>
      <c r="B7" s="1190" t="s">
        <v>1695</v>
      </c>
      <c r="C7" s="1191"/>
      <c r="D7" s="1192">
        <v>1</v>
      </c>
      <c r="E7" s="3161" t="s">
        <v>1694</v>
      </c>
      <c r="F7" s="3161"/>
      <c r="G7" s="3161"/>
    </row>
    <row r="8" spans="1:7" ht="71.25" customHeight="1">
      <c r="A8" s="1186"/>
      <c r="B8" s="3165" t="s">
        <v>1693</v>
      </c>
      <c r="C8" s="1193"/>
      <c r="D8" s="1188">
        <v>1</v>
      </c>
      <c r="E8" s="3161" t="s">
        <v>320</v>
      </c>
      <c r="F8" s="3161"/>
      <c r="G8" s="3161"/>
    </row>
    <row r="9" spans="1:7" ht="71.25" customHeight="1">
      <c r="A9" s="1186"/>
      <c r="B9" s="3166"/>
      <c r="C9" s="1194"/>
      <c r="D9" s="1188">
        <v>2</v>
      </c>
      <c r="E9" s="3161" t="s">
        <v>448</v>
      </c>
      <c r="F9" s="3161"/>
      <c r="G9" s="3161"/>
    </row>
    <row r="10" spans="1:7" ht="71.25" customHeight="1">
      <c r="A10" s="1186"/>
      <c r="B10" s="3159" t="s">
        <v>1692</v>
      </c>
      <c r="C10" s="1193"/>
      <c r="D10" s="1192">
        <v>1</v>
      </c>
      <c r="E10" s="3161" t="s">
        <v>251</v>
      </c>
      <c r="F10" s="3161"/>
      <c r="G10" s="3161"/>
    </row>
    <row r="11" spans="1:7" ht="71.25" customHeight="1">
      <c r="A11" s="1186"/>
      <c r="B11" s="3160"/>
      <c r="C11" s="1195"/>
      <c r="D11" s="1192">
        <v>2</v>
      </c>
      <c r="E11" s="3173" t="s">
        <v>252</v>
      </c>
      <c r="F11" s="3173"/>
      <c r="G11" s="3173"/>
    </row>
    <row r="12" spans="1:7" ht="7.5" customHeight="1">
      <c r="A12" s="1186"/>
      <c r="B12" s="1186"/>
      <c r="C12" s="1186"/>
      <c r="D12" s="1186"/>
      <c r="E12" s="1186"/>
      <c r="F12" s="1186"/>
      <c r="G12" s="1186"/>
    </row>
    <row r="13" spans="1:7">
      <c r="A13" s="1186"/>
      <c r="B13" s="1186" t="s">
        <v>1619</v>
      </c>
      <c r="C13" s="1186"/>
      <c r="D13" s="1186"/>
      <c r="E13" s="1186"/>
      <c r="F13" s="1186"/>
      <c r="G13" s="1186"/>
    </row>
    <row r="14" spans="1:7" ht="18.75" customHeight="1">
      <c r="A14" s="1140"/>
      <c r="B14" s="1140" t="s">
        <v>1620</v>
      </c>
      <c r="C14" s="1140"/>
      <c r="D14" s="1140"/>
      <c r="E14" s="1140"/>
      <c r="F14" s="1140"/>
      <c r="G14" s="1140"/>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1">
    <mergeCell ref="B10:B11"/>
    <mergeCell ref="E10:G10"/>
    <mergeCell ref="F2:G2"/>
    <mergeCell ref="A3:G3"/>
    <mergeCell ref="E7:G7"/>
    <mergeCell ref="B8:B9"/>
    <mergeCell ref="E8:G8"/>
    <mergeCell ref="E9:G9"/>
    <mergeCell ref="C5:G5"/>
    <mergeCell ref="C6:G6"/>
    <mergeCell ref="E11:G11"/>
  </mergeCells>
  <phoneticPr fontId="8"/>
  <conditionalFormatting sqref="C6:G6 C7:C11">
    <cfRule type="notContainsBlanks" dxfId="101" priority="1">
      <formula>LEN(TRIM(C6))&gt;0</formula>
    </cfRule>
  </conditionalFormatting>
  <dataValidations count="2">
    <dataValidation type="list" allowBlank="1" showInputMessage="1" showErrorMessage="1" sqref="C6:G6" xr:uid="{B977B2AB-1E3C-4CB9-B877-8B0645FA67ED}">
      <formula1>"①　新規,②　変更,③　終了"</formula1>
    </dataValidation>
    <dataValidation type="list" allowBlank="1" showInputMessage="1" showErrorMessage="1" sqref="C7:C11" xr:uid="{3C51817E-68F5-46D1-B6AD-3A3C59232F9B}">
      <formula1>"〇"</formula1>
    </dataValidation>
  </dataValidations>
  <pageMargins left="0.76" right="0.70866141732283472" top="0.74803149606299213" bottom="0.74803149606299213" header="0.31496062992125984" footer="0.31496062992125984"/>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F15"/>
  <sheetViews>
    <sheetView view="pageBreakPreview" zoomScale="85" zoomScaleNormal="85" zoomScaleSheetLayoutView="85" workbookViewId="0">
      <selection activeCell="A3" sqref="A3:F3"/>
    </sheetView>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1323" t="s">
        <v>790</v>
      </c>
    </row>
    <row r="2" spans="1:6" ht="27.75" customHeight="1">
      <c r="E2" s="3174" t="str">
        <f>IF(AND(ISBLANK('届出書 '!AA4),ISBLANK('届出書 '!AD4),ISBLANK('届出書 '!AG4)),"届出書の日付から自動引用","令和"&amp;'届出書 '!AA4&amp;"年"&amp;'届出書 '!AD4&amp;"月"&amp;'届出書 '!AG4&amp;"日")</f>
        <v>届出書の日付から自動引用</v>
      </c>
      <c r="F2" s="3174"/>
    </row>
    <row r="3" spans="1:6" ht="36" customHeight="1">
      <c r="A3" s="3178" t="s">
        <v>113</v>
      </c>
      <c r="B3" s="3178"/>
      <c r="C3" s="3178"/>
      <c r="D3" s="3178"/>
      <c r="E3" s="3178"/>
      <c r="F3" s="3178"/>
    </row>
    <row r="4" spans="1:6" ht="36" customHeight="1">
      <c r="A4" s="55"/>
      <c r="B4" s="55"/>
      <c r="C4" s="55"/>
      <c r="D4" s="55"/>
      <c r="E4" s="55"/>
      <c r="F4" s="55"/>
    </row>
    <row r="5" spans="1:6" ht="36" customHeight="1">
      <c r="A5" s="71" t="s">
        <v>183</v>
      </c>
      <c r="B5" s="3179" t="str">
        <f>IF(ISBLANK('届出書 '!G18),"届出書の記載欄から自動引用",'届出書 '!G18)</f>
        <v>届出書の記載欄から自動引用</v>
      </c>
      <c r="C5" s="3180"/>
      <c r="D5" s="3180"/>
      <c r="E5" s="3180"/>
      <c r="F5" s="3181"/>
    </row>
    <row r="6" spans="1:6" ht="18.75" customHeight="1">
      <c r="A6" s="3175" t="s">
        <v>1698</v>
      </c>
      <c r="B6" s="63"/>
      <c r="C6" s="60"/>
      <c r="D6" s="60"/>
      <c r="E6" s="60"/>
      <c r="F6" s="61"/>
    </row>
    <row r="7" spans="1:6" ht="33" customHeight="1">
      <c r="A7" s="3176"/>
      <c r="B7" s="56"/>
      <c r="C7" s="59"/>
      <c r="D7" s="1196" t="s">
        <v>295</v>
      </c>
      <c r="E7" s="1196" t="s">
        <v>296</v>
      </c>
      <c r="F7" s="57"/>
    </row>
    <row r="8" spans="1:6" ht="33" customHeight="1">
      <c r="A8" s="3176"/>
      <c r="B8" s="56"/>
      <c r="C8" s="72" t="s">
        <v>294</v>
      </c>
      <c r="D8" s="1079"/>
      <c r="E8" s="1079"/>
      <c r="F8" s="57"/>
    </row>
    <row r="9" spans="1:6" ht="33" customHeight="1">
      <c r="A9" s="3176"/>
      <c r="B9" s="56"/>
      <c r="C9" s="72" t="s">
        <v>297</v>
      </c>
      <c r="D9" s="1079"/>
      <c r="E9" s="1079"/>
      <c r="F9" s="57"/>
    </row>
    <row r="10" spans="1:6" ht="25.5" customHeight="1">
      <c r="A10" s="3177"/>
      <c r="B10" s="58"/>
      <c r="C10" s="59"/>
      <c r="D10" s="59"/>
      <c r="E10" s="59"/>
      <c r="F10" s="2"/>
    </row>
    <row r="12" spans="1:6" ht="24.75" customHeight="1">
      <c r="A12" s="62" t="s">
        <v>1696</v>
      </c>
      <c r="B12" s="62"/>
      <c r="C12" s="62"/>
      <c r="D12" s="62"/>
      <c r="E12" s="62"/>
      <c r="F12" s="62"/>
    </row>
    <row r="13" spans="1:6" ht="24.75" customHeight="1">
      <c r="A13" s="62" t="s">
        <v>1697</v>
      </c>
      <c r="B13" s="62"/>
      <c r="C13" s="62"/>
      <c r="D13" s="62"/>
      <c r="E13" s="62"/>
      <c r="F13" s="62"/>
    </row>
    <row r="14" spans="1:6" ht="24.75" customHeight="1"/>
    <row r="15" spans="1:6" ht="13.5" customHeight="1">
      <c r="A15" s="62"/>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4">
    <mergeCell ref="E2:F2"/>
    <mergeCell ref="A6:A10"/>
    <mergeCell ref="A3:F3"/>
    <mergeCell ref="B5:F5"/>
  </mergeCells>
  <phoneticPr fontId="8"/>
  <conditionalFormatting sqref="D8:E9">
    <cfRule type="notContainsBlanks" dxfId="100" priority="1">
      <formula>LEN(TRIM(D8))&gt;0</formula>
    </cfRule>
  </conditionalFormatting>
  <pageMargins left="0.39370078740157483" right="0.19685039370078741" top="0.62992125984251968" bottom="0.98425196850393704" header="0.51181102362204722" footer="0.51181102362204722"/>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4"/>
  </sheetPr>
  <dimension ref="A1:IV14"/>
  <sheetViews>
    <sheetView view="pageBreakPreview" zoomScale="85" zoomScaleNormal="85" zoomScaleSheetLayoutView="85" workbookViewId="0">
      <selection activeCell="A3" sqref="A3:C3"/>
    </sheetView>
  </sheetViews>
  <sheetFormatPr defaultColWidth="9" defaultRowHeight="13.5"/>
  <cols>
    <col min="1" max="1" width="15.375" style="120" customWidth="1"/>
    <col min="2" max="2" width="52.625" style="120" customWidth="1"/>
    <col min="3" max="3" width="16.625" style="120" customWidth="1"/>
    <col min="4" max="16384" width="9" style="121"/>
  </cols>
  <sheetData>
    <row r="1" spans="1:256" ht="16.5">
      <c r="A1" s="1323" t="s">
        <v>1475</v>
      </c>
    </row>
    <row r="2" spans="1:256" ht="26.25" customHeight="1">
      <c r="A2" s="121"/>
      <c r="C2" s="1344" t="str">
        <f>IF(AND(ISBLANK('届出書 '!AA4),ISBLANK('届出書 '!AD4),ISBLANK('届出書 '!AG4)),"届出書の日付から自動引用","令和"&amp;'届出書 '!AA4&amp;"年"&amp;'届出書 '!AD4&amp;"月"&amp;'届出書 '!AG4&amp;"日")</f>
        <v>届出書の日付から自動引用</v>
      </c>
    </row>
    <row r="3" spans="1:256" ht="26.25" customHeight="1">
      <c r="A3" s="3182" t="s">
        <v>388</v>
      </c>
      <c r="B3" s="3182"/>
      <c r="C3" s="3182"/>
    </row>
    <row r="5" spans="1:256" ht="30.75" customHeight="1">
      <c r="A5" s="122" t="s">
        <v>389</v>
      </c>
      <c r="B5" s="3183" t="str">
        <f>IF(ISBLANK('届出書 '!G18),"届出書の記載欄から自動引用",'届出書 '!G18)</f>
        <v>届出書の記載欄から自動引用</v>
      </c>
      <c r="C5" s="3183"/>
    </row>
    <row r="6" spans="1:256" ht="30.75" customHeight="1">
      <c r="A6" s="122" t="s">
        <v>246</v>
      </c>
      <c r="B6" s="3184"/>
      <c r="C6" s="3184"/>
    </row>
    <row r="7" spans="1:256">
      <c r="A7" s="123"/>
      <c r="B7" s="123"/>
      <c r="C7" s="123"/>
    </row>
    <row r="8" spans="1:256" ht="25.5" customHeight="1">
      <c r="A8" s="3187" t="s">
        <v>390</v>
      </c>
      <c r="B8" s="3188"/>
      <c r="C8" s="124" t="s">
        <v>391</v>
      </c>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row>
    <row r="9" spans="1:256" ht="102.75" customHeight="1">
      <c r="A9" s="3189" t="s">
        <v>392</v>
      </c>
      <c r="B9" s="3190"/>
      <c r="C9" s="1325"/>
    </row>
    <row r="10" spans="1:256" ht="102.75" customHeight="1">
      <c r="A10" s="3189" t="s">
        <v>393</v>
      </c>
      <c r="B10" s="3190"/>
      <c r="C10" s="1325"/>
    </row>
    <row r="11" spans="1:256" ht="102.75" customHeight="1">
      <c r="A11" s="3189" t="s">
        <v>394</v>
      </c>
      <c r="B11" s="3190"/>
      <c r="C11" s="1325"/>
    </row>
    <row r="12" spans="1:256" ht="102.75" customHeight="1">
      <c r="A12" s="3189" t="s">
        <v>395</v>
      </c>
      <c r="B12" s="3190"/>
      <c r="C12" s="1325"/>
    </row>
    <row r="13" spans="1:256">
      <c r="A13" s="3185" t="s">
        <v>396</v>
      </c>
      <c r="B13" s="3185"/>
      <c r="C13" s="3185"/>
    </row>
    <row r="14" spans="1:256">
      <c r="A14" s="3186" t="s">
        <v>397</v>
      </c>
      <c r="B14" s="3186"/>
      <c r="C14" s="3186"/>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0">
    <mergeCell ref="A3:C3"/>
    <mergeCell ref="B5:C5"/>
    <mergeCell ref="B6:C6"/>
    <mergeCell ref="A13:C13"/>
    <mergeCell ref="A14:C14"/>
    <mergeCell ref="A8:B8"/>
    <mergeCell ref="A9:B9"/>
    <mergeCell ref="A10:B10"/>
    <mergeCell ref="A11:B11"/>
    <mergeCell ref="A12:B12"/>
  </mergeCells>
  <phoneticPr fontId="8"/>
  <conditionalFormatting sqref="C9:C12 B6:C6">
    <cfRule type="notContainsBlanks" dxfId="99" priority="1">
      <formula>LEN(TRIM(B6))&gt;0</formula>
    </cfRule>
  </conditionalFormatting>
  <dataValidations count="2">
    <dataValidation type="list" allowBlank="1" showInputMessage="1" showErrorMessage="1" sqref="C9:C12" xr:uid="{EF298FDE-6984-4C36-8AF9-8AC2D6294153}">
      <formula1>"１　有,２　無"</formula1>
    </dataValidation>
    <dataValidation type="list" allowBlank="1" showInputMessage="1" showErrorMessage="1" sqref="B6:C6" xr:uid="{19B5AF1F-64AC-4DE7-B54E-1C407CCC1224}">
      <formula1>"１　新規,２　変更,３　終了"</formula1>
    </dataValidation>
  </dataValidations>
  <pageMargins left="0.70866141732283472" right="0.70866141732283472" top="0.74803149606299213" bottom="0.74803149606299213" header="0.31496062992125984" footer="0.31496062992125984"/>
  <pageSetup paperSize="9"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4"/>
  </sheetPr>
  <dimension ref="A1:H28"/>
  <sheetViews>
    <sheetView showGridLines="0" view="pageBreakPreview" zoomScale="70" zoomScaleNormal="80" zoomScaleSheetLayoutView="70" workbookViewId="0">
      <selection activeCell="B6" sqref="B6:H6"/>
    </sheetView>
  </sheetViews>
  <sheetFormatPr defaultColWidth="9" defaultRowHeight="13.5"/>
  <cols>
    <col min="1" max="1" width="41.125" style="98" customWidth="1"/>
    <col min="2" max="3" width="3.125" style="98" customWidth="1"/>
    <col min="4" max="4" width="12" style="98" customWidth="1"/>
    <col min="5" max="5" width="10.375" style="98" customWidth="1"/>
    <col min="6" max="6" width="7.5" style="98" customWidth="1"/>
    <col min="7" max="7" width="17.375" style="98" customWidth="1"/>
    <col min="8" max="8" width="13.75" style="98" customWidth="1"/>
    <col min="9" max="16384" width="9" style="98"/>
  </cols>
  <sheetData>
    <row r="1" spans="1:8" ht="17.25">
      <c r="A1" s="1343" t="s">
        <v>789</v>
      </c>
      <c r="H1" s="148"/>
    </row>
    <row r="2" spans="1:8" ht="27.75" customHeight="1">
      <c r="A2" s="1197"/>
      <c r="B2" s="1198"/>
      <c r="C2" s="1198"/>
      <c r="D2" s="1198"/>
      <c r="E2" s="1198"/>
      <c r="F2" s="1198"/>
      <c r="G2" s="3192" t="str">
        <f>IF(AND(ISBLANK('届出書 '!AA4),ISBLANK('届出書 '!AD4),ISBLANK('届出書 '!AG4)),"届出書の日付から自動引用","令和"&amp;'届出書 '!AA4&amp;"年"&amp;'届出書 '!AD4&amp;"月"&amp;'届出書 '!AG4&amp;"日")</f>
        <v>届出書の日付から自動引用</v>
      </c>
      <c r="H2" s="3193"/>
    </row>
    <row r="3" spans="1:8" ht="65.25" customHeight="1">
      <c r="A3" s="3194" t="s">
        <v>1699</v>
      </c>
      <c r="B3" s="3195"/>
      <c r="C3" s="3195"/>
      <c r="D3" s="3195"/>
      <c r="E3" s="3195"/>
      <c r="F3" s="3195"/>
      <c r="G3" s="3195"/>
      <c r="H3" s="3195"/>
    </row>
    <row r="4" spans="1:8" ht="12" customHeight="1">
      <c r="A4" s="1199"/>
      <c r="B4" s="1199"/>
      <c r="C4" s="1199"/>
      <c r="D4" s="1199"/>
      <c r="E4" s="1199"/>
      <c r="F4" s="1199"/>
      <c r="G4" s="1199"/>
      <c r="H4" s="1199"/>
    </row>
    <row r="5" spans="1:8" ht="36" customHeight="1">
      <c r="A5" s="1200" t="s">
        <v>1586</v>
      </c>
      <c r="B5" s="3196" t="str">
        <f>IF(ISBLANK('届出書 '!G18),"届出書の記載欄から自動引用",'届出書 '!G18)</f>
        <v>届出書の記載欄から自動引用</v>
      </c>
      <c r="C5" s="3197"/>
      <c r="D5" s="3197"/>
      <c r="E5" s="3197"/>
      <c r="F5" s="3197"/>
      <c r="G5" s="3197"/>
      <c r="H5" s="3198"/>
    </row>
    <row r="6" spans="1:8" ht="36" customHeight="1">
      <c r="A6" s="1201" t="s">
        <v>1700</v>
      </c>
      <c r="B6" s="3199"/>
      <c r="C6" s="3200"/>
      <c r="D6" s="3200"/>
      <c r="E6" s="3200"/>
      <c r="F6" s="3200"/>
      <c r="G6" s="3200"/>
      <c r="H6" s="3201"/>
    </row>
    <row r="7" spans="1:8" ht="46.5" customHeight="1">
      <c r="A7" s="1202" t="s">
        <v>224</v>
      </c>
      <c r="B7" s="3199"/>
      <c r="C7" s="3200"/>
      <c r="D7" s="3200"/>
      <c r="E7" s="3200"/>
      <c r="F7" s="3200"/>
      <c r="G7" s="3200"/>
      <c r="H7" s="3201"/>
    </row>
    <row r="8" spans="1:8" s="99" customFormat="1" ht="23.25" customHeight="1">
      <c r="A8" s="1203"/>
      <c r="B8" s="1204"/>
      <c r="C8" s="1204"/>
      <c r="D8" s="1204"/>
      <c r="E8" s="1204"/>
      <c r="F8" s="1204"/>
      <c r="G8" s="1204"/>
      <c r="H8" s="1205"/>
    </row>
    <row r="9" spans="1:8" s="99" customFormat="1" ht="35.25" customHeight="1">
      <c r="A9" s="1217" t="s">
        <v>1701</v>
      </c>
      <c r="B9" s="3202"/>
      <c r="C9" s="3203"/>
      <c r="D9" s="3203"/>
      <c r="E9" s="3203"/>
      <c r="F9" s="3203"/>
      <c r="G9" s="3203"/>
      <c r="H9" s="3204"/>
    </row>
    <row r="10" spans="1:8" s="99" customFormat="1" ht="156" customHeight="1">
      <c r="A10" s="1326" t="s">
        <v>441</v>
      </c>
      <c r="B10" s="3205"/>
      <c r="C10" s="3206"/>
      <c r="D10" s="3206"/>
      <c r="E10" s="3206"/>
      <c r="F10" s="3206"/>
      <c r="G10" s="3206"/>
      <c r="H10" s="3207"/>
    </row>
    <row r="11" spans="1:8">
      <c r="A11" s="1198"/>
      <c r="B11" s="1198"/>
      <c r="C11" s="1198"/>
      <c r="D11" s="1198"/>
      <c r="E11" s="1198"/>
      <c r="F11" s="1198"/>
      <c r="G11" s="1198"/>
      <c r="H11" s="1198"/>
    </row>
    <row r="12" spans="1:8" ht="17.25" customHeight="1">
      <c r="A12" s="3191" t="s">
        <v>1621</v>
      </c>
      <c r="B12" s="3191"/>
      <c r="C12" s="3191"/>
      <c r="D12" s="3191"/>
      <c r="E12" s="3191"/>
      <c r="F12" s="3191"/>
      <c r="G12" s="3191"/>
      <c r="H12" s="3191"/>
    </row>
    <row r="13" spans="1:8" ht="16.5" customHeight="1">
      <c r="A13" s="3191" t="s">
        <v>442</v>
      </c>
      <c r="B13" s="3191"/>
      <c r="C13" s="3191"/>
      <c r="D13" s="3191"/>
      <c r="E13" s="3191"/>
      <c r="F13" s="3191"/>
      <c r="G13" s="3191"/>
      <c r="H13" s="3191"/>
    </row>
    <row r="14" spans="1:8" ht="17.25" customHeight="1">
      <c r="A14" s="3191" t="s">
        <v>443</v>
      </c>
      <c r="B14" s="3191"/>
      <c r="C14" s="3191"/>
      <c r="D14" s="3191"/>
      <c r="E14" s="3191"/>
      <c r="F14" s="3191"/>
      <c r="G14" s="3191"/>
      <c r="H14" s="3191"/>
    </row>
    <row r="15" spans="1:8" ht="17.25" customHeight="1">
      <c r="A15" s="1206" t="s">
        <v>444</v>
      </c>
      <c r="B15" s="1206"/>
      <c r="C15" s="1206"/>
      <c r="D15" s="1206"/>
      <c r="E15" s="1206"/>
      <c r="F15" s="1206"/>
      <c r="G15" s="1206"/>
      <c r="H15" s="1206"/>
    </row>
    <row r="16" spans="1:8" ht="17.25" customHeight="1">
      <c r="A16" s="3191" t="s">
        <v>445</v>
      </c>
      <c r="B16" s="3191"/>
      <c r="C16" s="3191"/>
      <c r="D16" s="3191"/>
      <c r="E16" s="3191"/>
      <c r="F16" s="3191"/>
      <c r="G16" s="3191"/>
      <c r="H16" s="3191"/>
    </row>
    <row r="17" spans="1:8" ht="17.25" customHeight="1">
      <c r="A17" s="3191" t="s">
        <v>438</v>
      </c>
      <c r="B17" s="3191"/>
      <c r="C17" s="3191"/>
      <c r="D17" s="3191"/>
      <c r="E17" s="3191"/>
      <c r="F17" s="3191"/>
      <c r="G17" s="3191"/>
      <c r="H17" s="3191"/>
    </row>
    <row r="18" spans="1:8" ht="17.25" customHeight="1">
      <c r="A18" s="3191" t="s">
        <v>446</v>
      </c>
      <c r="B18" s="3191"/>
      <c r="C18" s="3191"/>
      <c r="D18" s="3191"/>
      <c r="E18" s="3191"/>
      <c r="F18" s="3191"/>
      <c r="G18" s="3191"/>
      <c r="H18" s="3191"/>
    </row>
    <row r="19" spans="1:8" ht="17.25" customHeight="1">
      <c r="A19" s="3208" t="s">
        <v>447</v>
      </c>
      <c r="B19" s="3208"/>
      <c r="C19" s="3208"/>
      <c r="D19" s="3208"/>
      <c r="E19" s="3208"/>
      <c r="F19" s="3208"/>
      <c r="G19" s="3208"/>
      <c r="H19" s="3208"/>
    </row>
    <row r="20" spans="1:8" ht="17.25" customHeight="1">
      <c r="A20" s="3208"/>
      <c r="B20" s="3208"/>
      <c r="C20" s="3208"/>
      <c r="D20" s="3208"/>
      <c r="E20" s="3208"/>
      <c r="F20" s="3208"/>
      <c r="G20" s="3208"/>
      <c r="H20" s="3208"/>
    </row>
    <row r="21" spans="1:8" ht="17.25" customHeight="1">
      <c r="A21" s="133"/>
      <c r="B21" s="133"/>
      <c r="C21" s="133"/>
      <c r="D21" s="133"/>
      <c r="E21" s="133"/>
      <c r="F21" s="133"/>
      <c r="G21" s="133"/>
      <c r="H21" s="133"/>
    </row>
    <row r="22" spans="1:8" ht="17.25" customHeight="1">
      <c r="A22" s="133"/>
      <c r="B22" s="133"/>
      <c r="C22" s="133"/>
      <c r="D22" s="133"/>
      <c r="E22" s="133"/>
      <c r="F22" s="133"/>
      <c r="G22" s="133"/>
      <c r="H22" s="133"/>
    </row>
    <row r="23" spans="1:8" ht="17.25" customHeight="1">
      <c r="A23" s="133"/>
      <c r="B23" s="133"/>
      <c r="C23" s="133"/>
      <c r="D23" s="133"/>
      <c r="E23" s="133"/>
      <c r="F23" s="133"/>
      <c r="G23" s="133"/>
      <c r="H23" s="133"/>
    </row>
    <row r="24" spans="1:8" ht="17.25" customHeight="1">
      <c r="A24" s="133"/>
      <c r="B24" s="133"/>
      <c r="C24" s="133"/>
      <c r="D24" s="133"/>
      <c r="E24" s="133"/>
      <c r="F24" s="133"/>
      <c r="G24" s="133"/>
      <c r="H24" s="133"/>
    </row>
    <row r="25" spans="1:8" ht="17.25" customHeight="1">
      <c r="A25" s="2426"/>
      <c r="B25" s="2426"/>
      <c r="C25" s="2426"/>
      <c r="D25" s="2426"/>
      <c r="E25" s="2426"/>
      <c r="F25" s="2426"/>
      <c r="G25" s="2426"/>
      <c r="H25" s="2426"/>
    </row>
    <row r="26" spans="1:8">
      <c r="A26" s="2426"/>
      <c r="B26" s="2426"/>
      <c r="C26" s="2426"/>
      <c r="D26" s="2426"/>
      <c r="E26" s="2426"/>
      <c r="F26" s="2426"/>
      <c r="G26" s="2426"/>
      <c r="H26" s="2426"/>
    </row>
    <row r="27" spans="1:8">
      <c r="A27" s="2426"/>
      <c r="B27" s="2426"/>
      <c r="C27" s="2426"/>
      <c r="D27" s="2426"/>
      <c r="E27" s="2426"/>
      <c r="F27" s="2426"/>
      <c r="G27" s="2426"/>
      <c r="H27" s="2426"/>
    </row>
    <row r="28" spans="1:8">
      <c r="A28" s="2426"/>
      <c r="B28" s="2426"/>
      <c r="C28" s="2426"/>
      <c r="D28" s="2426"/>
      <c r="E28" s="2426"/>
      <c r="F28" s="2426"/>
      <c r="G28" s="2426"/>
      <c r="H28" s="2426"/>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19">
    <mergeCell ref="A26:H26"/>
    <mergeCell ref="A27:H27"/>
    <mergeCell ref="A28:H28"/>
    <mergeCell ref="A16:H16"/>
    <mergeCell ref="A17:H17"/>
    <mergeCell ref="A18:H18"/>
    <mergeCell ref="A19:H19"/>
    <mergeCell ref="A20:H20"/>
    <mergeCell ref="A25:H25"/>
    <mergeCell ref="A14:H14"/>
    <mergeCell ref="G2:H2"/>
    <mergeCell ref="A3:H3"/>
    <mergeCell ref="B5:H5"/>
    <mergeCell ref="B7:H7"/>
    <mergeCell ref="B9:H9"/>
    <mergeCell ref="A12:H12"/>
    <mergeCell ref="A13:H13"/>
    <mergeCell ref="B10:H10"/>
    <mergeCell ref="B6:H6"/>
  </mergeCells>
  <phoneticPr fontId="8"/>
  <conditionalFormatting sqref="B6 B7:H7 B10">
    <cfRule type="notContainsBlanks" dxfId="98" priority="2">
      <formula>LEN(TRIM(B6))&gt;0</formula>
    </cfRule>
  </conditionalFormatting>
  <conditionalFormatting sqref="B9">
    <cfRule type="notContainsBlanks" dxfId="97" priority="1">
      <formula>LEN(TRIM(B9))&gt;0</formula>
    </cfRule>
  </conditionalFormatting>
  <dataValidations count="2">
    <dataValidation type="list" allowBlank="1" showInputMessage="1" showErrorMessage="1" sqref="B7:H7" xr:uid="{387B294C-2A84-4109-8B14-DABC497AB7EE}">
      <formula1>"１　新規　　　　　　,２　変更　　　　　　,３　終了"</formula1>
    </dataValidation>
    <dataValidation type="list" allowBlank="1" showInputMessage="1" showErrorMessage="1" sqref="B6:H6" xr:uid="{071044DB-ABA0-47C3-BF40-166166AF72C4}">
      <formula1>"該当する,該当しない（本加算は算定できません）"</formula1>
    </dataValidation>
  </dataValidations>
  <pageMargins left="0.7" right="0.7" top="0.75" bottom="0.75" header="0.3" footer="0.3"/>
  <pageSetup paperSize="9" scale="7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142"/>
  <sheetViews>
    <sheetView showGridLines="0" view="pageBreakPreview" zoomScale="85" zoomScaleNormal="100" zoomScaleSheetLayoutView="85" workbookViewId="0">
      <selection activeCell="AQ11" sqref="AQ11"/>
    </sheetView>
  </sheetViews>
  <sheetFormatPr defaultColWidth="9" defaultRowHeight="21" customHeight="1"/>
  <cols>
    <col min="1" max="29" width="2.625" style="440" customWidth="1"/>
    <col min="30" max="30" width="2.625" style="441" customWidth="1"/>
    <col min="31" max="32" width="2.625" style="440" customWidth="1"/>
    <col min="33" max="33" width="2.625" style="441" customWidth="1"/>
    <col min="34" max="35" width="2.625" style="440" customWidth="1"/>
    <col min="36" max="36" width="2.625" style="441" customWidth="1"/>
    <col min="37" max="40" width="2.625" style="440" customWidth="1"/>
    <col min="41" max="16384" width="9" style="440"/>
  </cols>
  <sheetData>
    <row r="1" spans="1:40" s="390" customFormat="1" ht="24.95" customHeight="1">
      <c r="A1" s="357"/>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415" t="s">
        <v>741</v>
      </c>
      <c r="AK1" s="389"/>
      <c r="AL1" s="389"/>
      <c r="AM1" s="389"/>
      <c r="AN1" s="389"/>
    </row>
    <row r="2" spans="1:40" s="390" customFormat="1" ht="15.95" customHeight="1">
      <c r="A2" s="1692" t="s">
        <v>140</v>
      </c>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391"/>
      <c r="AL2" s="391"/>
      <c r="AM2" s="391"/>
      <c r="AN2" s="391"/>
    </row>
    <row r="3" spans="1:40" s="390" customFormat="1" ht="9" customHeight="1"/>
    <row r="4" spans="1:40" s="357" customFormat="1" ht="15" customHeight="1">
      <c r="A4" s="1792" t="s">
        <v>1543</v>
      </c>
      <c r="B4" s="1792"/>
      <c r="C4" s="1792"/>
      <c r="D4" s="1792"/>
      <c r="E4" s="1792"/>
      <c r="F4" s="1792"/>
      <c r="G4" s="1792"/>
      <c r="H4" s="1792"/>
      <c r="I4" s="1792"/>
      <c r="J4" s="1792"/>
      <c r="K4" s="416"/>
      <c r="L4" s="416"/>
      <c r="M4" s="416"/>
      <c r="N4" s="416"/>
      <c r="O4" s="416"/>
      <c r="P4" s="416"/>
      <c r="Q4" s="416"/>
      <c r="R4" s="416"/>
      <c r="S4" s="416"/>
      <c r="T4" s="416"/>
      <c r="U4" s="416"/>
      <c r="V4" s="416"/>
      <c r="W4" s="416"/>
      <c r="Y4" s="1793" t="s">
        <v>571</v>
      </c>
      <c r="Z4" s="1793"/>
      <c r="AA4" s="1794">
        <v>8</v>
      </c>
      <c r="AB4" s="1794"/>
      <c r="AC4" s="417" t="s">
        <v>15</v>
      </c>
      <c r="AD4" s="1795" t="s">
        <v>742</v>
      </c>
      <c r="AE4" s="1795"/>
      <c r="AF4" s="417" t="s">
        <v>16</v>
      </c>
      <c r="AG4" s="1795" t="s">
        <v>743</v>
      </c>
      <c r="AH4" s="1795"/>
      <c r="AI4" s="417" t="s">
        <v>17</v>
      </c>
      <c r="AJ4" s="418"/>
    </row>
    <row r="5" spans="1:40" s="390" customFormat="1" ht="12.75" customHeight="1">
      <c r="A5" s="1792"/>
      <c r="B5" s="1792"/>
      <c r="C5" s="1792"/>
      <c r="D5" s="1792"/>
      <c r="E5" s="1792"/>
      <c r="F5" s="1792"/>
      <c r="G5" s="1792"/>
      <c r="H5" s="1792"/>
      <c r="I5" s="1792"/>
      <c r="J5" s="1792"/>
      <c r="Y5" s="419"/>
      <c r="Z5" s="419"/>
      <c r="AA5" s="419"/>
      <c r="AB5" s="419"/>
    </row>
    <row r="6" spans="1:40" s="357" customFormat="1" ht="14.25" customHeight="1">
      <c r="A6" s="1792"/>
      <c r="B6" s="1792"/>
      <c r="C6" s="1792"/>
      <c r="D6" s="1792"/>
      <c r="E6" s="1792"/>
      <c r="F6" s="1792"/>
      <c r="G6" s="1792"/>
      <c r="H6" s="1792"/>
      <c r="I6" s="1792"/>
      <c r="J6" s="1792"/>
      <c r="K6" s="420"/>
      <c r="L6" s="420"/>
      <c r="AD6" s="418"/>
      <c r="AG6" s="418"/>
      <c r="AJ6" s="418"/>
    </row>
    <row r="7" spans="1:40" s="421" customFormat="1" ht="12" customHeight="1">
      <c r="A7" s="1792"/>
      <c r="B7" s="1792"/>
      <c r="C7" s="1792"/>
      <c r="D7" s="1792"/>
      <c r="E7" s="1792"/>
      <c r="F7" s="1792"/>
      <c r="G7" s="1792"/>
      <c r="H7" s="1792"/>
      <c r="I7" s="1792"/>
      <c r="J7" s="1792"/>
      <c r="K7" s="420"/>
      <c r="L7" s="420"/>
      <c r="M7" s="1796" t="s">
        <v>710</v>
      </c>
      <c r="N7" s="1796"/>
      <c r="O7" s="1796"/>
      <c r="P7" s="1797" t="s">
        <v>711</v>
      </c>
      <c r="Q7" s="1797"/>
      <c r="R7" s="1797"/>
      <c r="S7" s="1797"/>
      <c r="T7" s="1797"/>
      <c r="U7" s="1790" t="s">
        <v>744</v>
      </c>
      <c r="V7" s="1787" t="s">
        <v>745</v>
      </c>
      <c r="W7" s="1787"/>
      <c r="X7" s="1787"/>
      <c r="Y7" s="1787"/>
      <c r="Z7" s="1787"/>
      <c r="AA7" s="1787"/>
      <c r="AB7" s="1787"/>
      <c r="AC7" s="1787"/>
      <c r="AD7" s="1787"/>
      <c r="AE7" s="1787"/>
      <c r="AF7" s="1787"/>
      <c r="AG7" s="1787"/>
      <c r="AH7" s="1787"/>
      <c r="AI7" s="1787"/>
      <c r="AJ7" s="1787"/>
    </row>
    <row r="8" spans="1:40" s="421" customFormat="1" ht="12" customHeight="1">
      <c r="A8" s="1792"/>
      <c r="B8" s="1792"/>
      <c r="C8" s="1792"/>
      <c r="D8" s="1792"/>
      <c r="E8" s="1792"/>
      <c r="F8" s="1792"/>
      <c r="G8" s="1792"/>
      <c r="H8" s="1792"/>
      <c r="I8" s="1792"/>
      <c r="J8" s="1792"/>
      <c r="K8" s="420"/>
      <c r="L8" s="420"/>
      <c r="M8" s="1796"/>
      <c r="N8" s="1796"/>
      <c r="O8" s="1796"/>
      <c r="P8" s="1797"/>
      <c r="Q8" s="1797"/>
      <c r="R8" s="1797"/>
      <c r="S8" s="1797"/>
      <c r="T8" s="1797"/>
      <c r="U8" s="1790"/>
      <c r="V8" s="1787"/>
      <c r="W8" s="1787"/>
      <c r="X8" s="1787"/>
      <c r="Y8" s="1787"/>
      <c r="Z8" s="1787"/>
      <c r="AA8" s="1787"/>
      <c r="AB8" s="1787"/>
      <c r="AC8" s="1787"/>
      <c r="AD8" s="1787"/>
      <c r="AE8" s="1787"/>
      <c r="AF8" s="1787"/>
      <c r="AG8" s="1787"/>
      <c r="AH8" s="1787"/>
      <c r="AI8" s="1787"/>
      <c r="AJ8" s="1787"/>
    </row>
    <row r="9" spans="1:40" s="421" customFormat="1" ht="12" customHeight="1">
      <c r="M9" s="1796"/>
      <c r="N9" s="1796"/>
      <c r="O9" s="1796"/>
      <c r="P9" s="1786" t="s">
        <v>713</v>
      </c>
      <c r="Q9" s="1786"/>
      <c r="R9" s="1786"/>
      <c r="S9" s="1786"/>
      <c r="T9" s="1786"/>
      <c r="U9" s="1790" t="s">
        <v>746</v>
      </c>
      <c r="V9" s="1787" t="s">
        <v>745</v>
      </c>
      <c r="W9" s="1787"/>
      <c r="X9" s="1787"/>
      <c r="Y9" s="1787"/>
      <c r="Z9" s="1787"/>
      <c r="AA9" s="1787"/>
      <c r="AB9" s="1787"/>
      <c r="AC9" s="1787"/>
      <c r="AD9" s="1787"/>
      <c r="AE9" s="1787"/>
      <c r="AF9" s="1787"/>
      <c r="AG9" s="1787"/>
      <c r="AH9" s="1787"/>
      <c r="AI9" s="1787"/>
      <c r="AJ9" s="1787"/>
    </row>
    <row r="10" spans="1:40" s="421" customFormat="1" ht="12" customHeight="1">
      <c r="M10" s="1796"/>
      <c r="N10" s="1796"/>
      <c r="O10" s="1796"/>
      <c r="P10" s="1786"/>
      <c r="Q10" s="1786"/>
      <c r="R10" s="1786"/>
      <c r="S10" s="1786"/>
      <c r="T10" s="1786"/>
      <c r="U10" s="1790"/>
      <c r="V10" s="1787"/>
      <c r="W10" s="1787"/>
      <c r="X10" s="1787"/>
      <c r="Y10" s="1787"/>
      <c r="Z10" s="1787"/>
      <c r="AA10" s="1787"/>
      <c r="AB10" s="1787"/>
      <c r="AC10" s="1787"/>
      <c r="AD10" s="1787"/>
      <c r="AE10" s="1787"/>
      <c r="AF10" s="1787"/>
      <c r="AG10" s="1787"/>
      <c r="AH10" s="1787"/>
      <c r="AI10" s="1787"/>
      <c r="AJ10" s="1787"/>
    </row>
    <row r="11" spans="1:40" s="421" customFormat="1" ht="21.75" customHeight="1">
      <c r="M11" s="1796"/>
      <c r="N11" s="1796"/>
      <c r="O11" s="1796"/>
      <c r="P11" s="1786" t="s">
        <v>136</v>
      </c>
      <c r="Q11" s="1786"/>
      <c r="R11" s="1786"/>
      <c r="S11" s="1786"/>
      <c r="T11" s="1786"/>
      <c r="U11" s="422" t="s">
        <v>747</v>
      </c>
      <c r="V11" s="1787" t="s">
        <v>745</v>
      </c>
      <c r="W11" s="1787"/>
      <c r="X11" s="1787"/>
      <c r="Y11" s="1787"/>
      <c r="Z11" s="1787"/>
      <c r="AA11" s="1787"/>
      <c r="AB11" s="1787"/>
      <c r="AC11" s="1787"/>
      <c r="AD11" s="1787"/>
      <c r="AE11" s="1787"/>
      <c r="AF11" s="1787"/>
      <c r="AG11" s="1787"/>
      <c r="AH11" s="1787"/>
      <c r="AI11" s="1787"/>
      <c r="AJ11" s="1787"/>
    </row>
    <row r="12" spans="1:40" s="421" customFormat="1" ht="21.75" customHeight="1">
      <c r="M12" s="423"/>
      <c r="N12" s="423"/>
      <c r="O12" s="423"/>
      <c r="P12" s="424"/>
      <c r="Q12" s="424"/>
      <c r="R12" s="424"/>
      <c r="S12" s="424"/>
      <c r="T12" s="424"/>
      <c r="U12" s="422"/>
      <c r="V12" s="1787"/>
      <c r="W12" s="1787"/>
      <c r="X12" s="1787"/>
      <c r="Y12" s="1787"/>
      <c r="Z12" s="1787"/>
      <c r="AA12" s="1787"/>
      <c r="AB12" s="1787"/>
      <c r="AC12" s="1787"/>
      <c r="AD12" s="1787"/>
      <c r="AE12" s="1787"/>
      <c r="AF12" s="1787"/>
      <c r="AG12" s="1787"/>
      <c r="AH12" s="1787"/>
      <c r="AI12" s="1787"/>
      <c r="AJ12" s="1787"/>
    </row>
    <row r="13" spans="1:40" s="357" customFormat="1" ht="14.1" customHeight="1">
      <c r="M13" s="1791" t="s">
        <v>714</v>
      </c>
      <c r="N13" s="1791"/>
      <c r="O13" s="1791"/>
      <c r="P13" s="1786" t="s">
        <v>715</v>
      </c>
      <c r="Q13" s="1786"/>
      <c r="R13" s="1786"/>
      <c r="S13" s="1786"/>
      <c r="T13" s="1786"/>
      <c r="U13" s="422" t="s">
        <v>748</v>
      </c>
      <c r="V13" s="1787" t="s">
        <v>749</v>
      </c>
      <c r="W13" s="1787"/>
      <c r="X13" s="1787"/>
      <c r="Y13" s="1787"/>
      <c r="Z13" s="1787"/>
      <c r="AA13" s="1787"/>
      <c r="AB13" s="1787"/>
      <c r="AC13" s="1787"/>
      <c r="AD13" s="1787"/>
      <c r="AE13" s="1787"/>
      <c r="AF13" s="1787"/>
      <c r="AG13" s="1787"/>
      <c r="AH13" s="1787"/>
      <c r="AI13" s="1787"/>
      <c r="AJ13" s="425"/>
      <c r="AK13" s="422"/>
    </row>
    <row r="14" spans="1:40" s="357" customFormat="1" ht="14.1" customHeight="1">
      <c r="P14" s="1786" t="s">
        <v>716</v>
      </c>
      <c r="Q14" s="1786"/>
      <c r="R14" s="1786"/>
      <c r="S14" s="1786"/>
      <c r="T14" s="1786"/>
      <c r="U14" s="422" t="s">
        <v>750</v>
      </c>
      <c r="V14" s="1787" t="s">
        <v>751</v>
      </c>
      <c r="W14" s="1787"/>
      <c r="X14" s="1787"/>
      <c r="Y14" s="1787"/>
      <c r="Z14" s="1787"/>
      <c r="AA14" s="1787"/>
      <c r="AB14" s="1787"/>
      <c r="AC14" s="1787"/>
      <c r="AD14" s="1787"/>
      <c r="AE14" s="1787"/>
      <c r="AF14" s="1787"/>
      <c r="AG14" s="1787"/>
      <c r="AH14" s="1787"/>
      <c r="AI14" s="1787"/>
      <c r="AJ14" s="426"/>
      <c r="AK14" s="422"/>
    </row>
    <row r="15" spans="1:40" s="357" customFormat="1" ht="14.1" customHeight="1">
      <c r="A15" s="1660" t="s">
        <v>141</v>
      </c>
      <c r="B15" s="1660"/>
      <c r="C15" s="1660"/>
      <c r="D15" s="1660"/>
      <c r="E15" s="1660"/>
      <c r="F15" s="1660"/>
      <c r="G15" s="1660"/>
      <c r="H15" s="1660"/>
      <c r="I15" s="1660"/>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c r="AK15" s="422"/>
    </row>
    <row r="16" spans="1:40" s="390" customFormat="1" ht="10.5" customHeight="1" thickBot="1">
      <c r="A16" s="1660"/>
      <c r="B16" s="1660"/>
      <c r="C16" s="1660"/>
      <c r="D16" s="1660"/>
      <c r="E16" s="1660"/>
      <c r="F16" s="1660"/>
      <c r="G16" s="1660"/>
      <c r="H16" s="1660"/>
      <c r="I16" s="1660"/>
      <c r="J16" s="1660"/>
      <c r="K16" s="1660"/>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c r="AH16" s="1660"/>
      <c r="AI16" s="1660"/>
      <c r="AJ16" s="1660"/>
    </row>
    <row r="17" spans="1:36" s="390" customFormat="1" ht="21" customHeight="1" thickBot="1">
      <c r="A17" s="1661" t="s">
        <v>18</v>
      </c>
      <c r="B17" s="1662"/>
      <c r="C17" s="1662"/>
      <c r="D17" s="1662"/>
      <c r="E17" s="1662"/>
      <c r="F17" s="1663"/>
      <c r="G17" s="1788" t="s">
        <v>752</v>
      </c>
      <c r="H17" s="1789"/>
      <c r="I17" s="1789" t="s">
        <v>753</v>
      </c>
      <c r="J17" s="1789"/>
      <c r="K17" s="1775" t="s">
        <v>754</v>
      </c>
      <c r="L17" s="1775"/>
      <c r="M17" s="1775" t="s">
        <v>754</v>
      </c>
      <c r="N17" s="1775"/>
      <c r="O17" s="1775" t="s">
        <v>755</v>
      </c>
      <c r="P17" s="1775"/>
      <c r="Q17" s="1775" t="s">
        <v>756</v>
      </c>
      <c r="R17" s="1775"/>
      <c r="S17" s="1775" t="s">
        <v>755</v>
      </c>
      <c r="T17" s="1775"/>
      <c r="U17" s="1775" t="s">
        <v>754</v>
      </c>
      <c r="V17" s="1775"/>
      <c r="W17" s="1775" t="s">
        <v>754</v>
      </c>
      <c r="X17" s="1775"/>
      <c r="Y17" s="1775" t="s">
        <v>754</v>
      </c>
      <c r="Z17" s="1776"/>
      <c r="AA17" s="392"/>
      <c r="AB17" s="1648"/>
      <c r="AC17" s="1648"/>
      <c r="AD17" s="393"/>
      <c r="AE17" s="393"/>
      <c r="AF17" s="393"/>
      <c r="AG17" s="393"/>
      <c r="AH17" s="393"/>
      <c r="AI17" s="393"/>
      <c r="AJ17" s="393"/>
    </row>
    <row r="18" spans="1:36" s="357" customFormat="1" ht="15" customHeight="1">
      <c r="A18" s="1777" t="s">
        <v>717</v>
      </c>
      <c r="B18" s="1778"/>
      <c r="C18" s="1778"/>
      <c r="D18" s="1778"/>
      <c r="E18" s="1778"/>
      <c r="F18" s="1778"/>
      <c r="G18" s="427" t="s">
        <v>757</v>
      </c>
      <c r="H18" s="428"/>
      <c r="I18" s="428"/>
      <c r="J18" s="1781" t="s">
        <v>758</v>
      </c>
      <c r="K18" s="1781"/>
      <c r="L18" s="1781"/>
      <c r="M18" s="1781"/>
      <c r="N18" s="1781"/>
      <c r="O18" s="1781"/>
      <c r="P18" s="1781"/>
      <c r="Q18" s="1781"/>
      <c r="R18" s="1781"/>
      <c r="S18" s="1781"/>
      <c r="T18" s="1781"/>
      <c r="U18" s="1781"/>
      <c r="V18" s="1781"/>
      <c r="W18" s="1781"/>
      <c r="X18" s="1781"/>
      <c r="Y18" s="1781"/>
      <c r="Z18" s="1781"/>
      <c r="AA18" s="1781"/>
      <c r="AB18" s="1781"/>
      <c r="AC18" s="1781"/>
      <c r="AD18" s="1781"/>
      <c r="AE18" s="1781"/>
      <c r="AF18" s="1781"/>
      <c r="AG18" s="1781"/>
      <c r="AH18" s="1781"/>
      <c r="AI18" s="1781"/>
      <c r="AJ18" s="1782"/>
    </row>
    <row r="19" spans="1:36" s="357" customFormat="1" ht="24" customHeight="1">
      <c r="A19" s="1779"/>
      <c r="B19" s="1780"/>
      <c r="C19" s="1780"/>
      <c r="D19" s="1780"/>
      <c r="E19" s="1780"/>
      <c r="F19" s="1780"/>
      <c r="G19" s="1783" t="s">
        <v>759</v>
      </c>
      <c r="H19" s="1784"/>
      <c r="I19" s="1784"/>
      <c r="J19" s="1784"/>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784"/>
      <c r="AH19" s="1784"/>
      <c r="AI19" s="1784"/>
      <c r="AJ19" s="1785"/>
    </row>
    <row r="20" spans="1:36" s="357" customFormat="1" ht="15" customHeight="1">
      <c r="A20" s="1758" t="s">
        <v>719</v>
      </c>
      <c r="B20" s="1759"/>
      <c r="C20" s="1759"/>
      <c r="D20" s="1759"/>
      <c r="E20" s="1759"/>
      <c r="F20" s="1760"/>
      <c r="G20" s="1767" t="s">
        <v>720</v>
      </c>
      <c r="H20" s="1768"/>
      <c r="I20" s="1768"/>
      <c r="J20" s="1768"/>
      <c r="K20" s="1769" t="s">
        <v>760</v>
      </c>
      <c r="L20" s="1769"/>
      <c r="M20" s="1769"/>
      <c r="N20" s="1769"/>
      <c r="O20" s="1769"/>
      <c r="P20" s="429" t="s">
        <v>761</v>
      </c>
      <c r="Q20" s="430"/>
      <c r="R20" s="385"/>
      <c r="S20" s="385"/>
      <c r="T20" s="385"/>
      <c r="U20" s="385"/>
      <c r="V20" s="385"/>
      <c r="W20" s="385"/>
      <c r="X20" s="385"/>
      <c r="Y20" s="385"/>
      <c r="Z20" s="385"/>
      <c r="AA20" s="385"/>
      <c r="AB20" s="385"/>
      <c r="AC20" s="385"/>
      <c r="AD20" s="385"/>
      <c r="AE20" s="385"/>
      <c r="AF20" s="385"/>
      <c r="AG20" s="385"/>
      <c r="AH20" s="385"/>
      <c r="AI20" s="385"/>
      <c r="AJ20" s="384"/>
    </row>
    <row r="21" spans="1:36" s="357" customFormat="1" ht="15" customHeight="1">
      <c r="A21" s="1761"/>
      <c r="B21" s="1762"/>
      <c r="C21" s="1762"/>
      <c r="D21" s="1762"/>
      <c r="E21" s="1762"/>
      <c r="F21" s="1763"/>
      <c r="G21" s="1770" t="s">
        <v>762</v>
      </c>
      <c r="H21" s="1771"/>
      <c r="I21" s="1771"/>
      <c r="J21" s="1771"/>
      <c r="K21" s="1771"/>
      <c r="L21" s="1772" t="s">
        <v>763</v>
      </c>
      <c r="M21" s="1772"/>
      <c r="N21" s="1772"/>
      <c r="O21" s="1772"/>
      <c r="P21" s="1772"/>
      <c r="Q21" s="1773" t="s">
        <v>764</v>
      </c>
      <c r="R21" s="1773"/>
      <c r="S21" s="1773"/>
      <c r="T21" s="1773"/>
      <c r="U21" s="1773"/>
      <c r="V21" s="1773"/>
      <c r="W21" s="1773"/>
      <c r="X21" s="1773"/>
      <c r="Y21" s="1773"/>
      <c r="Z21" s="1773"/>
      <c r="AA21" s="1773"/>
      <c r="AB21" s="1773"/>
      <c r="AC21" s="1773"/>
      <c r="AD21" s="1773"/>
      <c r="AE21" s="1773"/>
      <c r="AF21" s="1773"/>
      <c r="AG21" s="1773"/>
      <c r="AH21" s="1773"/>
      <c r="AI21" s="1773"/>
      <c r="AJ21" s="1774"/>
    </row>
    <row r="22" spans="1:36" s="357" customFormat="1" ht="15" customHeight="1">
      <c r="A22" s="1761"/>
      <c r="B22" s="1762"/>
      <c r="C22" s="1762"/>
      <c r="D22" s="1762"/>
      <c r="E22" s="1762"/>
      <c r="F22" s="1763"/>
      <c r="G22" s="1770"/>
      <c r="H22" s="1771"/>
      <c r="I22" s="1771"/>
      <c r="J22" s="1771"/>
      <c r="K22" s="1771"/>
      <c r="L22" s="1772"/>
      <c r="M22" s="1772"/>
      <c r="N22" s="1772"/>
      <c r="O22" s="1772"/>
      <c r="P22" s="1772"/>
      <c r="Q22" s="1773"/>
      <c r="R22" s="1773"/>
      <c r="S22" s="1773"/>
      <c r="T22" s="1773"/>
      <c r="U22" s="1773"/>
      <c r="V22" s="1773"/>
      <c r="W22" s="1773"/>
      <c r="X22" s="1773"/>
      <c r="Y22" s="1773"/>
      <c r="Z22" s="1773"/>
      <c r="AA22" s="1773"/>
      <c r="AB22" s="1773"/>
      <c r="AC22" s="1773"/>
      <c r="AD22" s="1773"/>
      <c r="AE22" s="1773"/>
      <c r="AF22" s="1773"/>
      <c r="AG22" s="1773"/>
      <c r="AH22" s="1773"/>
      <c r="AI22" s="1773"/>
      <c r="AJ22" s="1774"/>
    </row>
    <row r="23" spans="1:36" s="95" customFormat="1" ht="3.95" customHeight="1" thickBot="1">
      <c r="A23" s="1764"/>
      <c r="B23" s="1765"/>
      <c r="C23" s="1765"/>
      <c r="D23" s="1765"/>
      <c r="E23" s="1765"/>
      <c r="F23" s="1766"/>
      <c r="G23" s="431"/>
      <c r="H23" s="432"/>
      <c r="I23" s="432"/>
      <c r="J23" s="432"/>
      <c r="K23" s="432"/>
      <c r="L23" s="433"/>
      <c r="M23" s="433"/>
      <c r="N23" s="433"/>
      <c r="O23" s="433"/>
      <c r="P23" s="433"/>
      <c r="Q23" s="434"/>
      <c r="R23" s="435"/>
      <c r="S23" s="435"/>
      <c r="T23" s="435"/>
      <c r="U23" s="435"/>
      <c r="V23" s="435"/>
      <c r="W23" s="435"/>
      <c r="X23" s="435"/>
      <c r="Y23" s="435"/>
      <c r="Z23" s="435"/>
      <c r="AA23" s="435"/>
      <c r="AB23" s="435"/>
      <c r="AC23" s="435"/>
      <c r="AD23" s="435"/>
      <c r="AE23" s="435"/>
      <c r="AF23" s="436"/>
      <c r="AG23" s="436"/>
      <c r="AH23" s="435"/>
      <c r="AI23" s="435"/>
      <c r="AJ23" s="437"/>
    </row>
    <row r="24" spans="1:36" ht="12" customHeight="1">
      <c r="A24" s="438"/>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9"/>
      <c r="AG24" s="439"/>
      <c r="AH24" s="438"/>
      <c r="AI24" s="438"/>
      <c r="AJ24" s="439"/>
    </row>
    <row r="25" spans="1:36" ht="20.100000000000001" customHeight="1">
      <c r="A25" s="1733" t="s">
        <v>722</v>
      </c>
      <c r="B25" s="1733"/>
      <c r="C25" s="1733"/>
      <c r="D25" s="1733"/>
      <c r="E25" s="1733"/>
      <c r="F25" s="1733"/>
      <c r="G25" s="1733"/>
      <c r="H25" s="1733"/>
      <c r="I25" s="1733"/>
      <c r="J25" s="1734" t="s">
        <v>723</v>
      </c>
      <c r="K25" s="1734"/>
      <c r="L25" s="1734"/>
      <c r="M25" s="1734" t="s">
        <v>142</v>
      </c>
      <c r="N25" s="1734"/>
      <c r="O25" s="1734"/>
      <c r="P25" s="1734" t="s">
        <v>143</v>
      </c>
      <c r="Q25" s="1724"/>
      <c r="R25" s="1724"/>
      <c r="S25" s="1724"/>
      <c r="T25" s="1724"/>
      <c r="U25" s="1724"/>
      <c r="V25" s="1724"/>
      <c r="W25" s="1724"/>
      <c r="X25" s="1724"/>
      <c r="Y25" s="1724"/>
      <c r="Z25" s="1724"/>
      <c r="AA25" s="1734" t="s">
        <v>724</v>
      </c>
      <c r="AB25" s="1734"/>
      <c r="AC25" s="1734"/>
      <c r="AD25" s="1734"/>
      <c r="AE25" s="1734"/>
      <c r="AF25" s="1734"/>
      <c r="AG25" s="1734"/>
      <c r="AH25" s="1734"/>
      <c r="AI25" s="1734"/>
      <c r="AJ25" s="1734"/>
    </row>
    <row r="26" spans="1:36" ht="20.100000000000001" customHeight="1">
      <c r="A26" s="1733"/>
      <c r="B26" s="1733"/>
      <c r="C26" s="1733"/>
      <c r="D26" s="1733"/>
      <c r="E26" s="1733"/>
      <c r="F26" s="1733"/>
      <c r="G26" s="1733"/>
      <c r="H26" s="1733"/>
      <c r="I26" s="1733"/>
      <c r="J26" s="1734"/>
      <c r="K26" s="1734"/>
      <c r="L26" s="1734"/>
      <c r="M26" s="1734"/>
      <c r="N26" s="1734"/>
      <c r="O26" s="1734"/>
      <c r="P26" s="1724"/>
      <c r="Q26" s="1724"/>
      <c r="R26" s="1724"/>
      <c r="S26" s="1724"/>
      <c r="T26" s="1724"/>
      <c r="U26" s="1724"/>
      <c r="V26" s="1724"/>
      <c r="W26" s="1724"/>
      <c r="X26" s="1724"/>
      <c r="Y26" s="1724"/>
      <c r="Z26" s="1724"/>
      <c r="AA26" s="1734"/>
      <c r="AB26" s="1734"/>
      <c r="AC26" s="1734"/>
      <c r="AD26" s="1734"/>
      <c r="AE26" s="1734"/>
      <c r="AF26" s="1734"/>
      <c r="AG26" s="1734"/>
      <c r="AH26" s="1734"/>
      <c r="AI26" s="1734"/>
      <c r="AJ26" s="1734"/>
    </row>
    <row r="27" spans="1:36" ht="3" customHeight="1">
      <c r="A27" s="1747" t="s">
        <v>725</v>
      </c>
      <c r="B27" s="1748" t="s">
        <v>131</v>
      </c>
      <c r="C27" s="1726"/>
      <c r="D27" s="1726"/>
      <c r="E27" s="1726"/>
      <c r="F27" s="1726"/>
      <c r="G27" s="1726"/>
      <c r="H27" s="1726"/>
      <c r="I27" s="1727"/>
      <c r="J27" s="394"/>
      <c r="K27" s="395"/>
      <c r="L27" s="396"/>
      <c r="M27" s="394"/>
      <c r="N27" s="395"/>
      <c r="O27" s="396"/>
      <c r="P27" s="1722"/>
      <c r="Q27" s="1722"/>
      <c r="R27" s="1722"/>
      <c r="S27" s="1722"/>
      <c r="T27" s="1722"/>
      <c r="U27" s="1722"/>
      <c r="V27" s="1722"/>
      <c r="W27" s="1722"/>
      <c r="X27" s="1722"/>
      <c r="Y27" s="1722"/>
      <c r="Z27" s="1722"/>
      <c r="AA27" s="1749" t="s">
        <v>765</v>
      </c>
      <c r="AB27" s="1750"/>
      <c r="AC27" s="1750"/>
      <c r="AD27" s="1750"/>
      <c r="AE27" s="1750"/>
      <c r="AF27" s="1750"/>
      <c r="AG27" s="1750"/>
      <c r="AH27" s="1750"/>
      <c r="AI27" s="1750"/>
      <c r="AJ27" s="1751"/>
    </row>
    <row r="28" spans="1:36" ht="9.9499999999999993" customHeight="1">
      <c r="A28" s="1747"/>
      <c r="B28" s="1697"/>
      <c r="C28" s="1698"/>
      <c r="D28" s="1698"/>
      <c r="E28" s="1698"/>
      <c r="F28" s="1698"/>
      <c r="G28" s="1698"/>
      <c r="H28" s="1698"/>
      <c r="I28" s="1699"/>
      <c r="J28" s="1568"/>
      <c r="K28" s="1684"/>
      <c r="L28" s="1570"/>
      <c r="M28" s="1568"/>
      <c r="N28" s="1684"/>
      <c r="O28" s="1570"/>
      <c r="P28" s="1704" t="s">
        <v>726</v>
      </c>
      <c r="Q28" s="1705"/>
      <c r="R28" s="1706"/>
      <c r="S28" s="1706"/>
      <c r="T28" s="1693" t="s">
        <v>15</v>
      </c>
      <c r="U28" s="1706"/>
      <c r="V28" s="1706"/>
      <c r="W28" s="1693" t="s">
        <v>16</v>
      </c>
      <c r="X28" s="1707"/>
      <c r="Y28" s="1707"/>
      <c r="Z28" s="1693" t="s">
        <v>17</v>
      </c>
      <c r="AA28" s="1752"/>
      <c r="AB28" s="1753"/>
      <c r="AC28" s="1753"/>
      <c r="AD28" s="1753"/>
      <c r="AE28" s="1753"/>
      <c r="AF28" s="1753"/>
      <c r="AG28" s="1753"/>
      <c r="AH28" s="1753"/>
      <c r="AI28" s="1753"/>
      <c r="AJ28" s="1754"/>
    </row>
    <row r="29" spans="1:36" ht="9.9499999999999993" customHeight="1">
      <c r="A29" s="1747"/>
      <c r="B29" s="1697"/>
      <c r="C29" s="1698"/>
      <c r="D29" s="1698"/>
      <c r="E29" s="1698"/>
      <c r="F29" s="1698"/>
      <c r="G29" s="1698"/>
      <c r="H29" s="1698"/>
      <c r="I29" s="1699"/>
      <c r="J29" s="1568"/>
      <c r="K29" s="1684"/>
      <c r="L29" s="1570"/>
      <c r="M29" s="1568"/>
      <c r="N29" s="1684"/>
      <c r="O29" s="1570"/>
      <c r="P29" s="1705"/>
      <c r="Q29" s="1705"/>
      <c r="R29" s="1706"/>
      <c r="S29" s="1706"/>
      <c r="T29" s="1693"/>
      <c r="U29" s="1706"/>
      <c r="V29" s="1706"/>
      <c r="W29" s="1693"/>
      <c r="X29" s="1707"/>
      <c r="Y29" s="1707"/>
      <c r="Z29" s="1693"/>
      <c r="AA29" s="1752"/>
      <c r="AB29" s="1753"/>
      <c r="AC29" s="1753"/>
      <c r="AD29" s="1753"/>
      <c r="AE29" s="1753"/>
      <c r="AF29" s="1753"/>
      <c r="AG29" s="1753"/>
      <c r="AH29" s="1753"/>
      <c r="AI29" s="1753"/>
      <c r="AJ29" s="1754"/>
    </row>
    <row r="30" spans="1:36" ht="3" customHeight="1">
      <c r="A30" s="1747"/>
      <c r="B30" s="1708"/>
      <c r="C30" s="1709"/>
      <c r="D30" s="1709"/>
      <c r="E30" s="1709"/>
      <c r="F30" s="1709"/>
      <c r="G30" s="1709"/>
      <c r="H30" s="1709"/>
      <c r="I30" s="1710"/>
      <c r="J30" s="397"/>
      <c r="K30" s="398"/>
      <c r="L30" s="399"/>
      <c r="M30" s="397"/>
      <c r="N30" s="398"/>
      <c r="O30" s="399"/>
      <c r="P30" s="1711"/>
      <c r="Q30" s="1711"/>
      <c r="R30" s="1711"/>
      <c r="S30" s="1711"/>
      <c r="T30" s="1711"/>
      <c r="U30" s="1711"/>
      <c r="V30" s="1711"/>
      <c r="W30" s="1711"/>
      <c r="X30" s="1711"/>
      <c r="Y30" s="1711"/>
      <c r="Z30" s="1711"/>
      <c r="AA30" s="1752"/>
      <c r="AB30" s="1753"/>
      <c r="AC30" s="1753"/>
      <c r="AD30" s="1753"/>
      <c r="AE30" s="1753"/>
      <c r="AF30" s="1753"/>
      <c r="AG30" s="1753"/>
      <c r="AH30" s="1753"/>
      <c r="AI30" s="1753"/>
      <c r="AJ30" s="1754"/>
    </row>
    <row r="31" spans="1:36" ht="3" customHeight="1">
      <c r="A31" s="1747"/>
      <c r="B31" s="1744" t="s">
        <v>132</v>
      </c>
      <c r="C31" s="1695"/>
      <c r="D31" s="1695"/>
      <c r="E31" s="1695"/>
      <c r="F31" s="1695"/>
      <c r="G31" s="1695"/>
      <c r="H31" s="1695"/>
      <c r="I31" s="1696"/>
      <c r="J31" s="400"/>
      <c r="K31" s="401"/>
      <c r="L31" s="402"/>
      <c r="M31" s="400"/>
      <c r="N31" s="401"/>
      <c r="O31" s="402"/>
      <c r="P31" s="1703"/>
      <c r="Q31" s="1703"/>
      <c r="R31" s="1703"/>
      <c r="S31" s="1703"/>
      <c r="T31" s="1703"/>
      <c r="U31" s="1703"/>
      <c r="V31" s="1703"/>
      <c r="W31" s="1703"/>
      <c r="X31" s="1703"/>
      <c r="Y31" s="1703"/>
      <c r="Z31" s="1703"/>
      <c r="AA31" s="1752"/>
      <c r="AB31" s="1753"/>
      <c r="AC31" s="1753"/>
      <c r="AD31" s="1753"/>
      <c r="AE31" s="1753"/>
      <c r="AF31" s="1753"/>
      <c r="AG31" s="1753"/>
      <c r="AH31" s="1753"/>
      <c r="AI31" s="1753"/>
      <c r="AJ31" s="1754"/>
    </row>
    <row r="32" spans="1:36" ht="9.9499999999999993" customHeight="1">
      <c r="A32" s="1747"/>
      <c r="B32" s="1697"/>
      <c r="C32" s="1698"/>
      <c r="D32" s="1698"/>
      <c r="E32" s="1698"/>
      <c r="F32" s="1698"/>
      <c r="G32" s="1698"/>
      <c r="H32" s="1698"/>
      <c r="I32" s="1699"/>
      <c r="J32" s="1568"/>
      <c r="K32" s="1684"/>
      <c r="L32" s="1570"/>
      <c r="M32" s="1568"/>
      <c r="N32" s="1684"/>
      <c r="O32" s="1570"/>
      <c r="P32" s="1704" t="s">
        <v>726</v>
      </c>
      <c r="Q32" s="1705"/>
      <c r="R32" s="1706"/>
      <c r="S32" s="1706"/>
      <c r="T32" s="1693" t="s">
        <v>15</v>
      </c>
      <c r="U32" s="1706"/>
      <c r="V32" s="1706"/>
      <c r="W32" s="1693" t="s">
        <v>16</v>
      </c>
      <c r="X32" s="1707"/>
      <c r="Y32" s="1707"/>
      <c r="Z32" s="1693" t="s">
        <v>17</v>
      </c>
      <c r="AA32" s="1752"/>
      <c r="AB32" s="1753"/>
      <c r="AC32" s="1753"/>
      <c r="AD32" s="1753"/>
      <c r="AE32" s="1753"/>
      <c r="AF32" s="1753"/>
      <c r="AG32" s="1753"/>
      <c r="AH32" s="1753"/>
      <c r="AI32" s="1753"/>
      <c r="AJ32" s="1754"/>
    </row>
    <row r="33" spans="1:36" ht="9.9499999999999993" customHeight="1">
      <c r="A33" s="1747"/>
      <c r="B33" s="1697"/>
      <c r="C33" s="1698"/>
      <c r="D33" s="1698"/>
      <c r="E33" s="1698"/>
      <c r="F33" s="1698"/>
      <c r="G33" s="1698"/>
      <c r="H33" s="1698"/>
      <c r="I33" s="1699"/>
      <c r="J33" s="1568"/>
      <c r="K33" s="1684"/>
      <c r="L33" s="1570"/>
      <c r="M33" s="1568"/>
      <c r="N33" s="1684"/>
      <c r="O33" s="1570"/>
      <c r="P33" s="1705"/>
      <c r="Q33" s="1705"/>
      <c r="R33" s="1706"/>
      <c r="S33" s="1706"/>
      <c r="T33" s="1693"/>
      <c r="U33" s="1706"/>
      <c r="V33" s="1706"/>
      <c r="W33" s="1693"/>
      <c r="X33" s="1707"/>
      <c r="Y33" s="1707"/>
      <c r="Z33" s="1693"/>
      <c r="AA33" s="1752"/>
      <c r="AB33" s="1753"/>
      <c r="AC33" s="1753"/>
      <c r="AD33" s="1753"/>
      <c r="AE33" s="1753"/>
      <c r="AF33" s="1753"/>
      <c r="AG33" s="1753"/>
      <c r="AH33" s="1753"/>
      <c r="AI33" s="1753"/>
      <c r="AJ33" s="1754"/>
    </row>
    <row r="34" spans="1:36" ht="3" customHeight="1">
      <c r="A34" s="1747"/>
      <c r="B34" s="1708"/>
      <c r="C34" s="1709"/>
      <c r="D34" s="1709"/>
      <c r="E34" s="1709"/>
      <c r="F34" s="1709"/>
      <c r="G34" s="1709"/>
      <c r="H34" s="1709"/>
      <c r="I34" s="1710"/>
      <c r="J34" s="397"/>
      <c r="K34" s="398"/>
      <c r="L34" s="399"/>
      <c r="M34" s="397"/>
      <c r="N34" s="398"/>
      <c r="O34" s="399"/>
      <c r="P34" s="1711"/>
      <c r="Q34" s="1711"/>
      <c r="R34" s="1711"/>
      <c r="S34" s="1711"/>
      <c r="T34" s="1711"/>
      <c r="U34" s="1711"/>
      <c r="V34" s="1711"/>
      <c r="W34" s="1711"/>
      <c r="X34" s="1711"/>
      <c r="Y34" s="1711"/>
      <c r="Z34" s="1711"/>
      <c r="AA34" s="1752"/>
      <c r="AB34" s="1753"/>
      <c r="AC34" s="1753"/>
      <c r="AD34" s="1753"/>
      <c r="AE34" s="1753"/>
      <c r="AF34" s="1753"/>
      <c r="AG34" s="1753"/>
      <c r="AH34" s="1753"/>
      <c r="AI34" s="1753"/>
      <c r="AJ34" s="1754"/>
    </row>
    <row r="35" spans="1:36" ht="3" customHeight="1">
      <c r="A35" s="1747"/>
      <c r="B35" s="1744" t="s">
        <v>87</v>
      </c>
      <c r="C35" s="1695"/>
      <c r="D35" s="1695"/>
      <c r="E35" s="1695"/>
      <c r="F35" s="1695"/>
      <c r="G35" s="1695"/>
      <c r="H35" s="1695"/>
      <c r="I35" s="1696"/>
      <c r="J35" s="400"/>
      <c r="K35" s="401"/>
      <c r="L35" s="402"/>
      <c r="M35" s="400"/>
      <c r="N35" s="401"/>
      <c r="O35" s="402"/>
      <c r="P35" s="1703"/>
      <c r="Q35" s="1703"/>
      <c r="R35" s="1703"/>
      <c r="S35" s="1703"/>
      <c r="T35" s="1703"/>
      <c r="U35" s="1703"/>
      <c r="V35" s="1703"/>
      <c r="W35" s="1703"/>
      <c r="X35" s="1703"/>
      <c r="Y35" s="1703"/>
      <c r="Z35" s="1703"/>
      <c r="AA35" s="1752"/>
      <c r="AB35" s="1753"/>
      <c r="AC35" s="1753"/>
      <c r="AD35" s="1753"/>
      <c r="AE35" s="1753"/>
      <c r="AF35" s="1753"/>
      <c r="AG35" s="1753"/>
      <c r="AH35" s="1753"/>
      <c r="AI35" s="1753"/>
      <c r="AJ35" s="1754"/>
    </row>
    <row r="36" spans="1:36" ht="9.9499999999999993" customHeight="1">
      <c r="A36" s="1747"/>
      <c r="B36" s="1697"/>
      <c r="C36" s="1698"/>
      <c r="D36" s="1698"/>
      <c r="E36" s="1698"/>
      <c r="F36" s="1698"/>
      <c r="G36" s="1698"/>
      <c r="H36" s="1698"/>
      <c r="I36" s="1699"/>
      <c r="J36" s="1568"/>
      <c r="K36" s="1684"/>
      <c r="L36" s="1570"/>
      <c r="M36" s="1568"/>
      <c r="N36" s="1684"/>
      <c r="O36" s="1570"/>
      <c r="P36" s="1704" t="s">
        <v>726</v>
      </c>
      <c r="Q36" s="1705"/>
      <c r="R36" s="1706"/>
      <c r="S36" s="1706"/>
      <c r="T36" s="1693" t="s">
        <v>15</v>
      </c>
      <c r="U36" s="1706"/>
      <c r="V36" s="1706"/>
      <c r="W36" s="1693" t="s">
        <v>16</v>
      </c>
      <c r="X36" s="1707"/>
      <c r="Y36" s="1707"/>
      <c r="Z36" s="1693" t="s">
        <v>17</v>
      </c>
      <c r="AA36" s="1752"/>
      <c r="AB36" s="1753"/>
      <c r="AC36" s="1753"/>
      <c r="AD36" s="1753"/>
      <c r="AE36" s="1753"/>
      <c r="AF36" s="1753"/>
      <c r="AG36" s="1753"/>
      <c r="AH36" s="1753"/>
      <c r="AI36" s="1753"/>
      <c r="AJ36" s="1754"/>
    </row>
    <row r="37" spans="1:36" ht="9.9499999999999993" customHeight="1">
      <c r="A37" s="1747"/>
      <c r="B37" s="1697"/>
      <c r="C37" s="1698"/>
      <c r="D37" s="1698"/>
      <c r="E37" s="1698"/>
      <c r="F37" s="1698"/>
      <c r="G37" s="1698"/>
      <c r="H37" s="1698"/>
      <c r="I37" s="1699"/>
      <c r="J37" s="1568"/>
      <c r="K37" s="1684"/>
      <c r="L37" s="1570"/>
      <c r="M37" s="1568"/>
      <c r="N37" s="1684"/>
      <c r="O37" s="1570"/>
      <c r="P37" s="1705"/>
      <c r="Q37" s="1705"/>
      <c r="R37" s="1706"/>
      <c r="S37" s="1706"/>
      <c r="T37" s="1693"/>
      <c r="U37" s="1706"/>
      <c r="V37" s="1706"/>
      <c r="W37" s="1693"/>
      <c r="X37" s="1707"/>
      <c r="Y37" s="1707"/>
      <c r="Z37" s="1693"/>
      <c r="AA37" s="1752"/>
      <c r="AB37" s="1753"/>
      <c r="AC37" s="1753"/>
      <c r="AD37" s="1753"/>
      <c r="AE37" s="1753"/>
      <c r="AF37" s="1753"/>
      <c r="AG37" s="1753"/>
      <c r="AH37" s="1753"/>
      <c r="AI37" s="1753"/>
      <c r="AJ37" s="1754"/>
    </row>
    <row r="38" spans="1:36" ht="3" customHeight="1">
      <c r="A38" s="1747"/>
      <c r="B38" s="1708"/>
      <c r="C38" s="1709"/>
      <c r="D38" s="1709"/>
      <c r="E38" s="1709"/>
      <c r="F38" s="1709"/>
      <c r="G38" s="1709"/>
      <c r="H38" s="1709"/>
      <c r="I38" s="1710"/>
      <c r="J38" s="397"/>
      <c r="K38" s="398"/>
      <c r="L38" s="399"/>
      <c r="M38" s="397"/>
      <c r="N38" s="398"/>
      <c r="O38" s="399"/>
      <c r="P38" s="1711"/>
      <c r="Q38" s="1711"/>
      <c r="R38" s="1711"/>
      <c r="S38" s="1711"/>
      <c r="T38" s="1711"/>
      <c r="U38" s="1711"/>
      <c r="V38" s="1711"/>
      <c r="W38" s="1711"/>
      <c r="X38" s="1711"/>
      <c r="Y38" s="1711"/>
      <c r="Z38" s="1711"/>
      <c r="AA38" s="1752"/>
      <c r="AB38" s="1753"/>
      <c r="AC38" s="1753"/>
      <c r="AD38" s="1753"/>
      <c r="AE38" s="1753"/>
      <c r="AF38" s="1753"/>
      <c r="AG38" s="1753"/>
      <c r="AH38" s="1753"/>
      <c r="AI38" s="1753"/>
      <c r="AJ38" s="1754"/>
    </row>
    <row r="39" spans="1:36" ht="3" customHeight="1">
      <c r="A39" s="1747"/>
      <c r="B39" s="1744" t="s">
        <v>133</v>
      </c>
      <c r="C39" s="1695"/>
      <c r="D39" s="1695"/>
      <c r="E39" s="1695"/>
      <c r="F39" s="1695"/>
      <c r="G39" s="1695"/>
      <c r="H39" s="1695"/>
      <c r="I39" s="1696"/>
      <c r="J39" s="400"/>
      <c r="K39" s="401"/>
      <c r="L39" s="402"/>
      <c r="M39" s="400"/>
      <c r="N39" s="401"/>
      <c r="O39" s="402"/>
      <c r="P39" s="1703"/>
      <c r="Q39" s="1703"/>
      <c r="R39" s="1703"/>
      <c r="S39" s="1703"/>
      <c r="T39" s="1703"/>
      <c r="U39" s="1703"/>
      <c r="V39" s="1703"/>
      <c r="W39" s="1703"/>
      <c r="X39" s="1703"/>
      <c r="Y39" s="1703"/>
      <c r="Z39" s="1723"/>
      <c r="AA39" s="1752"/>
      <c r="AB39" s="1753"/>
      <c r="AC39" s="1753"/>
      <c r="AD39" s="1753"/>
      <c r="AE39" s="1753"/>
      <c r="AF39" s="1753"/>
      <c r="AG39" s="1753"/>
      <c r="AH39" s="1753"/>
      <c r="AI39" s="1753"/>
      <c r="AJ39" s="1754"/>
    </row>
    <row r="40" spans="1:36" ht="9.9499999999999993" customHeight="1">
      <c r="A40" s="1747"/>
      <c r="B40" s="1697"/>
      <c r="C40" s="1698"/>
      <c r="D40" s="1698"/>
      <c r="E40" s="1698"/>
      <c r="F40" s="1698"/>
      <c r="G40" s="1698"/>
      <c r="H40" s="1698"/>
      <c r="I40" s="1699"/>
      <c r="J40" s="1568"/>
      <c r="K40" s="1684"/>
      <c r="L40" s="1570"/>
      <c r="M40" s="1568"/>
      <c r="N40" s="1684"/>
      <c r="O40" s="1570"/>
      <c r="P40" s="1704" t="s">
        <v>726</v>
      </c>
      <c r="Q40" s="1705"/>
      <c r="R40" s="1706"/>
      <c r="S40" s="1706"/>
      <c r="T40" s="1693" t="s">
        <v>15</v>
      </c>
      <c r="U40" s="1706"/>
      <c r="V40" s="1706"/>
      <c r="W40" s="1693" t="s">
        <v>16</v>
      </c>
      <c r="X40" s="1707"/>
      <c r="Y40" s="1707"/>
      <c r="Z40" s="1730" t="s">
        <v>17</v>
      </c>
      <c r="AA40" s="1752"/>
      <c r="AB40" s="1753"/>
      <c r="AC40" s="1753"/>
      <c r="AD40" s="1753"/>
      <c r="AE40" s="1753"/>
      <c r="AF40" s="1753"/>
      <c r="AG40" s="1753"/>
      <c r="AH40" s="1753"/>
      <c r="AI40" s="1753"/>
      <c r="AJ40" s="1754"/>
    </row>
    <row r="41" spans="1:36" ht="9.9499999999999993" customHeight="1">
      <c r="A41" s="1747"/>
      <c r="B41" s="1697"/>
      <c r="C41" s="1698"/>
      <c r="D41" s="1698"/>
      <c r="E41" s="1698"/>
      <c r="F41" s="1698"/>
      <c r="G41" s="1698"/>
      <c r="H41" s="1698"/>
      <c r="I41" s="1699"/>
      <c r="J41" s="1568"/>
      <c r="K41" s="1684"/>
      <c r="L41" s="1570"/>
      <c r="M41" s="1568"/>
      <c r="N41" s="1684"/>
      <c r="O41" s="1570"/>
      <c r="P41" s="1705"/>
      <c r="Q41" s="1705"/>
      <c r="R41" s="1706"/>
      <c r="S41" s="1706"/>
      <c r="T41" s="1693"/>
      <c r="U41" s="1706"/>
      <c r="V41" s="1706"/>
      <c r="W41" s="1693"/>
      <c r="X41" s="1707"/>
      <c r="Y41" s="1707"/>
      <c r="Z41" s="1730"/>
      <c r="AA41" s="1752"/>
      <c r="AB41" s="1753"/>
      <c r="AC41" s="1753"/>
      <c r="AD41" s="1753"/>
      <c r="AE41" s="1753"/>
      <c r="AF41" s="1753"/>
      <c r="AG41" s="1753"/>
      <c r="AH41" s="1753"/>
      <c r="AI41" s="1753"/>
      <c r="AJ41" s="1754"/>
    </row>
    <row r="42" spans="1:36" ht="3" customHeight="1">
      <c r="A42" s="1747"/>
      <c r="B42" s="1700"/>
      <c r="C42" s="1701"/>
      <c r="D42" s="1701"/>
      <c r="E42" s="1701"/>
      <c r="F42" s="1701"/>
      <c r="G42" s="1701"/>
      <c r="H42" s="1701"/>
      <c r="I42" s="1702"/>
      <c r="J42" s="403"/>
      <c r="K42" s="404"/>
      <c r="L42" s="405"/>
      <c r="M42" s="403"/>
      <c r="N42" s="404"/>
      <c r="O42" s="405"/>
      <c r="P42" s="1731"/>
      <c r="Q42" s="1731"/>
      <c r="R42" s="1731"/>
      <c r="S42" s="1731"/>
      <c r="T42" s="1731"/>
      <c r="U42" s="1731"/>
      <c r="V42" s="1731"/>
      <c r="W42" s="1731"/>
      <c r="X42" s="1731"/>
      <c r="Y42" s="1731"/>
      <c r="Z42" s="1732"/>
      <c r="AA42" s="1752"/>
      <c r="AB42" s="1753"/>
      <c r="AC42" s="1753"/>
      <c r="AD42" s="1753"/>
      <c r="AE42" s="1753"/>
      <c r="AF42" s="1753"/>
      <c r="AG42" s="1753"/>
      <c r="AH42" s="1753"/>
      <c r="AI42" s="1753"/>
      <c r="AJ42" s="1754"/>
    </row>
    <row r="43" spans="1:36" ht="3" customHeight="1">
      <c r="A43" s="1747"/>
      <c r="B43" s="1697" t="s">
        <v>144</v>
      </c>
      <c r="C43" s="1698"/>
      <c r="D43" s="1698"/>
      <c r="E43" s="1698"/>
      <c r="F43" s="1698"/>
      <c r="G43" s="1698"/>
      <c r="H43" s="1698"/>
      <c r="I43" s="1699"/>
      <c r="J43" s="406"/>
      <c r="K43" s="407"/>
      <c r="L43" s="408"/>
      <c r="M43" s="406"/>
      <c r="N43" s="407"/>
      <c r="O43" s="408"/>
      <c r="P43" s="1722"/>
      <c r="Q43" s="1722"/>
      <c r="R43" s="1722"/>
      <c r="S43" s="1722"/>
      <c r="T43" s="1722"/>
      <c r="U43" s="1722"/>
      <c r="V43" s="1722"/>
      <c r="W43" s="1722"/>
      <c r="X43" s="1722"/>
      <c r="Y43" s="1722"/>
      <c r="Z43" s="1722"/>
      <c r="AA43" s="1752"/>
      <c r="AB43" s="1753"/>
      <c r="AC43" s="1753"/>
      <c r="AD43" s="1753"/>
      <c r="AE43" s="1753"/>
      <c r="AF43" s="1753"/>
      <c r="AG43" s="1753"/>
      <c r="AH43" s="1753"/>
      <c r="AI43" s="1753"/>
      <c r="AJ43" s="1754"/>
    </row>
    <row r="44" spans="1:36" ht="9.9499999999999993" customHeight="1">
      <c r="A44" s="1747"/>
      <c r="B44" s="1697"/>
      <c r="C44" s="1698"/>
      <c r="D44" s="1698"/>
      <c r="E44" s="1698"/>
      <c r="F44" s="1698"/>
      <c r="G44" s="1698"/>
      <c r="H44" s="1698"/>
      <c r="I44" s="1699"/>
      <c r="J44" s="1568"/>
      <c r="K44" s="1684"/>
      <c r="L44" s="1570"/>
      <c r="M44" s="1568"/>
      <c r="N44" s="1684"/>
      <c r="O44" s="1570"/>
      <c r="P44" s="1704" t="s">
        <v>726</v>
      </c>
      <c r="Q44" s="1705"/>
      <c r="R44" s="1706"/>
      <c r="S44" s="1706"/>
      <c r="T44" s="1693" t="s">
        <v>15</v>
      </c>
      <c r="U44" s="1706"/>
      <c r="V44" s="1706"/>
      <c r="W44" s="1693" t="s">
        <v>16</v>
      </c>
      <c r="X44" s="1707"/>
      <c r="Y44" s="1707"/>
      <c r="Z44" s="1693" t="s">
        <v>17</v>
      </c>
      <c r="AA44" s="1752"/>
      <c r="AB44" s="1753"/>
      <c r="AC44" s="1753"/>
      <c r="AD44" s="1753"/>
      <c r="AE44" s="1753"/>
      <c r="AF44" s="1753"/>
      <c r="AG44" s="1753"/>
      <c r="AH44" s="1753"/>
      <c r="AI44" s="1753"/>
      <c r="AJ44" s="1754"/>
    </row>
    <row r="45" spans="1:36" ht="9.9499999999999993" customHeight="1">
      <c r="A45" s="1747"/>
      <c r="B45" s="1697"/>
      <c r="C45" s="1698"/>
      <c r="D45" s="1698"/>
      <c r="E45" s="1698"/>
      <c r="F45" s="1698"/>
      <c r="G45" s="1698"/>
      <c r="H45" s="1698"/>
      <c r="I45" s="1699"/>
      <c r="J45" s="1568"/>
      <c r="K45" s="1684"/>
      <c r="L45" s="1570"/>
      <c r="M45" s="1568"/>
      <c r="N45" s="1684"/>
      <c r="O45" s="1570"/>
      <c r="P45" s="1705"/>
      <c r="Q45" s="1705"/>
      <c r="R45" s="1706"/>
      <c r="S45" s="1706"/>
      <c r="T45" s="1693"/>
      <c r="U45" s="1706"/>
      <c r="V45" s="1706"/>
      <c r="W45" s="1693"/>
      <c r="X45" s="1707"/>
      <c r="Y45" s="1707"/>
      <c r="Z45" s="1693"/>
      <c r="AA45" s="1752"/>
      <c r="AB45" s="1753"/>
      <c r="AC45" s="1753"/>
      <c r="AD45" s="1753"/>
      <c r="AE45" s="1753"/>
      <c r="AF45" s="1753"/>
      <c r="AG45" s="1753"/>
      <c r="AH45" s="1753"/>
      <c r="AI45" s="1753"/>
      <c r="AJ45" s="1754"/>
    </row>
    <row r="46" spans="1:36" ht="3" customHeight="1">
      <c r="A46" s="1747"/>
      <c r="B46" s="1708"/>
      <c r="C46" s="1709"/>
      <c r="D46" s="1709"/>
      <c r="E46" s="1709"/>
      <c r="F46" s="1709"/>
      <c r="G46" s="1709"/>
      <c r="H46" s="1709"/>
      <c r="I46" s="1710"/>
      <c r="J46" s="397"/>
      <c r="K46" s="398"/>
      <c r="L46" s="399"/>
      <c r="M46" s="397"/>
      <c r="N46" s="398"/>
      <c r="O46" s="399"/>
      <c r="P46" s="1711"/>
      <c r="Q46" s="1711"/>
      <c r="R46" s="1711"/>
      <c r="S46" s="1711"/>
      <c r="T46" s="1711"/>
      <c r="U46" s="1711"/>
      <c r="V46" s="1711"/>
      <c r="W46" s="1711"/>
      <c r="X46" s="1711"/>
      <c r="Y46" s="1711"/>
      <c r="Z46" s="1711"/>
      <c r="AA46" s="1752"/>
      <c r="AB46" s="1753"/>
      <c r="AC46" s="1753"/>
      <c r="AD46" s="1753"/>
      <c r="AE46" s="1753"/>
      <c r="AF46" s="1753"/>
      <c r="AG46" s="1753"/>
      <c r="AH46" s="1753"/>
      <c r="AI46" s="1753"/>
      <c r="AJ46" s="1754"/>
    </row>
    <row r="47" spans="1:36" ht="3" customHeight="1">
      <c r="A47" s="1747"/>
      <c r="B47" s="1744" t="s">
        <v>313</v>
      </c>
      <c r="C47" s="1695"/>
      <c r="D47" s="1695"/>
      <c r="E47" s="1695"/>
      <c r="F47" s="1695"/>
      <c r="G47" s="1695"/>
      <c r="H47" s="1695"/>
      <c r="I47" s="1696"/>
      <c r="J47" s="400"/>
      <c r="K47" s="401"/>
      <c r="L47" s="402"/>
      <c r="M47" s="400"/>
      <c r="N47" s="401"/>
      <c r="O47" s="402"/>
      <c r="P47" s="1703"/>
      <c r="Q47" s="1703"/>
      <c r="R47" s="1703"/>
      <c r="S47" s="1703"/>
      <c r="T47" s="1703"/>
      <c r="U47" s="1703"/>
      <c r="V47" s="1703"/>
      <c r="W47" s="1703"/>
      <c r="X47" s="1703"/>
      <c r="Y47" s="1703"/>
      <c r="Z47" s="1703"/>
      <c r="AA47" s="1752"/>
      <c r="AB47" s="1753"/>
      <c r="AC47" s="1753"/>
      <c r="AD47" s="1753"/>
      <c r="AE47" s="1753"/>
      <c r="AF47" s="1753"/>
      <c r="AG47" s="1753"/>
      <c r="AH47" s="1753"/>
      <c r="AI47" s="1753"/>
      <c r="AJ47" s="1754"/>
    </row>
    <row r="48" spans="1:36" ht="9.9499999999999993" customHeight="1">
      <c r="A48" s="1747"/>
      <c r="B48" s="1697"/>
      <c r="C48" s="1698"/>
      <c r="D48" s="1698"/>
      <c r="E48" s="1698"/>
      <c r="F48" s="1698"/>
      <c r="G48" s="1698"/>
      <c r="H48" s="1698"/>
      <c r="I48" s="1699"/>
      <c r="J48" s="1568" t="s">
        <v>13</v>
      </c>
      <c r="K48" s="1684"/>
      <c r="L48" s="1570"/>
      <c r="M48" s="1568" t="s">
        <v>766</v>
      </c>
      <c r="N48" s="1684"/>
      <c r="O48" s="1570"/>
      <c r="P48" s="1704" t="s">
        <v>726</v>
      </c>
      <c r="Q48" s="1705"/>
      <c r="R48" s="1706">
        <v>8</v>
      </c>
      <c r="S48" s="1706"/>
      <c r="T48" s="1693" t="s">
        <v>15</v>
      </c>
      <c r="U48" s="1706">
        <v>2</v>
      </c>
      <c r="V48" s="1706"/>
      <c r="W48" s="1693" t="s">
        <v>16</v>
      </c>
      <c r="X48" s="1707">
        <v>1</v>
      </c>
      <c r="Y48" s="1707"/>
      <c r="Z48" s="1693" t="s">
        <v>17</v>
      </c>
      <c r="AA48" s="1752"/>
      <c r="AB48" s="1753"/>
      <c r="AC48" s="1753"/>
      <c r="AD48" s="1753"/>
      <c r="AE48" s="1753"/>
      <c r="AF48" s="1753"/>
      <c r="AG48" s="1753"/>
      <c r="AH48" s="1753"/>
      <c r="AI48" s="1753"/>
      <c r="AJ48" s="1754"/>
    </row>
    <row r="49" spans="1:36" ht="9.9499999999999993" customHeight="1">
      <c r="A49" s="1747"/>
      <c r="B49" s="1697"/>
      <c r="C49" s="1698"/>
      <c r="D49" s="1698"/>
      <c r="E49" s="1698"/>
      <c r="F49" s="1698"/>
      <c r="G49" s="1698"/>
      <c r="H49" s="1698"/>
      <c r="I49" s="1699"/>
      <c r="J49" s="1568"/>
      <c r="K49" s="1684"/>
      <c r="L49" s="1570"/>
      <c r="M49" s="1568"/>
      <c r="N49" s="1684"/>
      <c r="O49" s="1570"/>
      <c r="P49" s="1705"/>
      <c r="Q49" s="1705"/>
      <c r="R49" s="1706"/>
      <c r="S49" s="1706"/>
      <c r="T49" s="1693"/>
      <c r="U49" s="1706"/>
      <c r="V49" s="1706"/>
      <c r="W49" s="1693"/>
      <c r="X49" s="1707"/>
      <c r="Y49" s="1707"/>
      <c r="Z49" s="1693"/>
      <c r="AA49" s="1752"/>
      <c r="AB49" s="1753"/>
      <c r="AC49" s="1753"/>
      <c r="AD49" s="1753"/>
      <c r="AE49" s="1753"/>
      <c r="AF49" s="1753"/>
      <c r="AG49" s="1753"/>
      <c r="AH49" s="1753"/>
      <c r="AI49" s="1753"/>
      <c r="AJ49" s="1754"/>
    </row>
    <row r="50" spans="1:36" ht="3" customHeight="1">
      <c r="A50" s="1747"/>
      <c r="B50" s="1708"/>
      <c r="C50" s="1709"/>
      <c r="D50" s="1709"/>
      <c r="E50" s="1709"/>
      <c r="F50" s="1709"/>
      <c r="G50" s="1709"/>
      <c r="H50" s="1709"/>
      <c r="I50" s="1710"/>
      <c r="J50" s="397"/>
      <c r="K50" s="398"/>
      <c r="L50" s="399"/>
      <c r="M50" s="397"/>
      <c r="N50" s="398"/>
      <c r="O50" s="399"/>
      <c r="P50" s="1711"/>
      <c r="Q50" s="1711"/>
      <c r="R50" s="1711"/>
      <c r="S50" s="1711"/>
      <c r="T50" s="1711"/>
      <c r="U50" s="1711"/>
      <c r="V50" s="1711"/>
      <c r="W50" s="1711"/>
      <c r="X50" s="1711"/>
      <c r="Y50" s="1711"/>
      <c r="Z50" s="1711"/>
      <c r="AA50" s="1752"/>
      <c r="AB50" s="1753"/>
      <c r="AC50" s="1753"/>
      <c r="AD50" s="1753"/>
      <c r="AE50" s="1753"/>
      <c r="AF50" s="1753"/>
      <c r="AG50" s="1753"/>
      <c r="AH50" s="1753"/>
      <c r="AI50" s="1753"/>
      <c r="AJ50" s="1754"/>
    </row>
    <row r="51" spans="1:36" ht="3" customHeight="1">
      <c r="A51" s="1747"/>
      <c r="B51" s="1744" t="s">
        <v>145</v>
      </c>
      <c r="C51" s="1695"/>
      <c r="D51" s="1695"/>
      <c r="E51" s="1695"/>
      <c r="F51" s="1695"/>
      <c r="G51" s="1695"/>
      <c r="H51" s="1695"/>
      <c r="I51" s="1696"/>
      <c r="J51" s="400"/>
      <c r="K51" s="401"/>
      <c r="L51" s="402"/>
      <c r="M51" s="400"/>
      <c r="N51" s="401"/>
      <c r="O51" s="402"/>
      <c r="P51" s="1703"/>
      <c r="Q51" s="1703"/>
      <c r="R51" s="1703"/>
      <c r="S51" s="1703"/>
      <c r="T51" s="1703"/>
      <c r="U51" s="1703"/>
      <c r="V51" s="1703"/>
      <c r="W51" s="1703"/>
      <c r="X51" s="1703"/>
      <c r="Y51" s="1703"/>
      <c r="Z51" s="1703"/>
      <c r="AA51" s="1752"/>
      <c r="AB51" s="1753"/>
      <c r="AC51" s="1753"/>
      <c r="AD51" s="1753"/>
      <c r="AE51" s="1753"/>
      <c r="AF51" s="1753"/>
      <c r="AG51" s="1753"/>
      <c r="AH51" s="1753"/>
      <c r="AI51" s="1753"/>
      <c r="AJ51" s="1754"/>
    </row>
    <row r="52" spans="1:36" ht="9.9499999999999993" customHeight="1">
      <c r="A52" s="1747"/>
      <c r="B52" s="1697"/>
      <c r="C52" s="1698"/>
      <c r="D52" s="1698"/>
      <c r="E52" s="1698"/>
      <c r="F52" s="1698"/>
      <c r="G52" s="1698"/>
      <c r="H52" s="1698"/>
      <c r="I52" s="1699"/>
      <c r="J52" s="1568"/>
      <c r="K52" s="1684"/>
      <c r="L52" s="1570"/>
      <c r="M52" s="1568"/>
      <c r="N52" s="1684"/>
      <c r="O52" s="1570"/>
      <c r="P52" s="1704" t="s">
        <v>726</v>
      </c>
      <c r="Q52" s="1705"/>
      <c r="R52" s="1706"/>
      <c r="S52" s="1706"/>
      <c r="T52" s="1693" t="s">
        <v>15</v>
      </c>
      <c r="U52" s="1706"/>
      <c r="V52" s="1706"/>
      <c r="W52" s="1693" t="s">
        <v>16</v>
      </c>
      <c r="X52" s="1707"/>
      <c r="Y52" s="1707"/>
      <c r="Z52" s="1693" t="s">
        <v>17</v>
      </c>
      <c r="AA52" s="1752"/>
      <c r="AB52" s="1753"/>
      <c r="AC52" s="1753"/>
      <c r="AD52" s="1753"/>
      <c r="AE52" s="1753"/>
      <c r="AF52" s="1753"/>
      <c r="AG52" s="1753"/>
      <c r="AH52" s="1753"/>
      <c r="AI52" s="1753"/>
      <c r="AJ52" s="1754"/>
    </row>
    <row r="53" spans="1:36" ht="9.9499999999999993" customHeight="1">
      <c r="A53" s="1747"/>
      <c r="B53" s="1697"/>
      <c r="C53" s="1698"/>
      <c r="D53" s="1698"/>
      <c r="E53" s="1698"/>
      <c r="F53" s="1698"/>
      <c r="G53" s="1698"/>
      <c r="H53" s="1698"/>
      <c r="I53" s="1699"/>
      <c r="J53" s="1568"/>
      <c r="K53" s="1684"/>
      <c r="L53" s="1570"/>
      <c r="M53" s="1568"/>
      <c r="N53" s="1684"/>
      <c r="O53" s="1570"/>
      <c r="P53" s="1705"/>
      <c r="Q53" s="1705"/>
      <c r="R53" s="1706"/>
      <c r="S53" s="1706"/>
      <c r="T53" s="1693"/>
      <c r="U53" s="1706"/>
      <c r="V53" s="1706"/>
      <c r="W53" s="1693"/>
      <c r="X53" s="1707"/>
      <c r="Y53" s="1707"/>
      <c r="Z53" s="1693"/>
      <c r="AA53" s="1752"/>
      <c r="AB53" s="1753"/>
      <c r="AC53" s="1753"/>
      <c r="AD53" s="1753"/>
      <c r="AE53" s="1753"/>
      <c r="AF53" s="1753"/>
      <c r="AG53" s="1753"/>
      <c r="AH53" s="1753"/>
      <c r="AI53" s="1753"/>
      <c r="AJ53" s="1754"/>
    </row>
    <row r="54" spans="1:36" ht="3" customHeight="1">
      <c r="A54" s="1747"/>
      <c r="B54" s="1708"/>
      <c r="C54" s="1709"/>
      <c r="D54" s="1709"/>
      <c r="E54" s="1709"/>
      <c r="F54" s="1709"/>
      <c r="G54" s="1709"/>
      <c r="H54" s="1709"/>
      <c r="I54" s="1710"/>
      <c r="J54" s="397"/>
      <c r="K54" s="398"/>
      <c r="L54" s="399"/>
      <c r="M54" s="397"/>
      <c r="N54" s="398"/>
      <c r="O54" s="399"/>
      <c r="P54" s="1711"/>
      <c r="Q54" s="1711"/>
      <c r="R54" s="1711"/>
      <c r="S54" s="1711"/>
      <c r="T54" s="1711"/>
      <c r="U54" s="1711"/>
      <c r="V54" s="1711"/>
      <c r="W54" s="1711"/>
      <c r="X54" s="1711"/>
      <c r="Y54" s="1711"/>
      <c r="Z54" s="1711"/>
      <c r="AA54" s="1752"/>
      <c r="AB54" s="1753"/>
      <c r="AC54" s="1753"/>
      <c r="AD54" s="1753"/>
      <c r="AE54" s="1753"/>
      <c r="AF54" s="1753"/>
      <c r="AG54" s="1753"/>
      <c r="AH54" s="1753"/>
      <c r="AI54" s="1753"/>
      <c r="AJ54" s="1754"/>
    </row>
    <row r="55" spans="1:36" ht="3" customHeight="1">
      <c r="A55" s="1747"/>
      <c r="B55" s="1744" t="s">
        <v>146</v>
      </c>
      <c r="C55" s="1695"/>
      <c r="D55" s="1695"/>
      <c r="E55" s="1695"/>
      <c r="F55" s="1695"/>
      <c r="G55" s="1695"/>
      <c r="H55" s="1695"/>
      <c r="I55" s="1696"/>
      <c r="J55" s="400"/>
      <c r="K55" s="401"/>
      <c r="L55" s="402"/>
      <c r="M55" s="400"/>
      <c r="N55" s="401"/>
      <c r="O55" s="402"/>
      <c r="P55" s="1703"/>
      <c r="Q55" s="1703"/>
      <c r="R55" s="1703"/>
      <c r="S55" s="1703"/>
      <c r="T55" s="1703"/>
      <c r="U55" s="1703"/>
      <c r="V55" s="1703"/>
      <c r="W55" s="1703"/>
      <c r="X55" s="1703"/>
      <c r="Y55" s="1703"/>
      <c r="Z55" s="1703"/>
      <c r="AA55" s="1752"/>
      <c r="AB55" s="1753"/>
      <c r="AC55" s="1753"/>
      <c r="AD55" s="1753"/>
      <c r="AE55" s="1753"/>
      <c r="AF55" s="1753"/>
      <c r="AG55" s="1753"/>
      <c r="AH55" s="1753"/>
      <c r="AI55" s="1753"/>
      <c r="AJ55" s="1754"/>
    </row>
    <row r="56" spans="1:36" ht="9.9499999999999993" customHeight="1">
      <c r="A56" s="1747"/>
      <c r="B56" s="1697"/>
      <c r="C56" s="1698"/>
      <c r="D56" s="1698"/>
      <c r="E56" s="1698"/>
      <c r="F56" s="1698"/>
      <c r="G56" s="1698"/>
      <c r="H56" s="1698"/>
      <c r="I56" s="1699"/>
      <c r="J56" s="1568"/>
      <c r="K56" s="1684"/>
      <c r="L56" s="1570"/>
      <c r="M56" s="1568"/>
      <c r="N56" s="1684"/>
      <c r="O56" s="1570"/>
      <c r="P56" s="1704" t="s">
        <v>726</v>
      </c>
      <c r="Q56" s="1705"/>
      <c r="R56" s="1706"/>
      <c r="S56" s="1706"/>
      <c r="T56" s="1693" t="s">
        <v>15</v>
      </c>
      <c r="U56" s="1706"/>
      <c r="V56" s="1706"/>
      <c r="W56" s="1693" t="s">
        <v>16</v>
      </c>
      <c r="X56" s="1707"/>
      <c r="Y56" s="1707"/>
      <c r="Z56" s="1693" t="s">
        <v>17</v>
      </c>
      <c r="AA56" s="1752"/>
      <c r="AB56" s="1753"/>
      <c r="AC56" s="1753"/>
      <c r="AD56" s="1753"/>
      <c r="AE56" s="1753"/>
      <c r="AF56" s="1753"/>
      <c r="AG56" s="1753"/>
      <c r="AH56" s="1753"/>
      <c r="AI56" s="1753"/>
      <c r="AJ56" s="1754"/>
    </row>
    <row r="57" spans="1:36" ht="9.9499999999999993" customHeight="1">
      <c r="A57" s="1747"/>
      <c r="B57" s="1697"/>
      <c r="C57" s="1698"/>
      <c r="D57" s="1698"/>
      <c r="E57" s="1698"/>
      <c r="F57" s="1698"/>
      <c r="G57" s="1698"/>
      <c r="H57" s="1698"/>
      <c r="I57" s="1699"/>
      <c r="J57" s="1568"/>
      <c r="K57" s="1684"/>
      <c r="L57" s="1570"/>
      <c r="M57" s="1568"/>
      <c r="N57" s="1684"/>
      <c r="O57" s="1570"/>
      <c r="P57" s="1705"/>
      <c r="Q57" s="1705"/>
      <c r="R57" s="1706"/>
      <c r="S57" s="1706"/>
      <c r="T57" s="1693"/>
      <c r="U57" s="1706"/>
      <c r="V57" s="1706"/>
      <c r="W57" s="1693"/>
      <c r="X57" s="1707"/>
      <c r="Y57" s="1707"/>
      <c r="Z57" s="1693"/>
      <c r="AA57" s="1752"/>
      <c r="AB57" s="1753"/>
      <c r="AC57" s="1753"/>
      <c r="AD57" s="1753"/>
      <c r="AE57" s="1753"/>
      <c r="AF57" s="1753"/>
      <c r="AG57" s="1753"/>
      <c r="AH57" s="1753"/>
      <c r="AI57" s="1753"/>
      <c r="AJ57" s="1754"/>
    </row>
    <row r="58" spans="1:36" ht="3" customHeight="1">
      <c r="A58" s="1747"/>
      <c r="B58" s="1708"/>
      <c r="C58" s="1709"/>
      <c r="D58" s="1709"/>
      <c r="E58" s="1709"/>
      <c r="F58" s="1709"/>
      <c r="G58" s="1709"/>
      <c r="H58" s="1709"/>
      <c r="I58" s="1710"/>
      <c r="J58" s="397"/>
      <c r="K58" s="398"/>
      <c r="L58" s="399"/>
      <c r="M58" s="397"/>
      <c r="N58" s="398"/>
      <c r="O58" s="399"/>
      <c r="P58" s="1711"/>
      <c r="Q58" s="1711"/>
      <c r="R58" s="1711"/>
      <c r="S58" s="1711"/>
      <c r="T58" s="1711"/>
      <c r="U58" s="1711"/>
      <c r="V58" s="1711"/>
      <c r="W58" s="1711"/>
      <c r="X58" s="1711"/>
      <c r="Y58" s="1711"/>
      <c r="Z58" s="1711"/>
      <c r="AA58" s="1752"/>
      <c r="AB58" s="1753"/>
      <c r="AC58" s="1753"/>
      <c r="AD58" s="1753"/>
      <c r="AE58" s="1753"/>
      <c r="AF58" s="1753"/>
      <c r="AG58" s="1753"/>
      <c r="AH58" s="1753"/>
      <c r="AI58" s="1753"/>
      <c r="AJ58" s="1754"/>
    </row>
    <row r="59" spans="1:36" ht="3" customHeight="1">
      <c r="A59" s="1747"/>
      <c r="B59" s="1744" t="s">
        <v>147</v>
      </c>
      <c r="C59" s="1695"/>
      <c r="D59" s="1695"/>
      <c r="E59" s="1695"/>
      <c r="F59" s="1695"/>
      <c r="G59" s="1695"/>
      <c r="H59" s="1695"/>
      <c r="I59" s="1696"/>
      <c r="J59" s="400"/>
      <c r="K59" s="401"/>
      <c r="L59" s="402"/>
      <c r="M59" s="400"/>
      <c r="N59" s="401"/>
      <c r="O59" s="402"/>
      <c r="P59" s="1703"/>
      <c r="Q59" s="1703"/>
      <c r="R59" s="1703"/>
      <c r="S59" s="1703"/>
      <c r="T59" s="1703"/>
      <c r="U59" s="1703"/>
      <c r="V59" s="1703"/>
      <c r="W59" s="1703"/>
      <c r="X59" s="1703"/>
      <c r="Y59" s="1703"/>
      <c r="Z59" s="1723"/>
      <c r="AA59" s="1752"/>
      <c r="AB59" s="1753"/>
      <c r="AC59" s="1753"/>
      <c r="AD59" s="1753"/>
      <c r="AE59" s="1753"/>
      <c r="AF59" s="1753"/>
      <c r="AG59" s="1753"/>
      <c r="AH59" s="1753"/>
      <c r="AI59" s="1753"/>
      <c r="AJ59" s="1754"/>
    </row>
    <row r="60" spans="1:36" ht="9.9499999999999993" customHeight="1">
      <c r="A60" s="1747"/>
      <c r="B60" s="1697"/>
      <c r="C60" s="1698"/>
      <c r="D60" s="1698"/>
      <c r="E60" s="1698"/>
      <c r="F60" s="1698"/>
      <c r="G60" s="1698"/>
      <c r="H60" s="1698"/>
      <c r="I60" s="1699"/>
      <c r="J60" s="1568"/>
      <c r="K60" s="1684"/>
      <c r="L60" s="1570"/>
      <c r="M60" s="1568"/>
      <c r="N60" s="1684"/>
      <c r="O60" s="1570"/>
      <c r="P60" s="1704" t="s">
        <v>726</v>
      </c>
      <c r="Q60" s="1705"/>
      <c r="R60" s="1706"/>
      <c r="S60" s="1706"/>
      <c r="T60" s="1693" t="s">
        <v>15</v>
      </c>
      <c r="U60" s="1706"/>
      <c r="V60" s="1706"/>
      <c r="W60" s="1693" t="s">
        <v>16</v>
      </c>
      <c r="X60" s="1707"/>
      <c r="Y60" s="1707"/>
      <c r="Z60" s="1730" t="s">
        <v>17</v>
      </c>
      <c r="AA60" s="1752"/>
      <c r="AB60" s="1753"/>
      <c r="AC60" s="1753"/>
      <c r="AD60" s="1753"/>
      <c r="AE60" s="1753"/>
      <c r="AF60" s="1753"/>
      <c r="AG60" s="1753"/>
      <c r="AH60" s="1753"/>
      <c r="AI60" s="1753"/>
      <c r="AJ60" s="1754"/>
    </row>
    <row r="61" spans="1:36" ht="9.9499999999999993" customHeight="1">
      <c r="A61" s="1747"/>
      <c r="B61" s="1697"/>
      <c r="C61" s="1698"/>
      <c r="D61" s="1698"/>
      <c r="E61" s="1698"/>
      <c r="F61" s="1698"/>
      <c r="G61" s="1698"/>
      <c r="H61" s="1698"/>
      <c r="I61" s="1699"/>
      <c r="J61" s="1568"/>
      <c r="K61" s="1684"/>
      <c r="L61" s="1570"/>
      <c r="M61" s="1568"/>
      <c r="N61" s="1684"/>
      <c r="O61" s="1570"/>
      <c r="P61" s="1705"/>
      <c r="Q61" s="1705"/>
      <c r="R61" s="1706"/>
      <c r="S61" s="1706"/>
      <c r="T61" s="1693"/>
      <c r="U61" s="1706"/>
      <c r="V61" s="1706"/>
      <c r="W61" s="1693"/>
      <c r="X61" s="1707"/>
      <c r="Y61" s="1707"/>
      <c r="Z61" s="1730"/>
      <c r="AA61" s="1752"/>
      <c r="AB61" s="1753"/>
      <c r="AC61" s="1753"/>
      <c r="AD61" s="1753"/>
      <c r="AE61" s="1753"/>
      <c r="AF61" s="1753"/>
      <c r="AG61" s="1753"/>
      <c r="AH61" s="1753"/>
      <c r="AI61" s="1753"/>
      <c r="AJ61" s="1754"/>
    </row>
    <row r="62" spans="1:36" ht="3" customHeight="1">
      <c r="A62" s="1747"/>
      <c r="B62" s="1700"/>
      <c r="C62" s="1701"/>
      <c r="D62" s="1701"/>
      <c r="E62" s="1701"/>
      <c r="F62" s="1701"/>
      <c r="G62" s="1701"/>
      <c r="H62" s="1701"/>
      <c r="I62" s="1702"/>
      <c r="J62" s="403"/>
      <c r="K62" s="404"/>
      <c r="L62" s="405"/>
      <c r="M62" s="403"/>
      <c r="N62" s="404"/>
      <c r="O62" s="405"/>
      <c r="P62" s="1731"/>
      <c r="Q62" s="1731"/>
      <c r="R62" s="1731"/>
      <c r="S62" s="1731"/>
      <c r="T62" s="1731"/>
      <c r="U62" s="1731"/>
      <c r="V62" s="1731"/>
      <c r="W62" s="1731"/>
      <c r="X62" s="1731"/>
      <c r="Y62" s="1731"/>
      <c r="Z62" s="1732"/>
      <c r="AA62" s="1752"/>
      <c r="AB62" s="1753"/>
      <c r="AC62" s="1753"/>
      <c r="AD62" s="1753"/>
      <c r="AE62" s="1753"/>
      <c r="AF62" s="1753"/>
      <c r="AG62" s="1753"/>
      <c r="AH62" s="1753"/>
      <c r="AI62" s="1753"/>
      <c r="AJ62" s="1754"/>
    </row>
    <row r="63" spans="1:36" ht="3" customHeight="1">
      <c r="A63" s="1745" t="s">
        <v>148</v>
      </c>
      <c r="B63" s="1697" t="s">
        <v>727</v>
      </c>
      <c r="C63" s="1698"/>
      <c r="D63" s="1698"/>
      <c r="E63" s="1698"/>
      <c r="F63" s="1698"/>
      <c r="G63" s="1698"/>
      <c r="H63" s="1698"/>
      <c r="I63" s="1699"/>
      <c r="J63" s="406"/>
      <c r="K63" s="407"/>
      <c r="L63" s="408"/>
      <c r="M63" s="406"/>
      <c r="N63" s="407"/>
      <c r="O63" s="408"/>
      <c r="P63" s="1722"/>
      <c r="Q63" s="1722"/>
      <c r="R63" s="1722"/>
      <c r="S63" s="1722"/>
      <c r="T63" s="1722"/>
      <c r="U63" s="1722"/>
      <c r="V63" s="1722"/>
      <c r="W63" s="1722"/>
      <c r="X63" s="1722"/>
      <c r="Y63" s="1722"/>
      <c r="Z63" s="1722"/>
      <c r="AA63" s="1752"/>
      <c r="AB63" s="1753"/>
      <c r="AC63" s="1753"/>
      <c r="AD63" s="1753"/>
      <c r="AE63" s="1753"/>
      <c r="AF63" s="1753"/>
      <c r="AG63" s="1753"/>
      <c r="AH63" s="1753"/>
      <c r="AI63" s="1753"/>
      <c r="AJ63" s="1754"/>
    </row>
    <row r="64" spans="1:36" ht="9.9499999999999993" customHeight="1">
      <c r="A64" s="1745"/>
      <c r="B64" s="1697"/>
      <c r="C64" s="1698"/>
      <c r="D64" s="1698"/>
      <c r="E64" s="1698"/>
      <c r="F64" s="1698"/>
      <c r="G64" s="1698"/>
      <c r="H64" s="1698"/>
      <c r="I64" s="1699"/>
      <c r="J64" s="1568"/>
      <c r="K64" s="1684"/>
      <c r="L64" s="1570"/>
      <c r="M64" s="1568"/>
      <c r="N64" s="1684"/>
      <c r="O64" s="1570"/>
      <c r="P64" s="1704" t="s">
        <v>726</v>
      </c>
      <c r="Q64" s="1705"/>
      <c r="R64" s="1706"/>
      <c r="S64" s="1706"/>
      <c r="T64" s="1693" t="s">
        <v>15</v>
      </c>
      <c r="U64" s="1706"/>
      <c r="V64" s="1706"/>
      <c r="W64" s="1693" t="s">
        <v>16</v>
      </c>
      <c r="X64" s="1707"/>
      <c r="Y64" s="1707"/>
      <c r="Z64" s="1693" t="s">
        <v>17</v>
      </c>
      <c r="AA64" s="1752"/>
      <c r="AB64" s="1753"/>
      <c r="AC64" s="1753"/>
      <c r="AD64" s="1753"/>
      <c r="AE64" s="1753"/>
      <c r="AF64" s="1753"/>
      <c r="AG64" s="1753"/>
      <c r="AH64" s="1753"/>
      <c r="AI64" s="1753"/>
      <c r="AJ64" s="1754"/>
    </row>
    <row r="65" spans="1:36" ht="9.9499999999999993" customHeight="1">
      <c r="A65" s="1745"/>
      <c r="B65" s="1697"/>
      <c r="C65" s="1698"/>
      <c r="D65" s="1698"/>
      <c r="E65" s="1698"/>
      <c r="F65" s="1698"/>
      <c r="G65" s="1698"/>
      <c r="H65" s="1698"/>
      <c r="I65" s="1699"/>
      <c r="J65" s="1568"/>
      <c r="K65" s="1684"/>
      <c r="L65" s="1570"/>
      <c r="M65" s="1568"/>
      <c r="N65" s="1684"/>
      <c r="O65" s="1570"/>
      <c r="P65" s="1705"/>
      <c r="Q65" s="1705"/>
      <c r="R65" s="1706"/>
      <c r="S65" s="1706"/>
      <c r="T65" s="1693"/>
      <c r="U65" s="1706"/>
      <c r="V65" s="1706"/>
      <c r="W65" s="1693"/>
      <c r="X65" s="1707"/>
      <c r="Y65" s="1707"/>
      <c r="Z65" s="1693"/>
      <c r="AA65" s="1752"/>
      <c r="AB65" s="1753"/>
      <c r="AC65" s="1753"/>
      <c r="AD65" s="1753"/>
      <c r="AE65" s="1753"/>
      <c r="AF65" s="1753"/>
      <c r="AG65" s="1753"/>
      <c r="AH65" s="1753"/>
      <c r="AI65" s="1753"/>
      <c r="AJ65" s="1754"/>
    </row>
    <row r="66" spans="1:36" ht="3" customHeight="1">
      <c r="A66" s="1745"/>
      <c r="B66" s="1708"/>
      <c r="C66" s="1709"/>
      <c r="D66" s="1709"/>
      <c r="E66" s="1709"/>
      <c r="F66" s="1709"/>
      <c r="G66" s="1709"/>
      <c r="H66" s="1709"/>
      <c r="I66" s="1710"/>
      <c r="J66" s="397"/>
      <c r="K66" s="398"/>
      <c r="L66" s="399"/>
      <c r="M66" s="397"/>
      <c r="N66" s="398"/>
      <c r="O66" s="399"/>
      <c r="P66" s="1711"/>
      <c r="Q66" s="1711"/>
      <c r="R66" s="1711"/>
      <c r="S66" s="1711"/>
      <c r="T66" s="1711"/>
      <c r="U66" s="1711"/>
      <c r="V66" s="1711"/>
      <c r="W66" s="1711"/>
      <c r="X66" s="1711"/>
      <c r="Y66" s="1711"/>
      <c r="Z66" s="1711"/>
      <c r="AA66" s="1752"/>
      <c r="AB66" s="1753"/>
      <c r="AC66" s="1753"/>
      <c r="AD66" s="1753"/>
      <c r="AE66" s="1753"/>
      <c r="AF66" s="1753"/>
      <c r="AG66" s="1753"/>
      <c r="AH66" s="1753"/>
      <c r="AI66" s="1753"/>
      <c r="AJ66" s="1754"/>
    </row>
    <row r="67" spans="1:36" ht="3" customHeight="1">
      <c r="A67" s="1745"/>
      <c r="B67" s="1744" t="s">
        <v>728</v>
      </c>
      <c r="C67" s="1695"/>
      <c r="D67" s="1695"/>
      <c r="E67" s="1695"/>
      <c r="F67" s="1695"/>
      <c r="G67" s="1695"/>
      <c r="H67" s="1695"/>
      <c r="I67" s="1696"/>
      <c r="J67" s="400"/>
      <c r="K67" s="401"/>
      <c r="L67" s="402"/>
      <c r="M67" s="400"/>
      <c r="N67" s="401"/>
      <c r="O67" s="402"/>
      <c r="P67" s="1703"/>
      <c r="Q67" s="1703"/>
      <c r="R67" s="1703"/>
      <c r="S67" s="1703"/>
      <c r="T67" s="1703"/>
      <c r="U67" s="1703"/>
      <c r="V67" s="1703"/>
      <c r="W67" s="1703"/>
      <c r="X67" s="1703"/>
      <c r="Y67" s="1703"/>
      <c r="Z67" s="1703"/>
      <c r="AA67" s="1752"/>
      <c r="AB67" s="1753"/>
      <c r="AC67" s="1753"/>
      <c r="AD67" s="1753"/>
      <c r="AE67" s="1753"/>
      <c r="AF67" s="1753"/>
      <c r="AG67" s="1753"/>
      <c r="AH67" s="1753"/>
      <c r="AI67" s="1753"/>
      <c r="AJ67" s="1754"/>
    </row>
    <row r="68" spans="1:36" ht="9.9499999999999993" customHeight="1">
      <c r="A68" s="1745"/>
      <c r="B68" s="1697"/>
      <c r="C68" s="1698"/>
      <c r="D68" s="1698"/>
      <c r="E68" s="1698"/>
      <c r="F68" s="1698"/>
      <c r="G68" s="1698"/>
      <c r="H68" s="1698"/>
      <c r="I68" s="1699"/>
      <c r="J68" s="1568"/>
      <c r="K68" s="1684"/>
      <c r="L68" s="1570"/>
      <c r="M68" s="1568"/>
      <c r="N68" s="1684"/>
      <c r="O68" s="1570"/>
      <c r="P68" s="1704" t="s">
        <v>726</v>
      </c>
      <c r="Q68" s="1705"/>
      <c r="R68" s="1706"/>
      <c r="S68" s="1706"/>
      <c r="T68" s="1693" t="s">
        <v>15</v>
      </c>
      <c r="U68" s="1706"/>
      <c r="V68" s="1706"/>
      <c r="W68" s="1693" t="s">
        <v>16</v>
      </c>
      <c r="X68" s="1707"/>
      <c r="Y68" s="1707"/>
      <c r="Z68" s="1693" t="s">
        <v>17</v>
      </c>
      <c r="AA68" s="1752"/>
      <c r="AB68" s="1753"/>
      <c r="AC68" s="1753"/>
      <c r="AD68" s="1753"/>
      <c r="AE68" s="1753"/>
      <c r="AF68" s="1753"/>
      <c r="AG68" s="1753"/>
      <c r="AH68" s="1753"/>
      <c r="AI68" s="1753"/>
      <c r="AJ68" s="1754"/>
    </row>
    <row r="69" spans="1:36" ht="9.9499999999999993" customHeight="1">
      <c r="A69" s="1745"/>
      <c r="B69" s="1697"/>
      <c r="C69" s="1698"/>
      <c r="D69" s="1698"/>
      <c r="E69" s="1698"/>
      <c r="F69" s="1698"/>
      <c r="G69" s="1698"/>
      <c r="H69" s="1698"/>
      <c r="I69" s="1699"/>
      <c r="J69" s="1568"/>
      <c r="K69" s="1684"/>
      <c r="L69" s="1570"/>
      <c r="M69" s="1568"/>
      <c r="N69" s="1684"/>
      <c r="O69" s="1570"/>
      <c r="P69" s="1705"/>
      <c r="Q69" s="1705"/>
      <c r="R69" s="1706"/>
      <c r="S69" s="1706"/>
      <c r="T69" s="1693"/>
      <c r="U69" s="1706"/>
      <c r="V69" s="1706"/>
      <c r="W69" s="1693"/>
      <c r="X69" s="1707"/>
      <c r="Y69" s="1707"/>
      <c r="Z69" s="1693"/>
      <c r="AA69" s="1752"/>
      <c r="AB69" s="1753"/>
      <c r="AC69" s="1753"/>
      <c r="AD69" s="1753"/>
      <c r="AE69" s="1753"/>
      <c r="AF69" s="1753"/>
      <c r="AG69" s="1753"/>
      <c r="AH69" s="1753"/>
      <c r="AI69" s="1753"/>
      <c r="AJ69" s="1754"/>
    </row>
    <row r="70" spans="1:36" ht="3" customHeight="1">
      <c r="A70" s="1745"/>
      <c r="B70" s="1708"/>
      <c r="C70" s="1709"/>
      <c r="D70" s="1709"/>
      <c r="E70" s="1709"/>
      <c r="F70" s="1709"/>
      <c r="G70" s="1709"/>
      <c r="H70" s="1709"/>
      <c r="I70" s="1710"/>
      <c r="J70" s="397"/>
      <c r="K70" s="398"/>
      <c r="L70" s="399"/>
      <c r="M70" s="397"/>
      <c r="N70" s="398"/>
      <c r="O70" s="399"/>
      <c r="P70" s="1711"/>
      <c r="Q70" s="1711"/>
      <c r="R70" s="1711"/>
      <c r="S70" s="1711"/>
      <c r="T70" s="1711"/>
      <c r="U70" s="1711"/>
      <c r="V70" s="1711"/>
      <c r="W70" s="1711"/>
      <c r="X70" s="1711"/>
      <c r="Y70" s="1711"/>
      <c r="Z70" s="1711"/>
      <c r="AA70" s="1752"/>
      <c r="AB70" s="1753"/>
      <c r="AC70" s="1753"/>
      <c r="AD70" s="1753"/>
      <c r="AE70" s="1753"/>
      <c r="AF70" s="1753"/>
      <c r="AG70" s="1753"/>
      <c r="AH70" s="1753"/>
      <c r="AI70" s="1753"/>
      <c r="AJ70" s="1754"/>
    </row>
    <row r="71" spans="1:36" ht="3" customHeight="1">
      <c r="A71" s="1745"/>
      <c r="B71" s="1744" t="s">
        <v>729</v>
      </c>
      <c r="C71" s="1695"/>
      <c r="D71" s="1695"/>
      <c r="E71" s="1695"/>
      <c r="F71" s="1695"/>
      <c r="G71" s="1695"/>
      <c r="H71" s="1695"/>
      <c r="I71" s="1696"/>
      <c r="J71" s="400"/>
      <c r="K71" s="401"/>
      <c r="L71" s="402"/>
      <c r="M71" s="400"/>
      <c r="N71" s="401"/>
      <c r="O71" s="402"/>
      <c r="P71" s="1703"/>
      <c r="Q71" s="1703"/>
      <c r="R71" s="1703"/>
      <c r="S71" s="1703"/>
      <c r="T71" s="1703"/>
      <c r="U71" s="1703"/>
      <c r="V71" s="1703"/>
      <c r="W71" s="1703"/>
      <c r="X71" s="1703"/>
      <c r="Y71" s="1703"/>
      <c r="Z71" s="1703"/>
      <c r="AA71" s="1752"/>
      <c r="AB71" s="1753"/>
      <c r="AC71" s="1753"/>
      <c r="AD71" s="1753"/>
      <c r="AE71" s="1753"/>
      <c r="AF71" s="1753"/>
      <c r="AG71" s="1753"/>
      <c r="AH71" s="1753"/>
      <c r="AI71" s="1753"/>
      <c r="AJ71" s="1754"/>
    </row>
    <row r="72" spans="1:36" ht="9.9499999999999993" customHeight="1">
      <c r="A72" s="1745"/>
      <c r="B72" s="1697"/>
      <c r="C72" s="1698"/>
      <c r="D72" s="1698"/>
      <c r="E72" s="1698"/>
      <c r="F72" s="1698"/>
      <c r="G72" s="1698"/>
      <c r="H72" s="1698"/>
      <c r="I72" s="1699"/>
      <c r="J72" s="1568"/>
      <c r="K72" s="1684"/>
      <c r="L72" s="1570"/>
      <c r="M72" s="1568"/>
      <c r="N72" s="1684"/>
      <c r="O72" s="1570"/>
      <c r="P72" s="1704" t="s">
        <v>726</v>
      </c>
      <c r="Q72" s="1705"/>
      <c r="R72" s="1706"/>
      <c r="S72" s="1706"/>
      <c r="T72" s="1693" t="s">
        <v>15</v>
      </c>
      <c r="U72" s="1706"/>
      <c r="V72" s="1706"/>
      <c r="W72" s="1693" t="s">
        <v>16</v>
      </c>
      <c r="X72" s="1707"/>
      <c r="Y72" s="1707"/>
      <c r="Z72" s="1693" t="s">
        <v>17</v>
      </c>
      <c r="AA72" s="1752"/>
      <c r="AB72" s="1753"/>
      <c r="AC72" s="1753"/>
      <c r="AD72" s="1753"/>
      <c r="AE72" s="1753"/>
      <c r="AF72" s="1753"/>
      <c r="AG72" s="1753"/>
      <c r="AH72" s="1753"/>
      <c r="AI72" s="1753"/>
      <c r="AJ72" s="1754"/>
    </row>
    <row r="73" spans="1:36" ht="9.9499999999999993" customHeight="1">
      <c r="A73" s="1745"/>
      <c r="B73" s="1697"/>
      <c r="C73" s="1698"/>
      <c r="D73" s="1698"/>
      <c r="E73" s="1698"/>
      <c r="F73" s="1698"/>
      <c r="G73" s="1698"/>
      <c r="H73" s="1698"/>
      <c r="I73" s="1699"/>
      <c r="J73" s="1568"/>
      <c r="K73" s="1684"/>
      <c r="L73" s="1570"/>
      <c r="M73" s="1568"/>
      <c r="N73" s="1684"/>
      <c r="O73" s="1570"/>
      <c r="P73" s="1705"/>
      <c r="Q73" s="1705"/>
      <c r="R73" s="1706"/>
      <c r="S73" s="1706"/>
      <c r="T73" s="1693"/>
      <c r="U73" s="1706"/>
      <c r="V73" s="1706"/>
      <c r="W73" s="1693"/>
      <c r="X73" s="1707"/>
      <c r="Y73" s="1707"/>
      <c r="Z73" s="1693"/>
      <c r="AA73" s="1752"/>
      <c r="AB73" s="1753"/>
      <c r="AC73" s="1753"/>
      <c r="AD73" s="1753"/>
      <c r="AE73" s="1753"/>
      <c r="AF73" s="1753"/>
      <c r="AG73" s="1753"/>
      <c r="AH73" s="1753"/>
      <c r="AI73" s="1753"/>
      <c r="AJ73" s="1754"/>
    </row>
    <row r="74" spans="1:36" ht="3" customHeight="1">
      <c r="A74" s="1745"/>
      <c r="B74" s="1708"/>
      <c r="C74" s="1709"/>
      <c r="D74" s="1709"/>
      <c r="E74" s="1709"/>
      <c r="F74" s="1709"/>
      <c r="G74" s="1709"/>
      <c r="H74" s="1709"/>
      <c r="I74" s="1710"/>
      <c r="J74" s="397"/>
      <c r="K74" s="398"/>
      <c r="L74" s="399"/>
      <c r="M74" s="397"/>
      <c r="N74" s="398"/>
      <c r="O74" s="399"/>
      <c r="P74" s="1711"/>
      <c r="Q74" s="1711"/>
      <c r="R74" s="1711"/>
      <c r="S74" s="1711"/>
      <c r="T74" s="1711"/>
      <c r="U74" s="1711"/>
      <c r="V74" s="1711"/>
      <c r="W74" s="1711"/>
      <c r="X74" s="1711"/>
      <c r="Y74" s="1711"/>
      <c r="Z74" s="1711"/>
      <c r="AA74" s="1752"/>
      <c r="AB74" s="1753"/>
      <c r="AC74" s="1753"/>
      <c r="AD74" s="1753"/>
      <c r="AE74" s="1753"/>
      <c r="AF74" s="1753"/>
      <c r="AG74" s="1753"/>
      <c r="AH74" s="1753"/>
      <c r="AI74" s="1753"/>
      <c r="AJ74" s="1754"/>
    </row>
    <row r="75" spans="1:36" ht="3" customHeight="1">
      <c r="A75" s="1746"/>
      <c r="B75" s="1744" t="s">
        <v>1820</v>
      </c>
      <c r="C75" s="1695"/>
      <c r="D75" s="1695"/>
      <c r="E75" s="1695"/>
      <c r="F75" s="1695"/>
      <c r="G75" s="1695"/>
      <c r="H75" s="1695"/>
      <c r="I75" s="1696"/>
      <c r="J75" s="400"/>
      <c r="K75" s="401"/>
      <c r="L75" s="402"/>
      <c r="M75" s="400"/>
      <c r="N75" s="401"/>
      <c r="O75" s="402"/>
      <c r="P75" s="1703"/>
      <c r="Q75" s="1703"/>
      <c r="R75" s="1703"/>
      <c r="S75" s="1703"/>
      <c r="T75" s="1703"/>
      <c r="U75" s="1703"/>
      <c r="V75" s="1703"/>
      <c r="W75" s="1703"/>
      <c r="X75" s="1703"/>
      <c r="Y75" s="1703"/>
      <c r="Z75" s="1703"/>
      <c r="AA75" s="1752"/>
      <c r="AB75" s="1753"/>
      <c r="AC75" s="1753"/>
      <c r="AD75" s="1753"/>
      <c r="AE75" s="1753"/>
      <c r="AF75" s="1753"/>
      <c r="AG75" s="1753"/>
      <c r="AH75" s="1753"/>
      <c r="AI75" s="1753"/>
      <c r="AJ75" s="1754"/>
    </row>
    <row r="76" spans="1:36" ht="9.75" customHeight="1">
      <c r="A76" s="1746"/>
      <c r="B76" s="1697"/>
      <c r="C76" s="1698"/>
      <c r="D76" s="1698"/>
      <c r="E76" s="1698"/>
      <c r="F76" s="1698"/>
      <c r="G76" s="1698"/>
      <c r="H76" s="1698"/>
      <c r="I76" s="1699"/>
      <c r="J76" s="1568"/>
      <c r="K76" s="1684"/>
      <c r="L76" s="1570"/>
      <c r="M76" s="1568"/>
      <c r="N76" s="1684"/>
      <c r="O76" s="1570"/>
      <c r="P76" s="1704" t="s">
        <v>726</v>
      </c>
      <c r="Q76" s="1705"/>
      <c r="R76" s="1706"/>
      <c r="S76" s="1706"/>
      <c r="T76" s="1693" t="s">
        <v>15</v>
      </c>
      <c r="U76" s="1706"/>
      <c r="V76" s="1706"/>
      <c r="W76" s="1693" t="s">
        <v>16</v>
      </c>
      <c r="X76" s="1707"/>
      <c r="Y76" s="1707"/>
      <c r="Z76" s="1693" t="s">
        <v>17</v>
      </c>
      <c r="AA76" s="1752"/>
      <c r="AB76" s="1753"/>
      <c r="AC76" s="1753"/>
      <c r="AD76" s="1753"/>
      <c r="AE76" s="1753"/>
      <c r="AF76" s="1753"/>
      <c r="AG76" s="1753"/>
      <c r="AH76" s="1753"/>
      <c r="AI76" s="1753"/>
      <c r="AJ76" s="1754"/>
    </row>
    <row r="77" spans="1:36" ht="9.75" customHeight="1">
      <c r="A77" s="1746"/>
      <c r="B77" s="1697"/>
      <c r="C77" s="1698"/>
      <c r="D77" s="1698"/>
      <c r="E77" s="1698"/>
      <c r="F77" s="1698"/>
      <c r="G77" s="1698"/>
      <c r="H77" s="1698"/>
      <c r="I77" s="1699"/>
      <c r="J77" s="1568"/>
      <c r="K77" s="1684"/>
      <c r="L77" s="1570"/>
      <c r="M77" s="1568"/>
      <c r="N77" s="1684"/>
      <c r="O77" s="1570"/>
      <c r="P77" s="1705"/>
      <c r="Q77" s="1705"/>
      <c r="R77" s="1706"/>
      <c r="S77" s="1706"/>
      <c r="T77" s="1693"/>
      <c r="U77" s="1706"/>
      <c r="V77" s="1706"/>
      <c r="W77" s="1693"/>
      <c r="X77" s="1707"/>
      <c r="Y77" s="1707"/>
      <c r="Z77" s="1693"/>
      <c r="AA77" s="1752"/>
      <c r="AB77" s="1753"/>
      <c r="AC77" s="1753"/>
      <c r="AD77" s="1753"/>
      <c r="AE77" s="1753"/>
      <c r="AF77" s="1753"/>
      <c r="AG77" s="1753"/>
      <c r="AH77" s="1753"/>
      <c r="AI77" s="1753"/>
      <c r="AJ77" s="1754"/>
    </row>
    <row r="78" spans="1:36" ht="3" customHeight="1">
      <c r="A78" s="1746"/>
      <c r="B78" s="1708"/>
      <c r="C78" s="1709"/>
      <c r="D78" s="1709"/>
      <c r="E78" s="1709"/>
      <c r="F78" s="1709"/>
      <c r="G78" s="1709"/>
      <c r="H78" s="1709"/>
      <c r="I78" s="1710"/>
      <c r="J78" s="397"/>
      <c r="K78" s="398"/>
      <c r="L78" s="399"/>
      <c r="M78" s="397"/>
      <c r="N78" s="398"/>
      <c r="O78" s="399"/>
      <c r="P78" s="1711"/>
      <c r="Q78" s="1711"/>
      <c r="R78" s="1711"/>
      <c r="S78" s="1711"/>
      <c r="T78" s="1711"/>
      <c r="U78" s="1711"/>
      <c r="V78" s="1711"/>
      <c r="W78" s="1711"/>
      <c r="X78" s="1711"/>
      <c r="Y78" s="1711"/>
      <c r="Z78" s="1711"/>
      <c r="AA78" s="1752"/>
      <c r="AB78" s="1753"/>
      <c r="AC78" s="1753"/>
      <c r="AD78" s="1753"/>
      <c r="AE78" s="1753"/>
      <c r="AF78" s="1753"/>
      <c r="AG78" s="1753"/>
      <c r="AH78" s="1753"/>
      <c r="AI78" s="1753"/>
      <c r="AJ78" s="1754"/>
    </row>
    <row r="79" spans="1:36" ht="3" customHeight="1">
      <c r="A79" s="1745"/>
      <c r="B79" s="1744" t="s">
        <v>139</v>
      </c>
      <c r="C79" s="1695"/>
      <c r="D79" s="1695"/>
      <c r="E79" s="1695"/>
      <c r="F79" s="1695"/>
      <c r="G79" s="1695"/>
      <c r="H79" s="1695"/>
      <c r="I79" s="1696"/>
      <c r="J79" s="400"/>
      <c r="K79" s="401"/>
      <c r="L79" s="402"/>
      <c r="M79" s="400"/>
      <c r="N79" s="401"/>
      <c r="O79" s="402"/>
      <c r="P79" s="1703"/>
      <c r="Q79" s="1703"/>
      <c r="R79" s="1703"/>
      <c r="S79" s="1703"/>
      <c r="T79" s="1703"/>
      <c r="U79" s="1703"/>
      <c r="V79" s="1703"/>
      <c r="W79" s="1703"/>
      <c r="X79" s="1703"/>
      <c r="Y79" s="1703"/>
      <c r="Z79" s="1703"/>
      <c r="AA79" s="1752"/>
      <c r="AB79" s="1753"/>
      <c r="AC79" s="1753"/>
      <c r="AD79" s="1753"/>
      <c r="AE79" s="1753"/>
      <c r="AF79" s="1753"/>
      <c r="AG79" s="1753"/>
      <c r="AH79" s="1753"/>
      <c r="AI79" s="1753"/>
      <c r="AJ79" s="1754"/>
    </row>
    <row r="80" spans="1:36" ht="9.75" customHeight="1">
      <c r="A80" s="1745"/>
      <c r="B80" s="1697"/>
      <c r="C80" s="1698"/>
      <c r="D80" s="1698"/>
      <c r="E80" s="1698"/>
      <c r="F80" s="1698"/>
      <c r="G80" s="1698"/>
      <c r="H80" s="1698"/>
      <c r="I80" s="1699"/>
      <c r="J80" s="1568"/>
      <c r="K80" s="1684"/>
      <c r="L80" s="1570"/>
      <c r="M80" s="1568"/>
      <c r="N80" s="1684"/>
      <c r="O80" s="1570"/>
      <c r="P80" s="1704" t="s">
        <v>726</v>
      </c>
      <c r="Q80" s="1705"/>
      <c r="R80" s="1706"/>
      <c r="S80" s="1706"/>
      <c r="T80" s="1693" t="s">
        <v>15</v>
      </c>
      <c r="U80" s="1706"/>
      <c r="V80" s="1706"/>
      <c r="W80" s="1693" t="s">
        <v>16</v>
      </c>
      <c r="X80" s="1707"/>
      <c r="Y80" s="1707"/>
      <c r="Z80" s="1693" t="s">
        <v>17</v>
      </c>
      <c r="AA80" s="1752"/>
      <c r="AB80" s="1753"/>
      <c r="AC80" s="1753"/>
      <c r="AD80" s="1753"/>
      <c r="AE80" s="1753"/>
      <c r="AF80" s="1753"/>
      <c r="AG80" s="1753"/>
      <c r="AH80" s="1753"/>
      <c r="AI80" s="1753"/>
      <c r="AJ80" s="1754"/>
    </row>
    <row r="81" spans="1:36" ht="9.75" customHeight="1">
      <c r="A81" s="1745"/>
      <c r="B81" s="1697"/>
      <c r="C81" s="1698"/>
      <c r="D81" s="1698"/>
      <c r="E81" s="1698"/>
      <c r="F81" s="1698"/>
      <c r="G81" s="1698"/>
      <c r="H81" s="1698"/>
      <c r="I81" s="1699"/>
      <c r="J81" s="1568"/>
      <c r="K81" s="1684"/>
      <c r="L81" s="1570"/>
      <c r="M81" s="1568"/>
      <c r="N81" s="1684"/>
      <c r="O81" s="1570"/>
      <c r="P81" s="1705"/>
      <c r="Q81" s="1705"/>
      <c r="R81" s="1706"/>
      <c r="S81" s="1706"/>
      <c r="T81" s="1693"/>
      <c r="U81" s="1706"/>
      <c r="V81" s="1706"/>
      <c r="W81" s="1693"/>
      <c r="X81" s="1707"/>
      <c r="Y81" s="1707"/>
      <c r="Z81" s="1693"/>
      <c r="AA81" s="1752"/>
      <c r="AB81" s="1753"/>
      <c r="AC81" s="1753"/>
      <c r="AD81" s="1753"/>
      <c r="AE81" s="1753"/>
      <c r="AF81" s="1753"/>
      <c r="AG81" s="1753"/>
      <c r="AH81" s="1753"/>
      <c r="AI81" s="1753"/>
      <c r="AJ81" s="1754"/>
    </row>
    <row r="82" spans="1:36" ht="3" customHeight="1">
      <c r="A82" s="1745"/>
      <c r="B82" s="1708"/>
      <c r="C82" s="1709"/>
      <c r="D82" s="1709"/>
      <c r="E82" s="1709"/>
      <c r="F82" s="1709"/>
      <c r="G82" s="1709"/>
      <c r="H82" s="1709"/>
      <c r="I82" s="1710"/>
      <c r="J82" s="397"/>
      <c r="K82" s="398"/>
      <c r="L82" s="399"/>
      <c r="M82" s="397"/>
      <c r="N82" s="398"/>
      <c r="O82" s="399"/>
      <c r="P82" s="1711"/>
      <c r="Q82" s="1711"/>
      <c r="R82" s="1711"/>
      <c r="S82" s="1711"/>
      <c r="T82" s="1711"/>
      <c r="U82" s="1711"/>
      <c r="V82" s="1711"/>
      <c r="W82" s="1711"/>
      <c r="X82" s="1711"/>
      <c r="Y82" s="1711"/>
      <c r="Z82" s="1711"/>
      <c r="AA82" s="1752"/>
      <c r="AB82" s="1753"/>
      <c r="AC82" s="1753"/>
      <c r="AD82" s="1753"/>
      <c r="AE82" s="1753"/>
      <c r="AF82" s="1753"/>
      <c r="AG82" s="1753"/>
      <c r="AH82" s="1753"/>
      <c r="AI82" s="1753"/>
      <c r="AJ82" s="1754"/>
    </row>
    <row r="83" spans="1:36" ht="3" customHeight="1">
      <c r="A83" s="1745"/>
      <c r="B83" s="1744" t="s">
        <v>730</v>
      </c>
      <c r="C83" s="1695"/>
      <c r="D83" s="1695"/>
      <c r="E83" s="1695"/>
      <c r="F83" s="1695"/>
      <c r="G83" s="1695"/>
      <c r="H83" s="1695"/>
      <c r="I83" s="1696"/>
      <c r="J83" s="400"/>
      <c r="K83" s="401"/>
      <c r="L83" s="402"/>
      <c r="M83" s="400"/>
      <c r="N83" s="401"/>
      <c r="O83" s="402"/>
      <c r="P83" s="1703"/>
      <c r="Q83" s="1703"/>
      <c r="R83" s="1703"/>
      <c r="S83" s="1703"/>
      <c r="T83" s="1703"/>
      <c r="U83" s="1703"/>
      <c r="V83" s="1703"/>
      <c r="W83" s="1703"/>
      <c r="X83" s="1703"/>
      <c r="Y83" s="1703"/>
      <c r="Z83" s="1703"/>
      <c r="AA83" s="1752"/>
      <c r="AB83" s="1753"/>
      <c r="AC83" s="1753"/>
      <c r="AD83" s="1753"/>
      <c r="AE83" s="1753"/>
      <c r="AF83" s="1753"/>
      <c r="AG83" s="1753"/>
      <c r="AH83" s="1753"/>
      <c r="AI83" s="1753"/>
      <c r="AJ83" s="1754"/>
    </row>
    <row r="84" spans="1:36" ht="9.9499999999999993" customHeight="1">
      <c r="A84" s="1745"/>
      <c r="B84" s="1697"/>
      <c r="C84" s="1698"/>
      <c r="D84" s="1698"/>
      <c r="E84" s="1698"/>
      <c r="F84" s="1698"/>
      <c r="G84" s="1698"/>
      <c r="H84" s="1698"/>
      <c r="I84" s="1699"/>
      <c r="J84" s="1568"/>
      <c r="K84" s="1684"/>
      <c r="L84" s="1570"/>
      <c r="M84" s="1568"/>
      <c r="N84" s="1684"/>
      <c r="O84" s="1570"/>
      <c r="P84" s="1704" t="s">
        <v>726</v>
      </c>
      <c r="Q84" s="1705"/>
      <c r="R84" s="1706"/>
      <c r="S84" s="1706"/>
      <c r="T84" s="1693" t="s">
        <v>15</v>
      </c>
      <c r="U84" s="1706"/>
      <c r="V84" s="1706"/>
      <c r="W84" s="1693" t="s">
        <v>16</v>
      </c>
      <c r="X84" s="1707"/>
      <c r="Y84" s="1707"/>
      <c r="Z84" s="1693" t="s">
        <v>17</v>
      </c>
      <c r="AA84" s="1752"/>
      <c r="AB84" s="1753"/>
      <c r="AC84" s="1753"/>
      <c r="AD84" s="1753"/>
      <c r="AE84" s="1753"/>
      <c r="AF84" s="1753"/>
      <c r="AG84" s="1753"/>
      <c r="AH84" s="1753"/>
      <c r="AI84" s="1753"/>
      <c r="AJ84" s="1754"/>
    </row>
    <row r="85" spans="1:36" ht="9.9499999999999993" customHeight="1">
      <c r="A85" s="1745"/>
      <c r="B85" s="1697"/>
      <c r="C85" s="1698"/>
      <c r="D85" s="1698"/>
      <c r="E85" s="1698"/>
      <c r="F85" s="1698"/>
      <c r="G85" s="1698"/>
      <c r="H85" s="1698"/>
      <c r="I85" s="1699"/>
      <c r="J85" s="1568"/>
      <c r="K85" s="1684"/>
      <c r="L85" s="1570"/>
      <c r="M85" s="1568"/>
      <c r="N85" s="1684"/>
      <c r="O85" s="1570"/>
      <c r="P85" s="1705"/>
      <c r="Q85" s="1705"/>
      <c r="R85" s="1706"/>
      <c r="S85" s="1706"/>
      <c r="T85" s="1693"/>
      <c r="U85" s="1706"/>
      <c r="V85" s="1706"/>
      <c r="W85" s="1693"/>
      <c r="X85" s="1707"/>
      <c r="Y85" s="1707"/>
      <c r="Z85" s="1693"/>
      <c r="AA85" s="1752"/>
      <c r="AB85" s="1753"/>
      <c r="AC85" s="1753"/>
      <c r="AD85" s="1753"/>
      <c r="AE85" s="1753"/>
      <c r="AF85" s="1753"/>
      <c r="AG85" s="1753"/>
      <c r="AH85" s="1753"/>
      <c r="AI85" s="1753"/>
      <c r="AJ85" s="1754"/>
    </row>
    <row r="86" spans="1:36" ht="3" customHeight="1">
      <c r="A86" s="1745"/>
      <c r="B86" s="1708"/>
      <c r="C86" s="1709"/>
      <c r="D86" s="1709"/>
      <c r="E86" s="1709"/>
      <c r="F86" s="1709"/>
      <c r="G86" s="1709"/>
      <c r="H86" s="1709"/>
      <c r="I86" s="1710"/>
      <c r="J86" s="397"/>
      <c r="K86" s="398"/>
      <c r="L86" s="399"/>
      <c r="M86" s="397"/>
      <c r="N86" s="398"/>
      <c r="O86" s="399"/>
      <c r="P86" s="1711"/>
      <c r="Q86" s="1711"/>
      <c r="R86" s="1711"/>
      <c r="S86" s="1711"/>
      <c r="T86" s="1711"/>
      <c r="U86" s="1711"/>
      <c r="V86" s="1711"/>
      <c r="W86" s="1711"/>
      <c r="X86" s="1711"/>
      <c r="Y86" s="1711"/>
      <c r="Z86" s="1711"/>
      <c r="AA86" s="1752"/>
      <c r="AB86" s="1753"/>
      <c r="AC86" s="1753"/>
      <c r="AD86" s="1753"/>
      <c r="AE86" s="1753"/>
      <c r="AF86" s="1753"/>
      <c r="AG86" s="1753"/>
      <c r="AH86" s="1753"/>
      <c r="AI86" s="1753"/>
      <c r="AJ86" s="1754"/>
    </row>
    <row r="87" spans="1:36" ht="3" customHeight="1">
      <c r="A87" s="1745"/>
      <c r="B87" s="1744" t="s">
        <v>731</v>
      </c>
      <c r="C87" s="1695"/>
      <c r="D87" s="1695"/>
      <c r="E87" s="1695"/>
      <c r="F87" s="1695"/>
      <c r="G87" s="1695"/>
      <c r="H87" s="1695"/>
      <c r="I87" s="1696"/>
      <c r="J87" s="400"/>
      <c r="K87" s="401"/>
      <c r="L87" s="402"/>
      <c r="M87" s="400"/>
      <c r="N87" s="401"/>
      <c r="O87" s="402"/>
      <c r="P87" s="1703"/>
      <c r="Q87" s="1703"/>
      <c r="R87" s="1703"/>
      <c r="S87" s="1703"/>
      <c r="T87" s="1703"/>
      <c r="U87" s="1703"/>
      <c r="V87" s="1703"/>
      <c r="W87" s="1703"/>
      <c r="X87" s="1703"/>
      <c r="Y87" s="1703"/>
      <c r="Z87" s="1703"/>
      <c r="AA87" s="1752"/>
      <c r="AB87" s="1753"/>
      <c r="AC87" s="1753"/>
      <c r="AD87" s="1753"/>
      <c r="AE87" s="1753"/>
      <c r="AF87" s="1753"/>
      <c r="AG87" s="1753"/>
      <c r="AH87" s="1753"/>
      <c r="AI87" s="1753"/>
      <c r="AJ87" s="1754"/>
    </row>
    <row r="88" spans="1:36" ht="9.9499999999999993" customHeight="1">
      <c r="A88" s="1745"/>
      <c r="B88" s="1697"/>
      <c r="C88" s="1698"/>
      <c r="D88" s="1698"/>
      <c r="E88" s="1698"/>
      <c r="F88" s="1698"/>
      <c r="G88" s="1698"/>
      <c r="H88" s="1698"/>
      <c r="I88" s="1699"/>
      <c r="J88" s="1568" t="s">
        <v>13</v>
      </c>
      <c r="K88" s="1684"/>
      <c r="L88" s="1570"/>
      <c r="M88" s="1568" t="s">
        <v>766</v>
      </c>
      <c r="N88" s="1684"/>
      <c r="O88" s="1570"/>
      <c r="P88" s="1704" t="s">
        <v>726</v>
      </c>
      <c r="Q88" s="1705"/>
      <c r="R88" s="1706">
        <v>8</v>
      </c>
      <c r="S88" s="1706"/>
      <c r="T88" s="1693" t="s">
        <v>15</v>
      </c>
      <c r="U88" s="1706">
        <v>1</v>
      </c>
      <c r="V88" s="1706"/>
      <c r="W88" s="1693" t="s">
        <v>16</v>
      </c>
      <c r="X88" s="1707">
        <v>1</v>
      </c>
      <c r="Y88" s="1707"/>
      <c r="Z88" s="1693" t="s">
        <v>17</v>
      </c>
      <c r="AA88" s="1752"/>
      <c r="AB88" s="1753"/>
      <c r="AC88" s="1753"/>
      <c r="AD88" s="1753"/>
      <c r="AE88" s="1753"/>
      <c r="AF88" s="1753"/>
      <c r="AG88" s="1753"/>
      <c r="AH88" s="1753"/>
      <c r="AI88" s="1753"/>
      <c r="AJ88" s="1754"/>
    </row>
    <row r="89" spans="1:36" ht="9.9499999999999993" customHeight="1">
      <c r="A89" s="1745"/>
      <c r="B89" s="1697"/>
      <c r="C89" s="1698"/>
      <c r="D89" s="1698"/>
      <c r="E89" s="1698"/>
      <c r="F89" s="1698"/>
      <c r="G89" s="1698"/>
      <c r="H89" s="1698"/>
      <c r="I89" s="1699"/>
      <c r="J89" s="1568"/>
      <c r="K89" s="1684"/>
      <c r="L89" s="1570"/>
      <c r="M89" s="1568"/>
      <c r="N89" s="1684"/>
      <c r="O89" s="1570"/>
      <c r="P89" s="1705"/>
      <c r="Q89" s="1705"/>
      <c r="R89" s="1706"/>
      <c r="S89" s="1706"/>
      <c r="T89" s="1693"/>
      <c r="U89" s="1706"/>
      <c r="V89" s="1706"/>
      <c r="W89" s="1693"/>
      <c r="X89" s="1707"/>
      <c r="Y89" s="1707"/>
      <c r="Z89" s="1693"/>
      <c r="AA89" s="1752"/>
      <c r="AB89" s="1753"/>
      <c r="AC89" s="1753"/>
      <c r="AD89" s="1753"/>
      <c r="AE89" s="1753"/>
      <c r="AF89" s="1753"/>
      <c r="AG89" s="1753"/>
      <c r="AH89" s="1753"/>
      <c r="AI89" s="1753"/>
      <c r="AJ89" s="1754"/>
    </row>
    <row r="90" spans="1:36" ht="3" customHeight="1">
      <c r="A90" s="1745"/>
      <c r="B90" s="1708"/>
      <c r="C90" s="1709"/>
      <c r="D90" s="1709"/>
      <c r="E90" s="1709"/>
      <c r="F90" s="1709"/>
      <c r="G90" s="1709"/>
      <c r="H90" s="1709"/>
      <c r="I90" s="1710"/>
      <c r="J90" s="397"/>
      <c r="K90" s="398"/>
      <c r="L90" s="399"/>
      <c r="M90" s="397"/>
      <c r="N90" s="398"/>
      <c r="O90" s="399"/>
      <c r="P90" s="1711"/>
      <c r="Q90" s="1711"/>
      <c r="R90" s="1711"/>
      <c r="S90" s="1711"/>
      <c r="T90" s="1711"/>
      <c r="U90" s="1711"/>
      <c r="V90" s="1711"/>
      <c r="W90" s="1711"/>
      <c r="X90" s="1711"/>
      <c r="Y90" s="1711"/>
      <c r="Z90" s="1711"/>
      <c r="AA90" s="1752"/>
      <c r="AB90" s="1753"/>
      <c r="AC90" s="1753"/>
      <c r="AD90" s="1753"/>
      <c r="AE90" s="1753"/>
      <c r="AF90" s="1753"/>
      <c r="AG90" s="1753"/>
      <c r="AH90" s="1753"/>
      <c r="AI90" s="1753"/>
      <c r="AJ90" s="1754"/>
    </row>
    <row r="91" spans="1:36" ht="3" customHeight="1">
      <c r="A91" s="1745"/>
      <c r="B91" s="1744" t="s">
        <v>464</v>
      </c>
      <c r="C91" s="1695"/>
      <c r="D91" s="1695"/>
      <c r="E91" s="1695"/>
      <c r="F91" s="1695"/>
      <c r="G91" s="1695"/>
      <c r="H91" s="1695"/>
      <c r="I91" s="1696"/>
      <c r="J91" s="400"/>
      <c r="K91" s="401"/>
      <c r="L91" s="402"/>
      <c r="M91" s="400"/>
      <c r="N91" s="401"/>
      <c r="O91" s="402"/>
      <c r="P91" s="1703"/>
      <c r="Q91" s="1703"/>
      <c r="R91" s="1703"/>
      <c r="S91" s="1703"/>
      <c r="T91" s="1703"/>
      <c r="U91" s="1703"/>
      <c r="V91" s="1703"/>
      <c r="W91" s="1703"/>
      <c r="X91" s="1703"/>
      <c r="Y91" s="1703"/>
      <c r="Z91" s="1703"/>
      <c r="AA91" s="1752"/>
      <c r="AB91" s="1753"/>
      <c r="AC91" s="1753"/>
      <c r="AD91" s="1753"/>
      <c r="AE91" s="1753"/>
      <c r="AF91" s="1753"/>
      <c r="AG91" s="1753"/>
      <c r="AH91" s="1753"/>
      <c r="AI91" s="1753"/>
      <c r="AJ91" s="1754"/>
    </row>
    <row r="92" spans="1:36" ht="9.9499999999999993" customHeight="1">
      <c r="A92" s="1745"/>
      <c r="B92" s="1697"/>
      <c r="C92" s="1698"/>
      <c r="D92" s="1698"/>
      <c r="E92" s="1698"/>
      <c r="F92" s="1698"/>
      <c r="G92" s="1698"/>
      <c r="H92" s="1698"/>
      <c r="I92" s="1699"/>
      <c r="J92" s="1568"/>
      <c r="K92" s="1684"/>
      <c r="L92" s="1570"/>
      <c r="M92" s="1568"/>
      <c r="N92" s="1684"/>
      <c r="O92" s="1570"/>
      <c r="P92" s="1704" t="s">
        <v>726</v>
      </c>
      <c r="Q92" s="1705"/>
      <c r="R92" s="1706"/>
      <c r="S92" s="1706"/>
      <c r="T92" s="1693" t="s">
        <v>15</v>
      </c>
      <c r="U92" s="1706"/>
      <c r="V92" s="1706"/>
      <c r="W92" s="1693" t="s">
        <v>16</v>
      </c>
      <c r="X92" s="1707"/>
      <c r="Y92" s="1707"/>
      <c r="Z92" s="1693" t="s">
        <v>17</v>
      </c>
      <c r="AA92" s="1752"/>
      <c r="AB92" s="1753"/>
      <c r="AC92" s="1753"/>
      <c r="AD92" s="1753"/>
      <c r="AE92" s="1753"/>
      <c r="AF92" s="1753"/>
      <c r="AG92" s="1753"/>
      <c r="AH92" s="1753"/>
      <c r="AI92" s="1753"/>
      <c r="AJ92" s="1754"/>
    </row>
    <row r="93" spans="1:36" ht="9.9499999999999993" customHeight="1">
      <c r="A93" s="1745"/>
      <c r="B93" s="1697"/>
      <c r="C93" s="1698"/>
      <c r="D93" s="1698"/>
      <c r="E93" s="1698"/>
      <c r="F93" s="1698"/>
      <c r="G93" s="1698"/>
      <c r="H93" s="1698"/>
      <c r="I93" s="1699"/>
      <c r="J93" s="1568"/>
      <c r="K93" s="1684"/>
      <c r="L93" s="1570"/>
      <c r="M93" s="1568"/>
      <c r="N93" s="1684"/>
      <c r="O93" s="1570"/>
      <c r="P93" s="1705"/>
      <c r="Q93" s="1705"/>
      <c r="R93" s="1706"/>
      <c r="S93" s="1706"/>
      <c r="T93" s="1693"/>
      <c r="U93" s="1706"/>
      <c r="V93" s="1706"/>
      <c r="W93" s="1693"/>
      <c r="X93" s="1707"/>
      <c r="Y93" s="1707"/>
      <c r="Z93" s="1693"/>
      <c r="AA93" s="1752"/>
      <c r="AB93" s="1753"/>
      <c r="AC93" s="1753"/>
      <c r="AD93" s="1753"/>
      <c r="AE93" s="1753"/>
      <c r="AF93" s="1753"/>
      <c r="AG93" s="1753"/>
      <c r="AH93" s="1753"/>
      <c r="AI93" s="1753"/>
      <c r="AJ93" s="1754"/>
    </row>
    <row r="94" spans="1:36" ht="3" customHeight="1">
      <c r="A94" s="1745"/>
      <c r="B94" s="1708"/>
      <c r="C94" s="1709"/>
      <c r="D94" s="1709"/>
      <c r="E94" s="1709"/>
      <c r="F94" s="1709"/>
      <c r="G94" s="1709"/>
      <c r="H94" s="1709"/>
      <c r="I94" s="1710"/>
      <c r="J94" s="397"/>
      <c r="K94" s="398"/>
      <c r="L94" s="399"/>
      <c r="M94" s="397"/>
      <c r="N94" s="398"/>
      <c r="O94" s="399"/>
      <c r="P94" s="1711"/>
      <c r="Q94" s="1711"/>
      <c r="R94" s="1711"/>
      <c r="S94" s="1711"/>
      <c r="T94" s="1711"/>
      <c r="U94" s="1711"/>
      <c r="V94" s="1711"/>
      <c r="W94" s="1711"/>
      <c r="X94" s="1711"/>
      <c r="Y94" s="1711"/>
      <c r="Z94" s="1711"/>
      <c r="AA94" s="1752"/>
      <c r="AB94" s="1753"/>
      <c r="AC94" s="1753"/>
      <c r="AD94" s="1753"/>
      <c r="AE94" s="1753"/>
      <c r="AF94" s="1753"/>
      <c r="AG94" s="1753"/>
      <c r="AH94" s="1753"/>
      <c r="AI94" s="1753"/>
      <c r="AJ94" s="1754"/>
    </row>
    <row r="95" spans="1:36" ht="3" customHeight="1">
      <c r="A95" s="1745"/>
      <c r="B95" s="1744" t="s">
        <v>522</v>
      </c>
      <c r="C95" s="1695"/>
      <c r="D95" s="1695"/>
      <c r="E95" s="1695"/>
      <c r="F95" s="1695"/>
      <c r="G95" s="1695"/>
      <c r="H95" s="1695"/>
      <c r="I95" s="1696"/>
      <c r="J95" s="400"/>
      <c r="K95" s="401"/>
      <c r="L95" s="402"/>
      <c r="M95" s="400"/>
      <c r="N95" s="401"/>
      <c r="O95" s="402"/>
      <c r="P95" s="1703"/>
      <c r="Q95" s="1703"/>
      <c r="R95" s="1703"/>
      <c r="S95" s="1703"/>
      <c r="T95" s="1703"/>
      <c r="U95" s="1703"/>
      <c r="V95" s="1703"/>
      <c r="W95" s="1703"/>
      <c r="X95" s="1703"/>
      <c r="Y95" s="1703"/>
      <c r="Z95" s="1703"/>
      <c r="AA95" s="1752"/>
      <c r="AB95" s="1753"/>
      <c r="AC95" s="1753"/>
      <c r="AD95" s="1753"/>
      <c r="AE95" s="1753"/>
      <c r="AF95" s="1753"/>
      <c r="AG95" s="1753"/>
      <c r="AH95" s="1753"/>
      <c r="AI95" s="1753"/>
      <c r="AJ95" s="1754"/>
    </row>
    <row r="96" spans="1:36" ht="9.9499999999999993" customHeight="1">
      <c r="A96" s="1745"/>
      <c r="B96" s="1697"/>
      <c r="C96" s="1698"/>
      <c r="D96" s="1698"/>
      <c r="E96" s="1698"/>
      <c r="F96" s="1698"/>
      <c r="G96" s="1698"/>
      <c r="H96" s="1698"/>
      <c r="I96" s="1699"/>
      <c r="J96" s="1568"/>
      <c r="K96" s="1684"/>
      <c r="L96" s="1570"/>
      <c r="M96" s="1568"/>
      <c r="N96" s="1684"/>
      <c r="O96" s="1570"/>
      <c r="P96" s="1704" t="s">
        <v>726</v>
      </c>
      <c r="Q96" s="1705"/>
      <c r="R96" s="1706"/>
      <c r="S96" s="1706"/>
      <c r="T96" s="1693" t="s">
        <v>15</v>
      </c>
      <c r="U96" s="1706"/>
      <c r="V96" s="1706"/>
      <c r="W96" s="1693" t="s">
        <v>16</v>
      </c>
      <c r="X96" s="1707"/>
      <c r="Y96" s="1707"/>
      <c r="Z96" s="1693" t="s">
        <v>17</v>
      </c>
      <c r="AA96" s="1752"/>
      <c r="AB96" s="1753"/>
      <c r="AC96" s="1753"/>
      <c r="AD96" s="1753"/>
      <c r="AE96" s="1753"/>
      <c r="AF96" s="1753"/>
      <c r="AG96" s="1753"/>
      <c r="AH96" s="1753"/>
      <c r="AI96" s="1753"/>
      <c r="AJ96" s="1754"/>
    </row>
    <row r="97" spans="1:36" ht="9.9499999999999993" customHeight="1">
      <c r="A97" s="1745"/>
      <c r="B97" s="1697"/>
      <c r="C97" s="1698"/>
      <c r="D97" s="1698"/>
      <c r="E97" s="1698"/>
      <c r="F97" s="1698"/>
      <c r="G97" s="1698"/>
      <c r="H97" s="1698"/>
      <c r="I97" s="1699"/>
      <c r="J97" s="1568"/>
      <c r="K97" s="1684"/>
      <c r="L97" s="1570"/>
      <c r="M97" s="1568"/>
      <c r="N97" s="1684"/>
      <c r="O97" s="1570"/>
      <c r="P97" s="1705"/>
      <c r="Q97" s="1705"/>
      <c r="R97" s="1706"/>
      <c r="S97" s="1706"/>
      <c r="T97" s="1693"/>
      <c r="U97" s="1706"/>
      <c r="V97" s="1706"/>
      <c r="W97" s="1693"/>
      <c r="X97" s="1707"/>
      <c r="Y97" s="1707"/>
      <c r="Z97" s="1693"/>
      <c r="AA97" s="1752"/>
      <c r="AB97" s="1753"/>
      <c r="AC97" s="1753"/>
      <c r="AD97" s="1753"/>
      <c r="AE97" s="1753"/>
      <c r="AF97" s="1753"/>
      <c r="AG97" s="1753"/>
      <c r="AH97" s="1753"/>
      <c r="AI97" s="1753"/>
      <c r="AJ97" s="1754"/>
    </row>
    <row r="98" spans="1:36" ht="3" customHeight="1">
      <c r="A98" s="1745"/>
      <c r="B98" s="1708"/>
      <c r="C98" s="1709"/>
      <c r="D98" s="1709"/>
      <c r="E98" s="1709"/>
      <c r="F98" s="1709"/>
      <c r="G98" s="1709"/>
      <c r="H98" s="1709"/>
      <c r="I98" s="1710"/>
      <c r="J98" s="397"/>
      <c r="K98" s="398"/>
      <c r="L98" s="399"/>
      <c r="M98" s="397"/>
      <c r="N98" s="398"/>
      <c r="O98" s="399"/>
      <c r="P98" s="1711"/>
      <c r="Q98" s="1711"/>
      <c r="R98" s="1711"/>
      <c r="S98" s="1711"/>
      <c r="T98" s="1711"/>
      <c r="U98" s="1711"/>
      <c r="V98" s="1711"/>
      <c r="W98" s="1711"/>
      <c r="X98" s="1711"/>
      <c r="Y98" s="1711"/>
      <c r="Z98" s="1711"/>
      <c r="AA98" s="1752"/>
      <c r="AB98" s="1753"/>
      <c r="AC98" s="1753"/>
      <c r="AD98" s="1753"/>
      <c r="AE98" s="1753"/>
      <c r="AF98" s="1753"/>
      <c r="AG98" s="1753"/>
      <c r="AH98" s="1753"/>
      <c r="AI98" s="1753"/>
      <c r="AJ98" s="1754"/>
    </row>
    <row r="99" spans="1:36" ht="3" customHeight="1">
      <c r="A99" s="1745"/>
      <c r="B99" s="1735" t="s">
        <v>150</v>
      </c>
      <c r="C99" s="1736"/>
      <c r="D99" s="1736"/>
      <c r="E99" s="1736"/>
      <c r="F99" s="1736"/>
      <c r="G99" s="1736"/>
      <c r="H99" s="1736"/>
      <c r="I99" s="1737"/>
      <c r="J99" s="400"/>
      <c r="K99" s="401"/>
      <c r="L99" s="402"/>
      <c r="M99" s="400"/>
      <c r="N99" s="401"/>
      <c r="O99" s="402"/>
      <c r="P99" s="1703"/>
      <c r="Q99" s="1703"/>
      <c r="R99" s="1703"/>
      <c r="S99" s="1703"/>
      <c r="T99" s="1703"/>
      <c r="U99" s="1703"/>
      <c r="V99" s="1703"/>
      <c r="W99" s="1703"/>
      <c r="X99" s="1703"/>
      <c r="Y99" s="1703"/>
      <c r="Z99" s="1723"/>
      <c r="AA99" s="1752"/>
      <c r="AB99" s="1753"/>
      <c r="AC99" s="1753"/>
      <c r="AD99" s="1753"/>
      <c r="AE99" s="1753"/>
      <c r="AF99" s="1753"/>
      <c r="AG99" s="1753"/>
      <c r="AH99" s="1753"/>
      <c r="AI99" s="1753"/>
      <c r="AJ99" s="1754"/>
    </row>
    <row r="100" spans="1:36" ht="9.9499999999999993" customHeight="1">
      <c r="A100" s="1745"/>
      <c r="B100" s="1738"/>
      <c r="C100" s="1739"/>
      <c r="D100" s="1739"/>
      <c r="E100" s="1739"/>
      <c r="F100" s="1739"/>
      <c r="G100" s="1739"/>
      <c r="H100" s="1739"/>
      <c r="I100" s="1740"/>
      <c r="J100" s="1568"/>
      <c r="K100" s="1684"/>
      <c r="L100" s="1570"/>
      <c r="M100" s="1568"/>
      <c r="N100" s="1684"/>
      <c r="O100" s="1570"/>
      <c r="P100" s="1704" t="s">
        <v>726</v>
      </c>
      <c r="Q100" s="1705"/>
      <c r="R100" s="1706"/>
      <c r="S100" s="1706"/>
      <c r="T100" s="1693" t="s">
        <v>15</v>
      </c>
      <c r="U100" s="1706"/>
      <c r="V100" s="1706"/>
      <c r="W100" s="1693" t="s">
        <v>16</v>
      </c>
      <c r="X100" s="1707"/>
      <c r="Y100" s="1707"/>
      <c r="Z100" s="1730" t="s">
        <v>17</v>
      </c>
      <c r="AA100" s="1752"/>
      <c r="AB100" s="1753"/>
      <c r="AC100" s="1753"/>
      <c r="AD100" s="1753"/>
      <c r="AE100" s="1753"/>
      <c r="AF100" s="1753"/>
      <c r="AG100" s="1753"/>
      <c r="AH100" s="1753"/>
      <c r="AI100" s="1753"/>
      <c r="AJ100" s="1754"/>
    </row>
    <row r="101" spans="1:36" ht="9.9499999999999993" customHeight="1">
      <c r="A101" s="1745"/>
      <c r="B101" s="1738"/>
      <c r="C101" s="1739"/>
      <c r="D101" s="1739"/>
      <c r="E101" s="1739"/>
      <c r="F101" s="1739"/>
      <c r="G101" s="1739"/>
      <c r="H101" s="1739"/>
      <c r="I101" s="1740"/>
      <c r="J101" s="1568"/>
      <c r="K101" s="1684"/>
      <c r="L101" s="1570"/>
      <c r="M101" s="1568"/>
      <c r="N101" s="1684"/>
      <c r="O101" s="1570"/>
      <c r="P101" s="1705"/>
      <c r="Q101" s="1705"/>
      <c r="R101" s="1706"/>
      <c r="S101" s="1706"/>
      <c r="T101" s="1693"/>
      <c r="U101" s="1706"/>
      <c r="V101" s="1706"/>
      <c r="W101" s="1693"/>
      <c r="X101" s="1707"/>
      <c r="Y101" s="1707"/>
      <c r="Z101" s="1730"/>
      <c r="AA101" s="1752"/>
      <c r="AB101" s="1753"/>
      <c r="AC101" s="1753"/>
      <c r="AD101" s="1753"/>
      <c r="AE101" s="1753"/>
      <c r="AF101" s="1753"/>
      <c r="AG101" s="1753"/>
      <c r="AH101" s="1753"/>
      <c r="AI101" s="1753"/>
      <c r="AJ101" s="1754"/>
    </row>
    <row r="102" spans="1:36" ht="3" customHeight="1">
      <c r="A102" s="1745"/>
      <c r="B102" s="1741"/>
      <c r="C102" s="1742"/>
      <c r="D102" s="1742"/>
      <c r="E102" s="1742"/>
      <c r="F102" s="1742"/>
      <c r="G102" s="1742"/>
      <c r="H102" s="1742"/>
      <c r="I102" s="1743"/>
      <c r="J102" s="403"/>
      <c r="K102" s="404"/>
      <c r="L102" s="405"/>
      <c r="M102" s="404"/>
      <c r="N102" s="404"/>
      <c r="O102" s="404"/>
      <c r="P102" s="1731"/>
      <c r="Q102" s="1731"/>
      <c r="R102" s="1731"/>
      <c r="S102" s="1731"/>
      <c r="T102" s="1731"/>
      <c r="U102" s="1731"/>
      <c r="V102" s="1731"/>
      <c r="W102" s="1731"/>
      <c r="X102" s="1731"/>
      <c r="Y102" s="1731"/>
      <c r="Z102" s="1732"/>
      <c r="AA102" s="1755"/>
      <c r="AB102" s="1756"/>
      <c r="AC102" s="1756"/>
      <c r="AD102" s="1756"/>
      <c r="AE102" s="1756"/>
      <c r="AF102" s="1756"/>
      <c r="AG102" s="1756"/>
      <c r="AH102" s="1756"/>
      <c r="AI102" s="1756"/>
      <c r="AJ102" s="1757"/>
    </row>
    <row r="103" spans="1:36" ht="3" customHeight="1">
      <c r="A103" s="409"/>
      <c r="B103" s="410"/>
      <c r="C103" s="410"/>
      <c r="D103" s="410"/>
      <c r="E103" s="410"/>
      <c r="F103" s="410"/>
      <c r="G103" s="410"/>
      <c r="H103" s="410"/>
      <c r="I103" s="410"/>
      <c r="J103" s="407"/>
      <c r="K103" s="407"/>
      <c r="L103" s="407"/>
      <c r="M103" s="407"/>
      <c r="N103" s="407"/>
      <c r="O103" s="407"/>
      <c r="P103" s="411"/>
      <c r="Q103" s="411"/>
      <c r="R103" s="411"/>
      <c r="S103" s="411"/>
      <c r="T103" s="411"/>
      <c r="U103" s="411"/>
      <c r="V103" s="411"/>
      <c r="W103" s="411"/>
      <c r="X103" s="411"/>
      <c r="Y103" s="411"/>
      <c r="Z103" s="411"/>
      <c r="AA103" s="411"/>
      <c r="AB103" s="411"/>
      <c r="AC103" s="411"/>
      <c r="AD103" s="411"/>
      <c r="AE103" s="411"/>
      <c r="AF103" s="411"/>
      <c r="AG103" s="411"/>
      <c r="AH103" s="411"/>
      <c r="AI103" s="411"/>
      <c r="AJ103" s="411"/>
    </row>
    <row r="104" spans="1:36" ht="17.100000000000001" hidden="1" customHeight="1">
      <c r="A104" s="409"/>
      <c r="B104" s="410"/>
      <c r="C104" s="410"/>
      <c r="D104" s="410"/>
      <c r="E104" s="410"/>
      <c r="F104" s="410"/>
      <c r="G104" s="410"/>
      <c r="H104" s="410"/>
      <c r="I104" s="410"/>
      <c r="J104" s="407"/>
      <c r="K104" s="407"/>
      <c r="L104" s="407"/>
      <c r="M104" s="407"/>
      <c r="N104" s="407"/>
      <c r="O104" s="407"/>
      <c r="P104" s="411"/>
      <c r="Q104" s="411"/>
      <c r="R104" s="411"/>
      <c r="S104" s="411"/>
      <c r="T104" s="411"/>
      <c r="U104" s="411"/>
      <c r="V104" s="411"/>
      <c r="W104" s="411"/>
      <c r="X104" s="411"/>
      <c r="Y104" s="411"/>
      <c r="Z104" s="411"/>
      <c r="AA104" s="411"/>
      <c r="AB104" s="411"/>
      <c r="AC104" s="411"/>
      <c r="AD104" s="411"/>
      <c r="AE104" s="411"/>
      <c r="AF104" s="411"/>
      <c r="AG104" s="411"/>
      <c r="AH104" s="411"/>
      <c r="AI104" s="411"/>
      <c r="AJ104" s="412" t="s">
        <v>732</v>
      </c>
    </row>
    <row r="105" spans="1:36" ht="17.100000000000001" hidden="1" customHeight="1">
      <c r="A105" s="1733" t="s">
        <v>722</v>
      </c>
      <c r="B105" s="1733"/>
      <c r="C105" s="1733"/>
      <c r="D105" s="1733"/>
      <c r="E105" s="1733"/>
      <c r="F105" s="1733"/>
      <c r="G105" s="1733"/>
      <c r="H105" s="1733"/>
      <c r="I105" s="1733"/>
      <c r="J105" s="1734" t="s">
        <v>723</v>
      </c>
      <c r="K105" s="1734"/>
      <c r="L105" s="1734"/>
      <c r="M105" s="1734" t="s">
        <v>142</v>
      </c>
      <c r="N105" s="1734"/>
      <c r="O105" s="1734"/>
      <c r="P105" s="1734" t="s">
        <v>143</v>
      </c>
      <c r="Q105" s="1724"/>
      <c r="R105" s="1724"/>
      <c r="S105" s="1724"/>
      <c r="T105" s="1724"/>
      <c r="U105" s="1724"/>
      <c r="V105" s="1724"/>
      <c r="W105" s="1724"/>
      <c r="X105" s="1724"/>
      <c r="Y105" s="1724"/>
      <c r="Z105" s="1724"/>
      <c r="AA105" s="1724" t="s">
        <v>724</v>
      </c>
      <c r="AB105" s="1724"/>
      <c r="AC105" s="1724"/>
      <c r="AD105" s="1724"/>
      <c r="AE105" s="1724"/>
      <c r="AF105" s="1724"/>
      <c r="AG105" s="1724"/>
      <c r="AH105" s="1724"/>
      <c r="AI105" s="1724"/>
      <c r="AJ105" s="1724"/>
    </row>
    <row r="106" spans="1:36" ht="35.1" hidden="1" customHeight="1">
      <c r="A106" s="1733"/>
      <c r="B106" s="1733"/>
      <c r="C106" s="1733"/>
      <c r="D106" s="1733"/>
      <c r="E106" s="1733"/>
      <c r="F106" s="1733"/>
      <c r="G106" s="1733"/>
      <c r="H106" s="1733"/>
      <c r="I106" s="1733"/>
      <c r="J106" s="1734"/>
      <c r="K106" s="1734"/>
      <c r="L106" s="1734"/>
      <c r="M106" s="1734"/>
      <c r="N106" s="1734"/>
      <c r="O106" s="1734"/>
      <c r="P106" s="1724"/>
      <c r="Q106" s="1724"/>
      <c r="R106" s="1724"/>
      <c r="S106" s="1724"/>
      <c r="T106" s="1724"/>
      <c r="U106" s="1724"/>
      <c r="V106" s="1724"/>
      <c r="W106" s="1724"/>
      <c r="X106" s="1724"/>
      <c r="Y106" s="1724"/>
      <c r="Z106" s="1724"/>
      <c r="AA106" s="1724"/>
      <c r="AB106" s="1724"/>
      <c r="AC106" s="1724"/>
      <c r="AD106" s="1724"/>
      <c r="AE106" s="1724"/>
      <c r="AF106" s="1724"/>
      <c r="AG106" s="1724"/>
      <c r="AH106" s="1724"/>
      <c r="AI106" s="1724"/>
      <c r="AJ106" s="1724"/>
    </row>
    <row r="107" spans="1:36" ht="3.75" hidden="1" customHeight="1">
      <c r="A107" s="1725" t="s">
        <v>733</v>
      </c>
      <c r="B107" s="1726"/>
      <c r="C107" s="1726"/>
      <c r="D107" s="1726"/>
      <c r="E107" s="1726"/>
      <c r="F107" s="1726"/>
      <c r="G107" s="1726"/>
      <c r="H107" s="1726"/>
      <c r="I107" s="1727"/>
      <c r="J107" s="394"/>
      <c r="K107" s="395"/>
      <c r="L107" s="396"/>
      <c r="M107" s="394"/>
      <c r="N107" s="395"/>
      <c r="O107" s="396"/>
      <c r="P107" s="1728"/>
      <c r="Q107" s="1728"/>
      <c r="R107" s="1728"/>
      <c r="S107" s="1728"/>
      <c r="T107" s="1728"/>
      <c r="U107" s="1728"/>
      <c r="V107" s="1728"/>
      <c r="W107" s="1728"/>
      <c r="X107" s="1728"/>
      <c r="Y107" s="1728"/>
      <c r="Z107" s="1728"/>
      <c r="AA107" s="1729"/>
      <c r="AB107" s="1729"/>
      <c r="AC107" s="1729"/>
      <c r="AD107" s="1729"/>
      <c r="AE107" s="1729"/>
      <c r="AF107" s="1729"/>
      <c r="AG107" s="1729"/>
      <c r="AH107" s="1729"/>
      <c r="AI107" s="1729"/>
      <c r="AJ107" s="1729"/>
    </row>
    <row r="108" spans="1:36" ht="9.9499999999999993" hidden="1" customHeight="1">
      <c r="A108" s="1697"/>
      <c r="B108" s="1698"/>
      <c r="C108" s="1698"/>
      <c r="D108" s="1698"/>
      <c r="E108" s="1698"/>
      <c r="F108" s="1698"/>
      <c r="G108" s="1698"/>
      <c r="H108" s="1698"/>
      <c r="I108" s="1699"/>
      <c r="J108" s="1568"/>
      <c r="K108" s="1684"/>
      <c r="L108" s="1570"/>
      <c r="M108" s="1568"/>
      <c r="N108" s="1684"/>
      <c r="O108" s="1570"/>
      <c r="P108" s="1704" t="s">
        <v>726</v>
      </c>
      <c r="Q108" s="1705"/>
      <c r="R108" s="1706"/>
      <c r="S108" s="1706"/>
      <c r="T108" s="1693" t="s">
        <v>15</v>
      </c>
      <c r="U108" s="1706"/>
      <c r="V108" s="1706"/>
      <c r="W108" s="1693" t="s">
        <v>16</v>
      </c>
      <c r="X108" s="1707"/>
      <c r="Y108" s="1707"/>
      <c r="Z108" s="1693" t="s">
        <v>17</v>
      </c>
      <c r="AA108" s="1729"/>
      <c r="AB108" s="1729"/>
      <c r="AC108" s="1729"/>
      <c r="AD108" s="1729"/>
      <c r="AE108" s="1729"/>
      <c r="AF108" s="1729"/>
      <c r="AG108" s="1729"/>
      <c r="AH108" s="1729"/>
      <c r="AI108" s="1729"/>
      <c r="AJ108" s="1729"/>
    </row>
    <row r="109" spans="1:36" ht="9.9499999999999993" hidden="1" customHeight="1">
      <c r="A109" s="1697"/>
      <c r="B109" s="1698"/>
      <c r="C109" s="1698"/>
      <c r="D109" s="1698"/>
      <c r="E109" s="1698"/>
      <c r="F109" s="1698"/>
      <c r="G109" s="1698"/>
      <c r="H109" s="1698"/>
      <c r="I109" s="1699"/>
      <c r="J109" s="1568"/>
      <c r="K109" s="1684"/>
      <c r="L109" s="1570"/>
      <c r="M109" s="1568"/>
      <c r="N109" s="1684"/>
      <c r="O109" s="1570"/>
      <c r="P109" s="1705"/>
      <c r="Q109" s="1705"/>
      <c r="R109" s="1706"/>
      <c r="S109" s="1706"/>
      <c r="T109" s="1693"/>
      <c r="U109" s="1706"/>
      <c r="V109" s="1706"/>
      <c r="W109" s="1693"/>
      <c r="X109" s="1707"/>
      <c r="Y109" s="1707"/>
      <c r="Z109" s="1693"/>
      <c r="AA109" s="1729"/>
      <c r="AB109" s="1729"/>
      <c r="AC109" s="1729"/>
      <c r="AD109" s="1729"/>
      <c r="AE109" s="1729"/>
      <c r="AF109" s="1729"/>
      <c r="AG109" s="1729"/>
      <c r="AH109" s="1729"/>
      <c r="AI109" s="1729"/>
      <c r="AJ109" s="1729"/>
    </row>
    <row r="110" spans="1:36" ht="3" hidden="1" customHeight="1">
      <c r="A110" s="1708"/>
      <c r="B110" s="1709"/>
      <c r="C110" s="1709"/>
      <c r="D110" s="1709"/>
      <c r="E110" s="1709"/>
      <c r="F110" s="1709"/>
      <c r="G110" s="1709"/>
      <c r="H110" s="1709"/>
      <c r="I110" s="1710"/>
      <c r="J110" s="397"/>
      <c r="K110" s="398"/>
      <c r="L110" s="399"/>
      <c r="M110" s="397"/>
      <c r="N110" s="398"/>
      <c r="O110" s="399"/>
      <c r="P110" s="1711"/>
      <c r="Q110" s="1711"/>
      <c r="R110" s="1711"/>
      <c r="S110" s="1711"/>
      <c r="T110" s="1711"/>
      <c r="U110" s="1711"/>
      <c r="V110" s="1711"/>
      <c r="W110" s="1711"/>
      <c r="X110" s="1711"/>
      <c r="Y110" s="1711"/>
      <c r="Z110" s="1711"/>
      <c r="AA110" s="1729"/>
      <c r="AB110" s="1729"/>
      <c r="AC110" s="1729"/>
      <c r="AD110" s="1729"/>
      <c r="AE110" s="1729"/>
      <c r="AF110" s="1729"/>
      <c r="AG110" s="1729"/>
      <c r="AH110" s="1729"/>
      <c r="AI110" s="1729"/>
      <c r="AJ110" s="1729"/>
    </row>
    <row r="111" spans="1:36" ht="3" hidden="1" customHeight="1">
      <c r="A111" s="1694" t="s">
        <v>734</v>
      </c>
      <c r="B111" s="1695"/>
      <c r="C111" s="1695"/>
      <c r="D111" s="1695"/>
      <c r="E111" s="1695"/>
      <c r="F111" s="1695"/>
      <c r="G111" s="1695"/>
      <c r="H111" s="1695"/>
      <c r="I111" s="1696"/>
      <c r="J111" s="400"/>
      <c r="K111" s="401"/>
      <c r="L111" s="402"/>
      <c r="M111" s="400"/>
      <c r="N111" s="401"/>
      <c r="O111" s="402"/>
      <c r="P111" s="1703"/>
      <c r="Q111" s="1703"/>
      <c r="R111" s="1703"/>
      <c r="S111" s="1703"/>
      <c r="T111" s="1703"/>
      <c r="U111" s="1703"/>
      <c r="V111" s="1703"/>
      <c r="W111" s="1703"/>
      <c r="X111" s="1703"/>
      <c r="Y111" s="1703"/>
      <c r="Z111" s="1723"/>
      <c r="AA111" s="1729"/>
      <c r="AB111" s="1729"/>
      <c r="AC111" s="1729"/>
      <c r="AD111" s="1729"/>
      <c r="AE111" s="1729"/>
      <c r="AF111" s="1729"/>
      <c r="AG111" s="1729"/>
      <c r="AH111" s="1729"/>
      <c r="AI111" s="1729"/>
      <c r="AJ111" s="1729"/>
    </row>
    <row r="112" spans="1:36" ht="9.9499999999999993" hidden="1" customHeight="1">
      <c r="A112" s="1697"/>
      <c r="B112" s="1698"/>
      <c r="C112" s="1698"/>
      <c r="D112" s="1698"/>
      <c r="E112" s="1698"/>
      <c r="F112" s="1698"/>
      <c r="G112" s="1698"/>
      <c r="H112" s="1698"/>
      <c r="I112" s="1699"/>
      <c r="J112" s="1568"/>
      <c r="K112" s="1684"/>
      <c r="L112" s="1570"/>
      <c r="M112" s="1568"/>
      <c r="N112" s="1684"/>
      <c r="O112" s="1570"/>
      <c r="P112" s="1704" t="s">
        <v>726</v>
      </c>
      <c r="Q112" s="1705"/>
      <c r="R112" s="1706"/>
      <c r="S112" s="1706"/>
      <c r="T112" s="1693" t="s">
        <v>15</v>
      </c>
      <c r="U112" s="1706"/>
      <c r="V112" s="1706"/>
      <c r="W112" s="1693" t="s">
        <v>16</v>
      </c>
      <c r="X112" s="1707"/>
      <c r="Y112" s="1707"/>
      <c r="Z112" s="1730" t="s">
        <v>17</v>
      </c>
      <c r="AA112" s="1729"/>
      <c r="AB112" s="1729"/>
      <c r="AC112" s="1729"/>
      <c r="AD112" s="1729"/>
      <c r="AE112" s="1729"/>
      <c r="AF112" s="1729"/>
      <c r="AG112" s="1729"/>
      <c r="AH112" s="1729"/>
      <c r="AI112" s="1729"/>
      <c r="AJ112" s="1729"/>
    </row>
    <row r="113" spans="1:36" ht="9.9499999999999993" hidden="1" customHeight="1">
      <c r="A113" s="1697"/>
      <c r="B113" s="1698"/>
      <c r="C113" s="1698"/>
      <c r="D113" s="1698"/>
      <c r="E113" s="1698"/>
      <c r="F113" s="1698"/>
      <c r="G113" s="1698"/>
      <c r="H113" s="1698"/>
      <c r="I113" s="1699"/>
      <c r="J113" s="1568"/>
      <c r="K113" s="1684"/>
      <c r="L113" s="1570"/>
      <c r="M113" s="1568"/>
      <c r="N113" s="1684"/>
      <c r="O113" s="1570"/>
      <c r="P113" s="1705"/>
      <c r="Q113" s="1705"/>
      <c r="R113" s="1706"/>
      <c r="S113" s="1706"/>
      <c r="T113" s="1693"/>
      <c r="U113" s="1706"/>
      <c r="V113" s="1706"/>
      <c r="W113" s="1693"/>
      <c r="X113" s="1707"/>
      <c r="Y113" s="1707"/>
      <c r="Z113" s="1730"/>
      <c r="AA113" s="1729"/>
      <c r="AB113" s="1729"/>
      <c r="AC113" s="1729"/>
      <c r="AD113" s="1729"/>
      <c r="AE113" s="1729"/>
      <c r="AF113" s="1729"/>
      <c r="AG113" s="1729"/>
      <c r="AH113" s="1729"/>
      <c r="AI113" s="1729"/>
      <c r="AJ113" s="1729"/>
    </row>
    <row r="114" spans="1:36" ht="4.5" hidden="1" customHeight="1">
      <c r="A114" s="1700"/>
      <c r="B114" s="1701"/>
      <c r="C114" s="1701"/>
      <c r="D114" s="1701"/>
      <c r="E114" s="1701"/>
      <c r="F114" s="1701"/>
      <c r="G114" s="1701"/>
      <c r="H114" s="1701"/>
      <c r="I114" s="1702"/>
      <c r="J114" s="403"/>
      <c r="K114" s="404"/>
      <c r="L114" s="405"/>
      <c r="M114" s="403"/>
      <c r="N114" s="404"/>
      <c r="O114" s="405"/>
      <c r="P114" s="1731"/>
      <c r="Q114" s="1731"/>
      <c r="R114" s="1731"/>
      <c r="S114" s="1731"/>
      <c r="T114" s="1731"/>
      <c r="U114" s="1731"/>
      <c r="V114" s="1731"/>
      <c r="W114" s="1731"/>
      <c r="X114" s="1731"/>
      <c r="Y114" s="1731"/>
      <c r="Z114" s="1732"/>
      <c r="AA114" s="1729"/>
      <c r="AB114" s="1729"/>
      <c r="AC114" s="1729"/>
      <c r="AD114" s="1729"/>
      <c r="AE114" s="1729"/>
      <c r="AF114" s="1729"/>
      <c r="AG114" s="1729"/>
      <c r="AH114" s="1729"/>
      <c r="AI114" s="1729"/>
      <c r="AJ114" s="1729"/>
    </row>
    <row r="115" spans="1:36" ht="3" hidden="1" customHeight="1">
      <c r="A115" s="1721" t="s">
        <v>735</v>
      </c>
      <c r="B115" s="1698"/>
      <c r="C115" s="1698"/>
      <c r="D115" s="1698"/>
      <c r="E115" s="1698"/>
      <c r="F115" s="1698"/>
      <c r="G115" s="1698"/>
      <c r="H115" s="1698"/>
      <c r="I115" s="1699"/>
      <c r="J115" s="406"/>
      <c r="K115" s="407"/>
      <c r="L115" s="408"/>
      <c r="M115" s="406"/>
      <c r="N115" s="407"/>
      <c r="O115" s="408"/>
      <c r="P115" s="1722"/>
      <c r="Q115" s="1722"/>
      <c r="R115" s="1722"/>
      <c r="S115" s="1722"/>
      <c r="T115" s="1722"/>
      <c r="U115" s="1722"/>
      <c r="V115" s="1722"/>
      <c r="W115" s="1722"/>
      <c r="X115" s="1722"/>
      <c r="Y115" s="1722"/>
      <c r="Z115" s="1722"/>
      <c r="AA115" s="1729"/>
      <c r="AB115" s="1729"/>
      <c r="AC115" s="1729"/>
      <c r="AD115" s="1729"/>
      <c r="AE115" s="1729"/>
      <c r="AF115" s="1729"/>
      <c r="AG115" s="1729"/>
      <c r="AH115" s="1729"/>
      <c r="AI115" s="1729"/>
      <c r="AJ115" s="1729"/>
    </row>
    <row r="116" spans="1:36" ht="9.75" hidden="1" customHeight="1">
      <c r="A116" s="1697"/>
      <c r="B116" s="1698"/>
      <c r="C116" s="1698"/>
      <c r="D116" s="1698"/>
      <c r="E116" s="1698"/>
      <c r="F116" s="1698"/>
      <c r="G116" s="1698"/>
      <c r="H116" s="1698"/>
      <c r="I116" s="1699"/>
      <c r="J116" s="1568"/>
      <c r="K116" s="1684"/>
      <c r="L116" s="1570"/>
      <c r="M116" s="1568"/>
      <c r="N116" s="1684"/>
      <c r="O116" s="1570"/>
      <c r="P116" s="1704" t="s">
        <v>726</v>
      </c>
      <c r="Q116" s="1705"/>
      <c r="R116" s="1706"/>
      <c r="S116" s="1706"/>
      <c r="T116" s="1693" t="s">
        <v>15</v>
      </c>
      <c r="U116" s="1706"/>
      <c r="V116" s="1706"/>
      <c r="W116" s="1693" t="s">
        <v>16</v>
      </c>
      <c r="X116" s="1707"/>
      <c r="Y116" s="1707"/>
      <c r="Z116" s="1693" t="s">
        <v>17</v>
      </c>
      <c r="AA116" s="1729"/>
      <c r="AB116" s="1729"/>
      <c r="AC116" s="1729"/>
      <c r="AD116" s="1729"/>
      <c r="AE116" s="1729"/>
      <c r="AF116" s="1729"/>
      <c r="AG116" s="1729"/>
      <c r="AH116" s="1729"/>
      <c r="AI116" s="1729"/>
      <c r="AJ116" s="1729"/>
    </row>
    <row r="117" spans="1:36" ht="9.75" hidden="1" customHeight="1">
      <c r="A117" s="1697"/>
      <c r="B117" s="1698"/>
      <c r="C117" s="1698"/>
      <c r="D117" s="1698"/>
      <c r="E117" s="1698"/>
      <c r="F117" s="1698"/>
      <c r="G117" s="1698"/>
      <c r="H117" s="1698"/>
      <c r="I117" s="1699"/>
      <c r="J117" s="1568"/>
      <c r="K117" s="1684"/>
      <c r="L117" s="1570"/>
      <c r="M117" s="1568"/>
      <c r="N117" s="1684"/>
      <c r="O117" s="1570"/>
      <c r="P117" s="1705"/>
      <c r="Q117" s="1705"/>
      <c r="R117" s="1706"/>
      <c r="S117" s="1706"/>
      <c r="T117" s="1693"/>
      <c r="U117" s="1706"/>
      <c r="V117" s="1706"/>
      <c r="W117" s="1693"/>
      <c r="X117" s="1707"/>
      <c r="Y117" s="1707"/>
      <c r="Z117" s="1693"/>
      <c r="AA117" s="1729"/>
      <c r="AB117" s="1729"/>
      <c r="AC117" s="1729"/>
      <c r="AD117" s="1729"/>
      <c r="AE117" s="1729"/>
      <c r="AF117" s="1729"/>
      <c r="AG117" s="1729"/>
      <c r="AH117" s="1729"/>
      <c r="AI117" s="1729"/>
      <c r="AJ117" s="1729"/>
    </row>
    <row r="118" spans="1:36" ht="3" hidden="1" customHeight="1">
      <c r="A118" s="1708"/>
      <c r="B118" s="1709"/>
      <c r="C118" s="1709"/>
      <c r="D118" s="1709"/>
      <c r="E118" s="1709"/>
      <c r="F118" s="1709"/>
      <c r="G118" s="1709"/>
      <c r="H118" s="1709"/>
      <c r="I118" s="1710"/>
      <c r="J118" s="397"/>
      <c r="K118" s="398"/>
      <c r="L118" s="399"/>
      <c r="M118" s="397"/>
      <c r="N118" s="398"/>
      <c r="O118" s="399"/>
      <c r="P118" s="413"/>
      <c r="Q118" s="413"/>
      <c r="R118" s="413"/>
      <c r="S118" s="413"/>
      <c r="T118" s="413"/>
      <c r="U118" s="413"/>
      <c r="V118" s="413"/>
      <c r="W118" s="413"/>
      <c r="X118" s="413"/>
      <c r="Y118" s="413"/>
      <c r="Z118" s="413"/>
      <c r="AA118" s="1729"/>
      <c r="AB118" s="1729"/>
      <c r="AC118" s="1729"/>
      <c r="AD118" s="1729"/>
      <c r="AE118" s="1729"/>
      <c r="AF118" s="1729"/>
      <c r="AG118" s="1729"/>
      <c r="AH118" s="1729"/>
      <c r="AI118" s="1729"/>
      <c r="AJ118" s="1729"/>
    </row>
    <row r="119" spans="1:36" ht="3" hidden="1" customHeight="1">
      <c r="A119" s="1712" t="s">
        <v>912</v>
      </c>
      <c r="B119" s="1713"/>
      <c r="C119" s="1713"/>
      <c r="D119" s="1713"/>
      <c r="E119" s="1713"/>
      <c r="F119" s="1713"/>
      <c r="G119" s="1713"/>
      <c r="H119" s="1713"/>
      <c r="I119" s="1714"/>
      <c r="J119" s="400"/>
      <c r="K119" s="401"/>
      <c r="L119" s="402"/>
      <c r="M119" s="400"/>
      <c r="N119" s="401"/>
      <c r="O119" s="402"/>
      <c r="P119" s="1703"/>
      <c r="Q119" s="1703"/>
      <c r="R119" s="1703"/>
      <c r="S119" s="1703"/>
      <c r="T119" s="1703"/>
      <c r="U119" s="1703"/>
      <c r="V119" s="1703"/>
      <c r="W119" s="1703"/>
      <c r="X119" s="1703"/>
      <c r="Y119" s="1703"/>
      <c r="Z119" s="1703"/>
      <c r="AA119" s="1729"/>
      <c r="AB119" s="1729"/>
      <c r="AC119" s="1729"/>
      <c r="AD119" s="1729"/>
      <c r="AE119" s="1729"/>
      <c r="AF119" s="1729"/>
      <c r="AG119" s="1729"/>
      <c r="AH119" s="1729"/>
      <c r="AI119" s="1729"/>
      <c r="AJ119" s="1729"/>
    </row>
    <row r="120" spans="1:36" ht="9.75" hidden="1" customHeight="1">
      <c r="A120" s="1715"/>
      <c r="B120" s="1716"/>
      <c r="C120" s="1716"/>
      <c r="D120" s="1716"/>
      <c r="E120" s="1716"/>
      <c r="F120" s="1716"/>
      <c r="G120" s="1716"/>
      <c r="H120" s="1716"/>
      <c r="I120" s="1717"/>
      <c r="J120" s="1568"/>
      <c r="K120" s="1684"/>
      <c r="L120" s="1570"/>
      <c r="M120" s="1568"/>
      <c r="N120" s="1684"/>
      <c r="O120" s="1570"/>
      <c r="P120" s="1704" t="s">
        <v>726</v>
      </c>
      <c r="Q120" s="1705"/>
      <c r="R120" s="1706"/>
      <c r="S120" s="1706"/>
      <c r="T120" s="1693" t="s">
        <v>15</v>
      </c>
      <c r="U120" s="1706"/>
      <c r="V120" s="1706"/>
      <c r="W120" s="1693" t="s">
        <v>16</v>
      </c>
      <c r="X120" s="1707"/>
      <c r="Y120" s="1707"/>
      <c r="Z120" s="1693" t="s">
        <v>17</v>
      </c>
      <c r="AA120" s="1729"/>
      <c r="AB120" s="1729"/>
      <c r="AC120" s="1729"/>
      <c r="AD120" s="1729"/>
      <c r="AE120" s="1729"/>
      <c r="AF120" s="1729"/>
      <c r="AG120" s="1729"/>
      <c r="AH120" s="1729"/>
      <c r="AI120" s="1729"/>
      <c r="AJ120" s="1729"/>
    </row>
    <row r="121" spans="1:36" ht="9.75" hidden="1" customHeight="1">
      <c r="A121" s="1715"/>
      <c r="B121" s="1716"/>
      <c r="C121" s="1716"/>
      <c r="D121" s="1716"/>
      <c r="E121" s="1716"/>
      <c r="F121" s="1716"/>
      <c r="G121" s="1716"/>
      <c r="H121" s="1716"/>
      <c r="I121" s="1717"/>
      <c r="J121" s="1568"/>
      <c r="K121" s="1684"/>
      <c r="L121" s="1570"/>
      <c r="M121" s="1568"/>
      <c r="N121" s="1684"/>
      <c r="O121" s="1570"/>
      <c r="P121" s="1705"/>
      <c r="Q121" s="1705"/>
      <c r="R121" s="1706"/>
      <c r="S121" s="1706"/>
      <c r="T121" s="1693"/>
      <c r="U121" s="1706"/>
      <c r="V121" s="1706"/>
      <c r="W121" s="1693"/>
      <c r="X121" s="1707"/>
      <c r="Y121" s="1707"/>
      <c r="Z121" s="1693"/>
      <c r="AA121" s="1729"/>
      <c r="AB121" s="1729"/>
      <c r="AC121" s="1729"/>
      <c r="AD121" s="1729"/>
      <c r="AE121" s="1729"/>
      <c r="AF121" s="1729"/>
      <c r="AG121" s="1729"/>
      <c r="AH121" s="1729"/>
      <c r="AI121" s="1729"/>
      <c r="AJ121" s="1729"/>
    </row>
    <row r="122" spans="1:36" ht="3" hidden="1" customHeight="1">
      <c r="A122" s="1718"/>
      <c r="B122" s="1719"/>
      <c r="C122" s="1719"/>
      <c r="D122" s="1719"/>
      <c r="E122" s="1719"/>
      <c r="F122" s="1719"/>
      <c r="G122" s="1719"/>
      <c r="H122" s="1719"/>
      <c r="I122" s="1720"/>
      <c r="J122" s="397"/>
      <c r="K122" s="398"/>
      <c r="L122" s="399"/>
      <c r="M122" s="397"/>
      <c r="N122" s="398"/>
      <c r="O122" s="399"/>
      <c r="P122" s="413"/>
      <c r="Q122" s="413"/>
      <c r="R122" s="413"/>
      <c r="S122" s="413"/>
      <c r="T122" s="413"/>
      <c r="U122" s="413"/>
      <c r="V122" s="413"/>
      <c r="W122" s="413"/>
      <c r="X122" s="413"/>
      <c r="Y122" s="413"/>
      <c r="Z122" s="413"/>
      <c r="AA122" s="1729"/>
      <c r="AB122" s="1729"/>
      <c r="AC122" s="1729"/>
      <c r="AD122" s="1729"/>
      <c r="AE122" s="1729"/>
      <c r="AF122" s="1729"/>
      <c r="AG122" s="1729"/>
      <c r="AH122" s="1729"/>
      <c r="AI122" s="1729"/>
      <c r="AJ122" s="1729"/>
    </row>
    <row r="123" spans="1:36" ht="3" hidden="1" customHeight="1">
      <c r="A123" s="1694" t="s">
        <v>736</v>
      </c>
      <c r="B123" s="1695"/>
      <c r="C123" s="1695"/>
      <c r="D123" s="1695"/>
      <c r="E123" s="1695"/>
      <c r="F123" s="1695"/>
      <c r="G123" s="1695"/>
      <c r="H123" s="1695"/>
      <c r="I123" s="1696"/>
      <c r="J123" s="400"/>
      <c r="K123" s="401"/>
      <c r="L123" s="402"/>
      <c r="M123" s="400"/>
      <c r="N123" s="401"/>
      <c r="O123" s="402"/>
      <c r="P123" s="1703"/>
      <c r="Q123" s="1703"/>
      <c r="R123" s="1703"/>
      <c r="S123" s="1703"/>
      <c r="T123" s="1703"/>
      <c r="U123" s="1703"/>
      <c r="V123" s="1703"/>
      <c r="W123" s="1703"/>
      <c r="X123" s="1703"/>
      <c r="Y123" s="1703"/>
      <c r="Z123" s="1703"/>
      <c r="AA123" s="1729"/>
      <c r="AB123" s="1729"/>
      <c r="AC123" s="1729"/>
      <c r="AD123" s="1729"/>
      <c r="AE123" s="1729"/>
      <c r="AF123" s="1729"/>
      <c r="AG123" s="1729"/>
      <c r="AH123" s="1729"/>
      <c r="AI123" s="1729"/>
      <c r="AJ123" s="1729"/>
    </row>
    <row r="124" spans="1:36" ht="9.75" hidden="1" customHeight="1">
      <c r="A124" s="1697"/>
      <c r="B124" s="1698"/>
      <c r="C124" s="1698"/>
      <c r="D124" s="1698"/>
      <c r="E124" s="1698"/>
      <c r="F124" s="1698"/>
      <c r="G124" s="1698"/>
      <c r="H124" s="1698"/>
      <c r="I124" s="1699"/>
      <c r="J124" s="1568"/>
      <c r="K124" s="1684"/>
      <c r="L124" s="1570"/>
      <c r="M124" s="1568"/>
      <c r="N124" s="1684"/>
      <c r="O124" s="1570"/>
      <c r="P124" s="1704" t="s">
        <v>726</v>
      </c>
      <c r="Q124" s="1705"/>
      <c r="R124" s="1706"/>
      <c r="S124" s="1706"/>
      <c r="T124" s="1693" t="s">
        <v>15</v>
      </c>
      <c r="U124" s="1706"/>
      <c r="V124" s="1706"/>
      <c r="W124" s="1693" t="s">
        <v>16</v>
      </c>
      <c r="X124" s="1707"/>
      <c r="Y124" s="1707"/>
      <c r="Z124" s="1693" t="s">
        <v>17</v>
      </c>
      <c r="AA124" s="1729"/>
      <c r="AB124" s="1729"/>
      <c r="AC124" s="1729"/>
      <c r="AD124" s="1729"/>
      <c r="AE124" s="1729"/>
      <c r="AF124" s="1729"/>
      <c r="AG124" s="1729"/>
      <c r="AH124" s="1729"/>
      <c r="AI124" s="1729"/>
      <c r="AJ124" s="1729"/>
    </row>
    <row r="125" spans="1:36" ht="9.75" hidden="1" customHeight="1">
      <c r="A125" s="1697"/>
      <c r="B125" s="1698"/>
      <c r="C125" s="1698"/>
      <c r="D125" s="1698"/>
      <c r="E125" s="1698"/>
      <c r="F125" s="1698"/>
      <c r="G125" s="1698"/>
      <c r="H125" s="1698"/>
      <c r="I125" s="1699"/>
      <c r="J125" s="1568"/>
      <c r="K125" s="1684"/>
      <c r="L125" s="1570"/>
      <c r="M125" s="1568"/>
      <c r="N125" s="1684"/>
      <c r="O125" s="1570"/>
      <c r="P125" s="1705"/>
      <c r="Q125" s="1705"/>
      <c r="R125" s="1706"/>
      <c r="S125" s="1706"/>
      <c r="T125" s="1693"/>
      <c r="U125" s="1706"/>
      <c r="V125" s="1706"/>
      <c r="W125" s="1693"/>
      <c r="X125" s="1707"/>
      <c r="Y125" s="1707"/>
      <c r="Z125" s="1693"/>
      <c r="AA125" s="1729"/>
      <c r="AB125" s="1729"/>
      <c r="AC125" s="1729"/>
      <c r="AD125" s="1729"/>
      <c r="AE125" s="1729"/>
      <c r="AF125" s="1729"/>
      <c r="AG125" s="1729"/>
      <c r="AH125" s="1729"/>
      <c r="AI125" s="1729"/>
      <c r="AJ125" s="1729"/>
    </row>
    <row r="126" spans="1:36" ht="3" hidden="1" customHeight="1">
      <c r="A126" s="1708"/>
      <c r="B126" s="1709"/>
      <c r="C126" s="1709"/>
      <c r="D126" s="1709"/>
      <c r="E126" s="1709"/>
      <c r="F126" s="1709"/>
      <c r="G126" s="1709"/>
      <c r="H126" s="1709"/>
      <c r="I126" s="1710"/>
      <c r="J126" s="397"/>
      <c r="K126" s="398"/>
      <c r="L126" s="399"/>
      <c r="M126" s="397"/>
      <c r="N126" s="398"/>
      <c r="O126" s="399"/>
      <c r="P126" s="413"/>
      <c r="Q126" s="413"/>
      <c r="R126" s="413"/>
      <c r="S126" s="413"/>
      <c r="T126" s="413"/>
      <c r="U126" s="413"/>
      <c r="V126" s="413"/>
      <c r="W126" s="413"/>
      <c r="X126" s="413"/>
      <c r="Y126" s="413"/>
      <c r="Z126" s="413"/>
      <c r="AA126" s="1729"/>
      <c r="AB126" s="1729"/>
      <c r="AC126" s="1729"/>
      <c r="AD126" s="1729"/>
      <c r="AE126" s="1729"/>
      <c r="AF126" s="1729"/>
      <c r="AG126" s="1729"/>
      <c r="AH126" s="1729"/>
      <c r="AI126" s="1729"/>
      <c r="AJ126" s="1729"/>
    </row>
    <row r="127" spans="1:36" ht="3" hidden="1" customHeight="1">
      <c r="A127" s="1694" t="s">
        <v>737</v>
      </c>
      <c r="B127" s="1695"/>
      <c r="C127" s="1695"/>
      <c r="D127" s="1695"/>
      <c r="E127" s="1695"/>
      <c r="F127" s="1695"/>
      <c r="G127" s="1695"/>
      <c r="H127" s="1695"/>
      <c r="I127" s="1696"/>
      <c r="J127" s="400"/>
      <c r="K127" s="401"/>
      <c r="L127" s="402"/>
      <c r="M127" s="400"/>
      <c r="N127" s="401"/>
      <c r="O127" s="402"/>
      <c r="P127" s="1703"/>
      <c r="Q127" s="1703"/>
      <c r="R127" s="1703"/>
      <c r="S127" s="1703"/>
      <c r="T127" s="1703"/>
      <c r="U127" s="1703"/>
      <c r="V127" s="1703"/>
      <c r="W127" s="1703"/>
      <c r="X127" s="1703"/>
      <c r="Y127" s="1703"/>
      <c r="Z127" s="1703"/>
      <c r="AA127" s="1729"/>
      <c r="AB127" s="1729"/>
      <c r="AC127" s="1729"/>
      <c r="AD127" s="1729"/>
      <c r="AE127" s="1729"/>
      <c r="AF127" s="1729"/>
      <c r="AG127" s="1729"/>
      <c r="AH127" s="1729"/>
      <c r="AI127" s="1729"/>
      <c r="AJ127" s="1729"/>
    </row>
    <row r="128" spans="1:36" ht="9.75" hidden="1" customHeight="1">
      <c r="A128" s="1697"/>
      <c r="B128" s="1698"/>
      <c r="C128" s="1698"/>
      <c r="D128" s="1698"/>
      <c r="E128" s="1698"/>
      <c r="F128" s="1698"/>
      <c r="G128" s="1698"/>
      <c r="H128" s="1698"/>
      <c r="I128" s="1699"/>
      <c r="J128" s="1568"/>
      <c r="K128" s="1684"/>
      <c r="L128" s="1570"/>
      <c r="M128" s="1568"/>
      <c r="N128" s="1684"/>
      <c r="O128" s="1570"/>
      <c r="P128" s="1704" t="s">
        <v>726</v>
      </c>
      <c r="Q128" s="1705"/>
      <c r="R128" s="1706"/>
      <c r="S128" s="1706"/>
      <c r="T128" s="1693" t="s">
        <v>15</v>
      </c>
      <c r="U128" s="1706"/>
      <c r="V128" s="1706"/>
      <c r="W128" s="1693" t="s">
        <v>16</v>
      </c>
      <c r="X128" s="1707"/>
      <c r="Y128" s="1707"/>
      <c r="Z128" s="1693" t="s">
        <v>17</v>
      </c>
      <c r="AA128" s="1729"/>
      <c r="AB128" s="1729"/>
      <c r="AC128" s="1729"/>
      <c r="AD128" s="1729"/>
      <c r="AE128" s="1729"/>
      <c r="AF128" s="1729"/>
      <c r="AG128" s="1729"/>
      <c r="AH128" s="1729"/>
      <c r="AI128" s="1729"/>
      <c r="AJ128" s="1729"/>
    </row>
    <row r="129" spans="1:36" ht="9.75" hidden="1" customHeight="1">
      <c r="A129" s="1697"/>
      <c r="B129" s="1698"/>
      <c r="C129" s="1698"/>
      <c r="D129" s="1698"/>
      <c r="E129" s="1698"/>
      <c r="F129" s="1698"/>
      <c r="G129" s="1698"/>
      <c r="H129" s="1698"/>
      <c r="I129" s="1699"/>
      <c r="J129" s="1568"/>
      <c r="K129" s="1684"/>
      <c r="L129" s="1570"/>
      <c r="M129" s="1568"/>
      <c r="N129" s="1684"/>
      <c r="O129" s="1570"/>
      <c r="P129" s="1705"/>
      <c r="Q129" s="1705"/>
      <c r="R129" s="1706"/>
      <c r="S129" s="1706"/>
      <c r="T129" s="1693"/>
      <c r="U129" s="1706"/>
      <c r="V129" s="1706"/>
      <c r="W129" s="1693"/>
      <c r="X129" s="1707"/>
      <c r="Y129" s="1707"/>
      <c r="Z129" s="1693"/>
      <c r="AA129" s="1729"/>
      <c r="AB129" s="1729"/>
      <c r="AC129" s="1729"/>
      <c r="AD129" s="1729"/>
      <c r="AE129" s="1729"/>
      <c r="AF129" s="1729"/>
      <c r="AG129" s="1729"/>
      <c r="AH129" s="1729"/>
      <c r="AI129" s="1729"/>
      <c r="AJ129" s="1729"/>
    </row>
    <row r="130" spans="1:36" ht="3" hidden="1" customHeight="1">
      <c r="A130" s="1708"/>
      <c r="B130" s="1709"/>
      <c r="C130" s="1709"/>
      <c r="D130" s="1709"/>
      <c r="E130" s="1709"/>
      <c r="F130" s="1709"/>
      <c r="G130" s="1709"/>
      <c r="H130" s="1709"/>
      <c r="I130" s="1710"/>
      <c r="J130" s="397"/>
      <c r="K130" s="398"/>
      <c r="L130" s="399"/>
      <c r="M130" s="397"/>
      <c r="N130" s="398"/>
      <c r="O130" s="399"/>
      <c r="P130" s="413"/>
      <c r="Q130" s="413"/>
      <c r="R130" s="413"/>
      <c r="S130" s="413"/>
      <c r="T130" s="413"/>
      <c r="U130" s="413"/>
      <c r="V130" s="413"/>
      <c r="W130" s="413"/>
      <c r="X130" s="413"/>
      <c r="Y130" s="413"/>
      <c r="Z130" s="413"/>
      <c r="AA130" s="1729"/>
      <c r="AB130" s="1729"/>
      <c r="AC130" s="1729"/>
      <c r="AD130" s="1729"/>
      <c r="AE130" s="1729"/>
      <c r="AF130" s="1729"/>
      <c r="AG130" s="1729"/>
      <c r="AH130" s="1729"/>
      <c r="AI130" s="1729"/>
      <c r="AJ130" s="1729"/>
    </row>
    <row r="131" spans="1:36" ht="3" hidden="1" customHeight="1">
      <c r="A131" s="1694" t="s">
        <v>738</v>
      </c>
      <c r="B131" s="1695"/>
      <c r="C131" s="1695"/>
      <c r="D131" s="1695"/>
      <c r="E131" s="1695"/>
      <c r="F131" s="1695"/>
      <c r="G131" s="1695"/>
      <c r="H131" s="1695"/>
      <c r="I131" s="1696"/>
      <c r="J131" s="400"/>
      <c r="K131" s="401"/>
      <c r="L131" s="402"/>
      <c r="M131" s="400"/>
      <c r="N131" s="401"/>
      <c r="O131" s="402"/>
      <c r="P131" s="1703"/>
      <c r="Q131" s="1703"/>
      <c r="R131" s="1703"/>
      <c r="S131" s="1703"/>
      <c r="T131" s="1703"/>
      <c r="U131" s="1703"/>
      <c r="V131" s="1703"/>
      <c r="W131" s="1703"/>
      <c r="X131" s="1703"/>
      <c r="Y131" s="1703"/>
      <c r="Z131" s="1703"/>
      <c r="AA131" s="1729"/>
      <c r="AB131" s="1729"/>
      <c r="AC131" s="1729"/>
      <c r="AD131" s="1729"/>
      <c r="AE131" s="1729"/>
      <c r="AF131" s="1729"/>
      <c r="AG131" s="1729"/>
      <c r="AH131" s="1729"/>
      <c r="AI131" s="1729"/>
      <c r="AJ131" s="1729"/>
    </row>
    <row r="132" spans="1:36" ht="9.75" hidden="1" customHeight="1">
      <c r="A132" s="1697"/>
      <c r="B132" s="1698"/>
      <c r="C132" s="1698"/>
      <c r="D132" s="1698"/>
      <c r="E132" s="1698"/>
      <c r="F132" s="1698"/>
      <c r="G132" s="1698"/>
      <c r="H132" s="1698"/>
      <c r="I132" s="1699"/>
      <c r="J132" s="1568"/>
      <c r="K132" s="1684"/>
      <c r="L132" s="1570"/>
      <c r="M132" s="1568"/>
      <c r="N132" s="1684"/>
      <c r="O132" s="1570"/>
      <c r="P132" s="1704" t="s">
        <v>726</v>
      </c>
      <c r="Q132" s="1705"/>
      <c r="R132" s="1706"/>
      <c r="S132" s="1706"/>
      <c r="T132" s="1693" t="s">
        <v>15</v>
      </c>
      <c r="U132" s="1706"/>
      <c r="V132" s="1706"/>
      <c r="W132" s="1693" t="s">
        <v>16</v>
      </c>
      <c r="X132" s="1707"/>
      <c r="Y132" s="1707"/>
      <c r="Z132" s="1693" t="s">
        <v>17</v>
      </c>
      <c r="AA132" s="1729"/>
      <c r="AB132" s="1729"/>
      <c r="AC132" s="1729"/>
      <c r="AD132" s="1729"/>
      <c r="AE132" s="1729"/>
      <c r="AF132" s="1729"/>
      <c r="AG132" s="1729"/>
      <c r="AH132" s="1729"/>
      <c r="AI132" s="1729"/>
      <c r="AJ132" s="1729"/>
    </row>
    <row r="133" spans="1:36" ht="9.75" hidden="1" customHeight="1">
      <c r="A133" s="1697"/>
      <c r="B133" s="1698"/>
      <c r="C133" s="1698"/>
      <c r="D133" s="1698"/>
      <c r="E133" s="1698"/>
      <c r="F133" s="1698"/>
      <c r="G133" s="1698"/>
      <c r="H133" s="1698"/>
      <c r="I133" s="1699"/>
      <c r="J133" s="1568"/>
      <c r="K133" s="1684"/>
      <c r="L133" s="1570"/>
      <c r="M133" s="1568"/>
      <c r="N133" s="1684"/>
      <c r="O133" s="1570"/>
      <c r="P133" s="1705"/>
      <c r="Q133" s="1705"/>
      <c r="R133" s="1706"/>
      <c r="S133" s="1706"/>
      <c r="T133" s="1693"/>
      <c r="U133" s="1706"/>
      <c r="V133" s="1706"/>
      <c r="W133" s="1693"/>
      <c r="X133" s="1707"/>
      <c r="Y133" s="1707"/>
      <c r="Z133" s="1693"/>
      <c r="AA133" s="1729"/>
      <c r="AB133" s="1729"/>
      <c r="AC133" s="1729"/>
      <c r="AD133" s="1729"/>
      <c r="AE133" s="1729"/>
      <c r="AF133" s="1729"/>
      <c r="AG133" s="1729"/>
      <c r="AH133" s="1729"/>
      <c r="AI133" s="1729"/>
      <c r="AJ133" s="1729"/>
    </row>
    <row r="134" spans="1:36" ht="3" hidden="1" customHeight="1">
      <c r="A134" s="1708"/>
      <c r="B134" s="1709"/>
      <c r="C134" s="1709"/>
      <c r="D134" s="1709"/>
      <c r="E134" s="1709"/>
      <c r="F134" s="1709"/>
      <c r="G134" s="1709"/>
      <c r="H134" s="1709"/>
      <c r="I134" s="1710"/>
      <c r="J134" s="397"/>
      <c r="K134" s="398"/>
      <c r="L134" s="399"/>
      <c r="M134" s="397"/>
      <c r="N134" s="398"/>
      <c r="O134" s="399"/>
      <c r="P134" s="413"/>
      <c r="Q134" s="413"/>
      <c r="R134" s="413"/>
      <c r="S134" s="413"/>
      <c r="T134" s="413"/>
      <c r="U134" s="413"/>
      <c r="V134" s="413"/>
      <c r="W134" s="413"/>
      <c r="X134" s="413"/>
      <c r="Y134" s="413"/>
      <c r="Z134" s="413"/>
      <c r="AA134" s="1729"/>
      <c r="AB134" s="1729"/>
      <c r="AC134" s="1729"/>
      <c r="AD134" s="1729"/>
      <c r="AE134" s="1729"/>
      <c r="AF134" s="1729"/>
      <c r="AG134" s="1729"/>
      <c r="AH134" s="1729"/>
      <c r="AI134" s="1729"/>
      <c r="AJ134" s="1729"/>
    </row>
    <row r="135" spans="1:36" ht="3" hidden="1" customHeight="1">
      <c r="A135" s="1694" t="s">
        <v>739</v>
      </c>
      <c r="B135" s="1695"/>
      <c r="C135" s="1695"/>
      <c r="D135" s="1695"/>
      <c r="E135" s="1695"/>
      <c r="F135" s="1695"/>
      <c r="G135" s="1695"/>
      <c r="H135" s="1695"/>
      <c r="I135" s="1696"/>
      <c r="J135" s="400"/>
      <c r="K135" s="401"/>
      <c r="L135" s="402"/>
      <c r="M135" s="400"/>
      <c r="N135" s="401"/>
      <c r="O135" s="402"/>
      <c r="P135" s="1703"/>
      <c r="Q135" s="1703"/>
      <c r="R135" s="1703"/>
      <c r="S135" s="1703"/>
      <c r="T135" s="1703"/>
      <c r="U135" s="1703"/>
      <c r="V135" s="1703"/>
      <c r="W135" s="1703"/>
      <c r="X135" s="1703"/>
      <c r="Y135" s="1703"/>
      <c r="Z135" s="1703"/>
      <c r="AA135" s="1729"/>
      <c r="AB135" s="1729"/>
      <c r="AC135" s="1729"/>
      <c r="AD135" s="1729"/>
      <c r="AE135" s="1729"/>
      <c r="AF135" s="1729"/>
      <c r="AG135" s="1729"/>
      <c r="AH135" s="1729"/>
      <c r="AI135" s="1729"/>
      <c r="AJ135" s="1729"/>
    </row>
    <row r="136" spans="1:36" ht="9.75" hidden="1" customHeight="1">
      <c r="A136" s="1697"/>
      <c r="B136" s="1698"/>
      <c r="C136" s="1698"/>
      <c r="D136" s="1698"/>
      <c r="E136" s="1698"/>
      <c r="F136" s="1698"/>
      <c r="G136" s="1698"/>
      <c r="H136" s="1698"/>
      <c r="I136" s="1699"/>
      <c r="J136" s="1568"/>
      <c r="K136" s="1684"/>
      <c r="L136" s="1570"/>
      <c r="M136" s="1568"/>
      <c r="N136" s="1684"/>
      <c r="O136" s="1570"/>
      <c r="P136" s="1704" t="s">
        <v>726</v>
      </c>
      <c r="Q136" s="1705"/>
      <c r="R136" s="1706"/>
      <c r="S136" s="1706"/>
      <c r="T136" s="1693" t="s">
        <v>15</v>
      </c>
      <c r="U136" s="1706"/>
      <c r="V136" s="1706"/>
      <c r="W136" s="1693" t="s">
        <v>16</v>
      </c>
      <c r="X136" s="1707"/>
      <c r="Y136" s="1707"/>
      <c r="Z136" s="1693" t="s">
        <v>17</v>
      </c>
      <c r="AA136" s="1729"/>
      <c r="AB136" s="1729"/>
      <c r="AC136" s="1729"/>
      <c r="AD136" s="1729"/>
      <c r="AE136" s="1729"/>
      <c r="AF136" s="1729"/>
      <c r="AG136" s="1729"/>
      <c r="AH136" s="1729"/>
      <c r="AI136" s="1729"/>
      <c r="AJ136" s="1729"/>
    </row>
    <row r="137" spans="1:36" ht="9.75" hidden="1" customHeight="1">
      <c r="A137" s="1697"/>
      <c r="B137" s="1698"/>
      <c r="C137" s="1698"/>
      <c r="D137" s="1698"/>
      <c r="E137" s="1698"/>
      <c r="F137" s="1698"/>
      <c r="G137" s="1698"/>
      <c r="H137" s="1698"/>
      <c r="I137" s="1699"/>
      <c r="J137" s="1568"/>
      <c r="K137" s="1684"/>
      <c r="L137" s="1570"/>
      <c r="M137" s="1568"/>
      <c r="N137" s="1684"/>
      <c r="O137" s="1570"/>
      <c r="P137" s="1705"/>
      <c r="Q137" s="1705"/>
      <c r="R137" s="1706"/>
      <c r="S137" s="1706"/>
      <c r="T137" s="1693"/>
      <c r="U137" s="1706"/>
      <c r="V137" s="1706"/>
      <c r="W137" s="1693"/>
      <c r="X137" s="1707"/>
      <c r="Y137" s="1707"/>
      <c r="Z137" s="1693"/>
      <c r="AA137" s="1729"/>
      <c r="AB137" s="1729"/>
      <c r="AC137" s="1729"/>
      <c r="AD137" s="1729"/>
      <c r="AE137" s="1729"/>
      <c r="AF137" s="1729"/>
      <c r="AG137" s="1729"/>
      <c r="AH137" s="1729"/>
      <c r="AI137" s="1729"/>
      <c r="AJ137" s="1729"/>
    </row>
    <row r="138" spans="1:36" ht="3" hidden="1" customHeight="1">
      <c r="A138" s="1708"/>
      <c r="B138" s="1709"/>
      <c r="C138" s="1709"/>
      <c r="D138" s="1709"/>
      <c r="E138" s="1709"/>
      <c r="F138" s="1709"/>
      <c r="G138" s="1709"/>
      <c r="H138" s="1709"/>
      <c r="I138" s="1710"/>
      <c r="J138" s="397"/>
      <c r="K138" s="398"/>
      <c r="L138" s="399"/>
      <c r="M138" s="397"/>
      <c r="N138" s="398"/>
      <c r="O138" s="399"/>
      <c r="P138" s="413"/>
      <c r="Q138" s="413"/>
      <c r="R138" s="413"/>
      <c r="S138" s="413"/>
      <c r="T138" s="413"/>
      <c r="U138" s="413"/>
      <c r="V138" s="413"/>
      <c r="W138" s="413"/>
      <c r="X138" s="413"/>
      <c r="Y138" s="413"/>
      <c r="Z138" s="413"/>
      <c r="AA138" s="1729"/>
      <c r="AB138" s="1729"/>
      <c r="AC138" s="1729"/>
      <c r="AD138" s="1729"/>
      <c r="AE138" s="1729"/>
      <c r="AF138" s="1729"/>
      <c r="AG138" s="1729"/>
      <c r="AH138" s="1729"/>
      <c r="AI138" s="1729"/>
      <c r="AJ138" s="1729"/>
    </row>
    <row r="139" spans="1:36" ht="3" hidden="1" customHeight="1">
      <c r="A139" s="1694" t="s">
        <v>740</v>
      </c>
      <c r="B139" s="1695"/>
      <c r="C139" s="1695"/>
      <c r="D139" s="1695"/>
      <c r="E139" s="1695"/>
      <c r="F139" s="1695"/>
      <c r="G139" s="1695"/>
      <c r="H139" s="1695"/>
      <c r="I139" s="1696"/>
      <c r="J139" s="400"/>
      <c r="K139" s="401"/>
      <c r="L139" s="402"/>
      <c r="M139" s="400"/>
      <c r="N139" s="401"/>
      <c r="O139" s="402"/>
      <c r="P139" s="1703"/>
      <c r="Q139" s="1703"/>
      <c r="R139" s="1703"/>
      <c r="S139" s="1703"/>
      <c r="T139" s="1703"/>
      <c r="U139" s="1703"/>
      <c r="V139" s="1703"/>
      <c r="W139" s="1703"/>
      <c r="X139" s="1703"/>
      <c r="Y139" s="1703"/>
      <c r="Z139" s="1703"/>
      <c r="AA139" s="1729"/>
      <c r="AB139" s="1729"/>
      <c r="AC139" s="1729"/>
      <c r="AD139" s="1729"/>
      <c r="AE139" s="1729"/>
      <c r="AF139" s="1729"/>
      <c r="AG139" s="1729"/>
      <c r="AH139" s="1729"/>
      <c r="AI139" s="1729"/>
      <c r="AJ139" s="1729"/>
    </row>
    <row r="140" spans="1:36" ht="9.75" hidden="1" customHeight="1">
      <c r="A140" s="1697"/>
      <c r="B140" s="1698"/>
      <c r="C140" s="1698"/>
      <c r="D140" s="1698"/>
      <c r="E140" s="1698"/>
      <c r="F140" s="1698"/>
      <c r="G140" s="1698"/>
      <c r="H140" s="1698"/>
      <c r="I140" s="1699"/>
      <c r="J140" s="1568"/>
      <c r="K140" s="1684"/>
      <c r="L140" s="1570"/>
      <c r="M140" s="1568"/>
      <c r="N140" s="1684"/>
      <c r="O140" s="1570"/>
      <c r="P140" s="1704" t="s">
        <v>726</v>
      </c>
      <c r="Q140" s="1705"/>
      <c r="R140" s="1706"/>
      <c r="S140" s="1706"/>
      <c r="T140" s="1693" t="s">
        <v>15</v>
      </c>
      <c r="U140" s="1706"/>
      <c r="V140" s="1706"/>
      <c r="W140" s="1693" t="s">
        <v>16</v>
      </c>
      <c r="X140" s="1707"/>
      <c r="Y140" s="1707"/>
      <c r="Z140" s="1693" t="s">
        <v>17</v>
      </c>
      <c r="AA140" s="1729"/>
      <c r="AB140" s="1729"/>
      <c r="AC140" s="1729"/>
      <c r="AD140" s="1729"/>
      <c r="AE140" s="1729"/>
      <c r="AF140" s="1729"/>
      <c r="AG140" s="1729"/>
      <c r="AH140" s="1729"/>
      <c r="AI140" s="1729"/>
      <c r="AJ140" s="1729"/>
    </row>
    <row r="141" spans="1:36" ht="9.75" hidden="1" customHeight="1">
      <c r="A141" s="1697"/>
      <c r="B141" s="1698"/>
      <c r="C141" s="1698"/>
      <c r="D141" s="1698"/>
      <c r="E141" s="1698"/>
      <c r="F141" s="1698"/>
      <c r="G141" s="1698"/>
      <c r="H141" s="1698"/>
      <c r="I141" s="1699"/>
      <c r="J141" s="1568"/>
      <c r="K141" s="1684"/>
      <c r="L141" s="1570"/>
      <c r="M141" s="1568"/>
      <c r="N141" s="1684"/>
      <c r="O141" s="1570"/>
      <c r="P141" s="1705"/>
      <c r="Q141" s="1705"/>
      <c r="R141" s="1706"/>
      <c r="S141" s="1706"/>
      <c r="T141" s="1693"/>
      <c r="U141" s="1706"/>
      <c r="V141" s="1706"/>
      <c r="W141" s="1693"/>
      <c r="X141" s="1707"/>
      <c r="Y141" s="1707"/>
      <c r="Z141" s="1693"/>
      <c r="AA141" s="1729"/>
      <c r="AB141" s="1729"/>
      <c r="AC141" s="1729"/>
      <c r="AD141" s="1729"/>
      <c r="AE141" s="1729"/>
      <c r="AF141" s="1729"/>
      <c r="AG141" s="1729"/>
      <c r="AH141" s="1729"/>
      <c r="AI141" s="1729"/>
      <c r="AJ141" s="1729"/>
    </row>
    <row r="142" spans="1:36" ht="3" hidden="1" customHeight="1">
      <c r="A142" s="1700"/>
      <c r="B142" s="1701"/>
      <c r="C142" s="1701"/>
      <c r="D142" s="1701"/>
      <c r="E142" s="1701"/>
      <c r="F142" s="1701"/>
      <c r="G142" s="1701"/>
      <c r="H142" s="1701"/>
      <c r="I142" s="1702"/>
      <c r="J142" s="403"/>
      <c r="K142" s="404"/>
      <c r="L142" s="405"/>
      <c r="M142" s="403"/>
      <c r="N142" s="404"/>
      <c r="O142" s="405"/>
      <c r="P142" s="414"/>
      <c r="Q142" s="414"/>
      <c r="R142" s="414"/>
      <c r="S142" s="414"/>
      <c r="T142" s="414"/>
      <c r="U142" s="414"/>
      <c r="V142" s="414"/>
      <c r="W142" s="414"/>
      <c r="X142" s="414"/>
      <c r="Y142" s="414"/>
      <c r="Z142" s="414"/>
      <c r="AA142" s="1729"/>
      <c r="AB142" s="1729"/>
      <c r="AC142" s="1729"/>
      <c r="AD142" s="1729"/>
      <c r="AE142" s="1729"/>
      <c r="AF142" s="1729"/>
      <c r="AG142" s="1729"/>
      <c r="AH142" s="1729"/>
      <c r="AI142" s="1729"/>
      <c r="AJ142" s="1729"/>
    </row>
  </sheetData>
  <mergeCells count="385">
    <mergeCell ref="B75:I78"/>
    <mergeCell ref="P75:Z75"/>
    <mergeCell ref="J76:L77"/>
    <mergeCell ref="M76:O77"/>
    <mergeCell ref="P76:Q77"/>
    <mergeCell ref="R76:S77"/>
    <mergeCell ref="T76:T77"/>
    <mergeCell ref="U76:V77"/>
    <mergeCell ref="W76:W77"/>
    <mergeCell ref="X76:Y77"/>
    <mergeCell ref="Z76:Z77"/>
    <mergeCell ref="P78:Z78"/>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 ref="P14:T14"/>
    <mergeCell ref="V14:AI14"/>
    <mergeCell ref="A15:AJ16"/>
    <mergeCell ref="A17:F17"/>
    <mergeCell ref="G17:H17"/>
    <mergeCell ref="I17:J17"/>
    <mergeCell ref="K17:L17"/>
    <mergeCell ref="M17:N17"/>
    <mergeCell ref="O17:P17"/>
    <mergeCell ref="Q17:R17"/>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A25:I26"/>
    <mergeCell ref="J25:L26"/>
    <mergeCell ref="M25:O26"/>
    <mergeCell ref="P25:Z26"/>
    <mergeCell ref="AA25:AJ26"/>
    <mergeCell ref="A27:A62"/>
    <mergeCell ref="B27:I30"/>
    <mergeCell ref="P27:Z27"/>
    <mergeCell ref="AA27:AJ102"/>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B67:I70"/>
    <mergeCell ref="P67:Z67"/>
    <mergeCell ref="J68:L69"/>
    <mergeCell ref="M68:O69"/>
    <mergeCell ref="P68:Q69"/>
    <mergeCell ref="R68:S69"/>
    <mergeCell ref="P62:Z62"/>
    <mergeCell ref="A63:A102"/>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X68:Y69"/>
    <mergeCell ref="Z68:Z69"/>
    <mergeCell ref="P70:Z70"/>
    <mergeCell ref="W64:W65"/>
    <mergeCell ref="X64:Y65"/>
    <mergeCell ref="Z64:Z65"/>
    <mergeCell ref="P66:Z66"/>
    <mergeCell ref="B83:I86"/>
    <mergeCell ref="P83:Z83"/>
    <mergeCell ref="J84:L85"/>
    <mergeCell ref="M84:O85"/>
    <mergeCell ref="P84:Q85"/>
    <mergeCell ref="R84:S85"/>
    <mergeCell ref="Z72:Z73"/>
    <mergeCell ref="P74:Z74"/>
    <mergeCell ref="B79:I82"/>
    <mergeCell ref="P79:Z79"/>
    <mergeCell ref="J80:L81"/>
    <mergeCell ref="M80:O81"/>
    <mergeCell ref="P80:Q81"/>
    <mergeCell ref="R80:S81"/>
    <mergeCell ref="T80:T81"/>
    <mergeCell ref="U80:V81"/>
    <mergeCell ref="B71:I74"/>
    <mergeCell ref="P71:Z71"/>
    <mergeCell ref="J72:L73"/>
    <mergeCell ref="M72:O73"/>
    <mergeCell ref="P72:Q73"/>
    <mergeCell ref="R72:S73"/>
    <mergeCell ref="T72:T73"/>
    <mergeCell ref="U72:V73"/>
    <mergeCell ref="W88:W89"/>
    <mergeCell ref="X88:Y89"/>
    <mergeCell ref="T84:T85"/>
    <mergeCell ref="U84:V85"/>
    <mergeCell ref="W84:W85"/>
    <mergeCell ref="X84:Y85"/>
    <mergeCell ref="Z84:Z85"/>
    <mergeCell ref="P86:Z86"/>
    <mergeCell ref="W80:W81"/>
    <mergeCell ref="X80:Y81"/>
    <mergeCell ref="Z80:Z81"/>
    <mergeCell ref="P82:Z82"/>
    <mergeCell ref="B95:I98"/>
    <mergeCell ref="P95:Z95"/>
    <mergeCell ref="J96:L97"/>
    <mergeCell ref="M96:O97"/>
    <mergeCell ref="P96:Q97"/>
    <mergeCell ref="R96:S97"/>
    <mergeCell ref="Z88:Z89"/>
    <mergeCell ref="P90:Z90"/>
    <mergeCell ref="B91:I94"/>
    <mergeCell ref="P91:Z91"/>
    <mergeCell ref="J92:L93"/>
    <mergeCell ref="M92:O93"/>
    <mergeCell ref="P92:Q93"/>
    <mergeCell ref="R92:S93"/>
    <mergeCell ref="T92:T93"/>
    <mergeCell ref="U92:V93"/>
    <mergeCell ref="B87:I90"/>
    <mergeCell ref="P87:Z87"/>
    <mergeCell ref="J88:L89"/>
    <mergeCell ref="M88:O89"/>
    <mergeCell ref="P88:Q89"/>
    <mergeCell ref="R88:S89"/>
    <mergeCell ref="T88:T89"/>
    <mergeCell ref="U88:V89"/>
    <mergeCell ref="T96:T97"/>
    <mergeCell ref="U96:V97"/>
    <mergeCell ref="W96:W97"/>
    <mergeCell ref="X96:Y97"/>
    <mergeCell ref="Z96:Z97"/>
    <mergeCell ref="P98:Z98"/>
    <mergeCell ref="W92:W93"/>
    <mergeCell ref="X92:Y93"/>
    <mergeCell ref="Z92:Z93"/>
    <mergeCell ref="P94:Z94"/>
    <mergeCell ref="Z100:Z101"/>
    <mergeCell ref="P102:Z102"/>
    <mergeCell ref="A105:I106"/>
    <mergeCell ref="J105:L106"/>
    <mergeCell ref="M105:O106"/>
    <mergeCell ref="P105:Z106"/>
    <mergeCell ref="B99:I102"/>
    <mergeCell ref="P99:Z99"/>
    <mergeCell ref="J100:L101"/>
    <mergeCell ref="M100:O101"/>
    <mergeCell ref="P100:Q101"/>
    <mergeCell ref="R100:S101"/>
    <mergeCell ref="T100:T101"/>
    <mergeCell ref="U100:V101"/>
    <mergeCell ref="W100:W101"/>
    <mergeCell ref="X100:Y101"/>
    <mergeCell ref="A111:I114"/>
    <mergeCell ref="P111:Z111"/>
    <mergeCell ref="J112:L113"/>
    <mergeCell ref="M112:O113"/>
    <mergeCell ref="P112:Q113"/>
    <mergeCell ref="R112:S113"/>
    <mergeCell ref="AA105:AJ106"/>
    <mergeCell ref="A107:I110"/>
    <mergeCell ref="P107:Z107"/>
    <mergeCell ref="AA107:AJ142"/>
    <mergeCell ref="J108:L109"/>
    <mergeCell ref="M108:O109"/>
    <mergeCell ref="P108:Q109"/>
    <mergeCell ref="R108:S109"/>
    <mergeCell ref="T108:T109"/>
    <mergeCell ref="U108:V109"/>
    <mergeCell ref="T112:T113"/>
    <mergeCell ref="U112:V113"/>
    <mergeCell ref="W112:W113"/>
    <mergeCell ref="X112:Y113"/>
    <mergeCell ref="Z112:Z113"/>
    <mergeCell ref="P114:Z114"/>
    <mergeCell ref="W108:W109"/>
    <mergeCell ref="X108:Y109"/>
    <mergeCell ref="Z108:Z109"/>
    <mergeCell ref="P110:Z110"/>
    <mergeCell ref="Z116:Z117"/>
    <mergeCell ref="A119:I122"/>
    <mergeCell ref="P119:Z119"/>
    <mergeCell ref="J120:L121"/>
    <mergeCell ref="M120:O121"/>
    <mergeCell ref="P120:Q121"/>
    <mergeCell ref="R120:S121"/>
    <mergeCell ref="T120:T121"/>
    <mergeCell ref="U120:V121"/>
    <mergeCell ref="W120:W121"/>
    <mergeCell ref="A115:I118"/>
    <mergeCell ref="P115:Z115"/>
    <mergeCell ref="J116:L117"/>
    <mergeCell ref="M116:O117"/>
    <mergeCell ref="P116:Q117"/>
    <mergeCell ref="R116:S117"/>
    <mergeCell ref="T116:T117"/>
    <mergeCell ref="U116:V117"/>
    <mergeCell ref="W116:W117"/>
    <mergeCell ref="X116:Y117"/>
    <mergeCell ref="X120:Y121"/>
    <mergeCell ref="Z120:Z121"/>
    <mergeCell ref="A123:I126"/>
    <mergeCell ref="P123:Z123"/>
    <mergeCell ref="J124:L125"/>
    <mergeCell ref="M124:O125"/>
    <mergeCell ref="P124:Q125"/>
    <mergeCell ref="R124:S125"/>
    <mergeCell ref="T124:T125"/>
    <mergeCell ref="U124:V125"/>
    <mergeCell ref="W124:W125"/>
    <mergeCell ref="X124:Y125"/>
    <mergeCell ref="Z124:Z125"/>
    <mergeCell ref="A127:I130"/>
    <mergeCell ref="P127:Z127"/>
    <mergeCell ref="J128:L129"/>
    <mergeCell ref="M128:O129"/>
    <mergeCell ref="P128:Q129"/>
    <mergeCell ref="R128:S129"/>
    <mergeCell ref="T128:T129"/>
    <mergeCell ref="A135:I138"/>
    <mergeCell ref="P135:Z135"/>
    <mergeCell ref="J136:L137"/>
    <mergeCell ref="M136:O137"/>
    <mergeCell ref="P136:Q137"/>
    <mergeCell ref="U128:V129"/>
    <mergeCell ref="W128:W129"/>
    <mergeCell ref="X128:Y129"/>
    <mergeCell ref="Z128:Z129"/>
    <mergeCell ref="A131:I134"/>
    <mergeCell ref="P131:Z131"/>
    <mergeCell ref="J132:L133"/>
    <mergeCell ref="M132:O133"/>
    <mergeCell ref="P132:Q133"/>
    <mergeCell ref="R132:S133"/>
    <mergeCell ref="R136:S137"/>
    <mergeCell ref="T136:T137"/>
    <mergeCell ref="U136:V137"/>
    <mergeCell ref="W136:W137"/>
    <mergeCell ref="X136:Y137"/>
    <mergeCell ref="Z136:Z137"/>
    <mergeCell ref="T132:T133"/>
    <mergeCell ref="U132:V133"/>
    <mergeCell ref="W132:W133"/>
    <mergeCell ref="X132:Y133"/>
    <mergeCell ref="Z132:Z133"/>
    <mergeCell ref="Z140:Z141"/>
    <mergeCell ref="A139:I142"/>
    <mergeCell ref="P139:Z139"/>
    <mergeCell ref="J140:L141"/>
    <mergeCell ref="M140:O141"/>
    <mergeCell ref="P140:Q141"/>
    <mergeCell ref="R140:S141"/>
    <mergeCell ref="T140:T141"/>
    <mergeCell ref="U140:V141"/>
    <mergeCell ref="W140:W141"/>
    <mergeCell ref="X140:Y141"/>
  </mergeCells>
  <phoneticPr fontId="8"/>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80:L81 J84:L85 J88:L89 J92:L93 J96:L97 J100:L101 J108:L109 J112:L113 J140:L141 J28:L29 J136:L137 J132:L133 J128:L129 J124:L125 J120:L121 J116:L117 J76:L77"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4" min="1" max="3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D320-0EC3-411F-AA2D-A8705D92A526}">
  <sheetPr>
    <tabColor theme="4"/>
  </sheetPr>
  <dimension ref="A1:K26"/>
  <sheetViews>
    <sheetView view="pageBreakPreview" zoomScale="70" zoomScaleNormal="100" zoomScaleSheetLayoutView="70" workbookViewId="0">
      <selection activeCell="F2" sqref="F2:I2"/>
    </sheetView>
  </sheetViews>
  <sheetFormatPr defaultRowHeight="13.5"/>
  <cols>
    <col min="1" max="1" width="2.125" style="270" customWidth="1"/>
    <col min="2" max="2" width="24.25" style="270" customWidth="1"/>
    <col min="3" max="3" width="4" style="270" customWidth="1"/>
    <col min="4" max="5" width="20.125" style="270" customWidth="1"/>
    <col min="6" max="6" width="18.625" style="270" customWidth="1"/>
    <col min="7" max="7" width="14.375" style="270" customWidth="1"/>
    <col min="8" max="8" width="8.25" style="270" customWidth="1"/>
    <col min="9" max="9" width="3.125" style="270" customWidth="1"/>
    <col min="10" max="10" width="1.75" style="270" customWidth="1"/>
    <col min="11" max="11" width="2.5" style="270" customWidth="1"/>
    <col min="12" max="257" width="9" style="270"/>
    <col min="258" max="258" width="2.125" style="270" customWidth="1"/>
    <col min="259" max="259" width="24.25" style="270" customWidth="1"/>
    <col min="260" max="260" width="4" style="270" customWidth="1"/>
    <col min="261" max="262" width="20.125" style="270" customWidth="1"/>
    <col min="263" max="264" width="10.375" style="270" customWidth="1"/>
    <col min="265" max="265" width="3.125" style="270" customWidth="1"/>
    <col min="266" max="266" width="3.75" style="270" customWidth="1"/>
    <col min="267" max="267" width="2.5" style="270" customWidth="1"/>
    <col min="268" max="513" width="9" style="270"/>
    <col min="514" max="514" width="2.125" style="270" customWidth="1"/>
    <col min="515" max="515" width="24.25" style="270" customWidth="1"/>
    <col min="516" max="516" width="4" style="270" customWidth="1"/>
    <col min="517" max="518" width="20.125" style="270" customWidth="1"/>
    <col min="519" max="520" width="10.375" style="270" customWidth="1"/>
    <col min="521" max="521" width="3.125" style="270" customWidth="1"/>
    <col min="522" max="522" width="3.75" style="270" customWidth="1"/>
    <col min="523" max="523" width="2.5" style="270" customWidth="1"/>
    <col min="524" max="769" width="9" style="270"/>
    <col min="770" max="770" width="2.125" style="270" customWidth="1"/>
    <col min="771" max="771" width="24.25" style="270" customWidth="1"/>
    <col min="772" max="772" width="4" style="270" customWidth="1"/>
    <col min="773" max="774" width="20.125" style="270" customWidth="1"/>
    <col min="775" max="776" width="10.375" style="270" customWidth="1"/>
    <col min="777" max="777" width="3.125" style="270" customWidth="1"/>
    <col min="778" max="778" width="3.75" style="270" customWidth="1"/>
    <col min="779" max="779" width="2.5" style="270" customWidth="1"/>
    <col min="780" max="1025" width="9" style="270"/>
    <col min="1026" max="1026" width="2.125" style="270" customWidth="1"/>
    <col min="1027" max="1027" width="24.25" style="270" customWidth="1"/>
    <col min="1028" max="1028" width="4" style="270" customWidth="1"/>
    <col min="1029" max="1030" width="20.125" style="270" customWidth="1"/>
    <col min="1031" max="1032" width="10.375" style="270" customWidth="1"/>
    <col min="1033" max="1033" width="3.125" style="270" customWidth="1"/>
    <col min="1034" max="1034" width="3.75" style="270" customWidth="1"/>
    <col min="1035" max="1035" width="2.5" style="270" customWidth="1"/>
    <col min="1036" max="1281" width="9" style="270"/>
    <col min="1282" max="1282" width="2.125" style="270" customWidth="1"/>
    <col min="1283" max="1283" width="24.25" style="270" customWidth="1"/>
    <col min="1284" max="1284" width="4" style="270" customWidth="1"/>
    <col min="1285" max="1286" width="20.125" style="270" customWidth="1"/>
    <col min="1287" max="1288" width="10.375" style="270" customWidth="1"/>
    <col min="1289" max="1289" width="3.125" style="270" customWidth="1"/>
    <col min="1290" max="1290" width="3.75" style="270" customWidth="1"/>
    <col min="1291" max="1291" width="2.5" style="270" customWidth="1"/>
    <col min="1292" max="1537" width="9" style="270"/>
    <col min="1538" max="1538" width="2.125" style="270" customWidth="1"/>
    <col min="1539" max="1539" width="24.25" style="270" customWidth="1"/>
    <col min="1540" max="1540" width="4" style="270" customWidth="1"/>
    <col min="1541" max="1542" width="20.125" style="270" customWidth="1"/>
    <col min="1543" max="1544" width="10.375" style="270" customWidth="1"/>
    <col min="1545" max="1545" width="3.125" style="270" customWidth="1"/>
    <col min="1546" max="1546" width="3.75" style="270" customWidth="1"/>
    <col min="1547" max="1547" width="2.5" style="270" customWidth="1"/>
    <col min="1548" max="1793" width="9" style="270"/>
    <col min="1794" max="1794" width="2.125" style="270" customWidth="1"/>
    <col min="1795" max="1795" width="24.25" style="270" customWidth="1"/>
    <col min="1796" max="1796" width="4" style="270" customWidth="1"/>
    <col min="1797" max="1798" width="20.125" style="270" customWidth="1"/>
    <col min="1799" max="1800" width="10.375" style="270" customWidth="1"/>
    <col min="1801" max="1801" width="3.125" style="270" customWidth="1"/>
    <col min="1802" max="1802" width="3.75" style="270" customWidth="1"/>
    <col min="1803" max="1803" width="2.5" style="270" customWidth="1"/>
    <col min="1804" max="2049" width="9" style="270"/>
    <col min="2050" max="2050" width="2.125" style="270" customWidth="1"/>
    <col min="2051" max="2051" width="24.25" style="270" customWidth="1"/>
    <col min="2052" max="2052" width="4" style="270" customWidth="1"/>
    <col min="2053" max="2054" width="20.125" style="270" customWidth="1"/>
    <col min="2055" max="2056" width="10.375" style="270" customWidth="1"/>
    <col min="2057" max="2057" width="3.125" style="270" customWidth="1"/>
    <col min="2058" max="2058" width="3.75" style="270" customWidth="1"/>
    <col min="2059" max="2059" width="2.5" style="270" customWidth="1"/>
    <col min="2060" max="2305" width="9" style="270"/>
    <col min="2306" max="2306" width="2.125" style="270" customWidth="1"/>
    <col min="2307" max="2307" width="24.25" style="270" customWidth="1"/>
    <col min="2308" max="2308" width="4" style="270" customWidth="1"/>
    <col min="2309" max="2310" width="20.125" style="270" customWidth="1"/>
    <col min="2311" max="2312" width="10.375" style="270" customWidth="1"/>
    <col min="2313" max="2313" width="3.125" style="270" customWidth="1"/>
    <col min="2314" max="2314" width="3.75" style="270" customWidth="1"/>
    <col min="2315" max="2315" width="2.5" style="270" customWidth="1"/>
    <col min="2316" max="2561" width="9" style="270"/>
    <col min="2562" max="2562" width="2.125" style="270" customWidth="1"/>
    <col min="2563" max="2563" width="24.25" style="270" customWidth="1"/>
    <col min="2564" max="2564" width="4" style="270" customWidth="1"/>
    <col min="2565" max="2566" width="20.125" style="270" customWidth="1"/>
    <col min="2567" max="2568" width="10.375" style="270" customWidth="1"/>
    <col min="2569" max="2569" width="3.125" style="270" customWidth="1"/>
    <col min="2570" max="2570" width="3.75" style="270" customWidth="1"/>
    <col min="2571" max="2571" width="2.5" style="270" customWidth="1"/>
    <col min="2572" max="2817" width="9" style="270"/>
    <col min="2818" max="2818" width="2.125" style="270" customWidth="1"/>
    <col min="2819" max="2819" width="24.25" style="270" customWidth="1"/>
    <col min="2820" max="2820" width="4" style="270" customWidth="1"/>
    <col min="2821" max="2822" width="20.125" style="270" customWidth="1"/>
    <col min="2823" max="2824" width="10.375" style="270" customWidth="1"/>
    <col min="2825" max="2825" width="3.125" style="270" customWidth="1"/>
    <col min="2826" max="2826" width="3.75" style="270" customWidth="1"/>
    <col min="2827" max="2827" width="2.5" style="270" customWidth="1"/>
    <col min="2828" max="3073" width="9" style="270"/>
    <col min="3074" max="3074" width="2.125" style="270" customWidth="1"/>
    <col min="3075" max="3075" width="24.25" style="270" customWidth="1"/>
    <col min="3076" max="3076" width="4" style="270" customWidth="1"/>
    <col min="3077" max="3078" width="20.125" style="270" customWidth="1"/>
    <col min="3079" max="3080" width="10.375" style="270" customWidth="1"/>
    <col min="3081" max="3081" width="3.125" style="270" customWidth="1"/>
    <col min="3082" max="3082" width="3.75" style="270" customWidth="1"/>
    <col min="3083" max="3083" width="2.5" style="270" customWidth="1"/>
    <col min="3084" max="3329" width="9" style="270"/>
    <col min="3330" max="3330" width="2.125" style="270" customWidth="1"/>
    <col min="3331" max="3331" width="24.25" style="270" customWidth="1"/>
    <col min="3332" max="3332" width="4" style="270" customWidth="1"/>
    <col min="3333" max="3334" width="20.125" style="270" customWidth="1"/>
    <col min="3335" max="3336" width="10.375" style="270" customWidth="1"/>
    <col min="3337" max="3337" width="3.125" style="270" customWidth="1"/>
    <col min="3338" max="3338" width="3.75" style="270" customWidth="1"/>
    <col min="3339" max="3339" width="2.5" style="270" customWidth="1"/>
    <col min="3340" max="3585" width="9" style="270"/>
    <col min="3586" max="3586" width="2.125" style="270" customWidth="1"/>
    <col min="3587" max="3587" width="24.25" style="270" customWidth="1"/>
    <col min="3588" max="3588" width="4" style="270" customWidth="1"/>
    <col min="3589" max="3590" width="20.125" style="270" customWidth="1"/>
    <col min="3591" max="3592" width="10.375" style="270" customWidth="1"/>
    <col min="3593" max="3593" width="3.125" style="270" customWidth="1"/>
    <col min="3594" max="3594" width="3.75" style="270" customWidth="1"/>
    <col min="3595" max="3595" width="2.5" style="270" customWidth="1"/>
    <col min="3596" max="3841" width="9" style="270"/>
    <col min="3842" max="3842" width="2.125" style="270" customWidth="1"/>
    <col min="3843" max="3843" width="24.25" style="270" customWidth="1"/>
    <col min="3844" max="3844" width="4" style="270" customWidth="1"/>
    <col min="3845" max="3846" width="20.125" style="270" customWidth="1"/>
    <col min="3847" max="3848" width="10.375" style="270" customWidth="1"/>
    <col min="3849" max="3849" width="3.125" style="270" customWidth="1"/>
    <col min="3850" max="3850" width="3.75" style="270" customWidth="1"/>
    <col min="3851" max="3851" width="2.5" style="270" customWidth="1"/>
    <col min="3852" max="4097" width="9" style="270"/>
    <col min="4098" max="4098" width="2.125" style="270" customWidth="1"/>
    <col min="4099" max="4099" width="24.25" style="270" customWidth="1"/>
    <col min="4100" max="4100" width="4" style="270" customWidth="1"/>
    <col min="4101" max="4102" width="20.125" style="270" customWidth="1"/>
    <col min="4103" max="4104" width="10.375" style="270" customWidth="1"/>
    <col min="4105" max="4105" width="3.125" style="270" customWidth="1"/>
    <col min="4106" max="4106" width="3.75" style="270" customWidth="1"/>
    <col min="4107" max="4107" width="2.5" style="270" customWidth="1"/>
    <col min="4108" max="4353" width="9" style="270"/>
    <col min="4354" max="4354" width="2.125" style="270" customWidth="1"/>
    <col min="4355" max="4355" width="24.25" style="270" customWidth="1"/>
    <col min="4356" max="4356" width="4" style="270" customWidth="1"/>
    <col min="4357" max="4358" width="20.125" style="270" customWidth="1"/>
    <col min="4359" max="4360" width="10.375" style="270" customWidth="1"/>
    <col min="4361" max="4361" width="3.125" style="270" customWidth="1"/>
    <col min="4362" max="4362" width="3.75" style="270" customWidth="1"/>
    <col min="4363" max="4363" width="2.5" style="270" customWidth="1"/>
    <col min="4364" max="4609" width="9" style="270"/>
    <col min="4610" max="4610" width="2.125" style="270" customWidth="1"/>
    <col min="4611" max="4611" width="24.25" style="270" customWidth="1"/>
    <col min="4612" max="4612" width="4" style="270" customWidth="1"/>
    <col min="4613" max="4614" width="20.125" style="270" customWidth="1"/>
    <col min="4615" max="4616" width="10.375" style="270" customWidth="1"/>
    <col min="4617" max="4617" width="3.125" style="270" customWidth="1"/>
    <col min="4618" max="4618" width="3.75" style="270" customWidth="1"/>
    <col min="4619" max="4619" width="2.5" style="270" customWidth="1"/>
    <col min="4620" max="4865" width="9" style="270"/>
    <col min="4866" max="4866" width="2.125" style="270" customWidth="1"/>
    <col min="4867" max="4867" width="24.25" style="270" customWidth="1"/>
    <col min="4868" max="4868" width="4" style="270" customWidth="1"/>
    <col min="4869" max="4870" width="20.125" style="270" customWidth="1"/>
    <col min="4871" max="4872" width="10.375" style="270" customWidth="1"/>
    <col min="4873" max="4873" width="3.125" style="270" customWidth="1"/>
    <col min="4874" max="4874" width="3.75" style="270" customWidth="1"/>
    <col min="4875" max="4875" width="2.5" style="270" customWidth="1"/>
    <col min="4876" max="5121" width="9" style="270"/>
    <col min="5122" max="5122" width="2.125" style="270" customWidth="1"/>
    <col min="5123" max="5123" width="24.25" style="270" customWidth="1"/>
    <col min="5124" max="5124" width="4" style="270" customWidth="1"/>
    <col min="5125" max="5126" width="20.125" style="270" customWidth="1"/>
    <col min="5127" max="5128" width="10.375" style="270" customWidth="1"/>
    <col min="5129" max="5129" width="3.125" style="270" customWidth="1"/>
    <col min="5130" max="5130" width="3.75" style="270" customWidth="1"/>
    <col min="5131" max="5131" width="2.5" style="270" customWidth="1"/>
    <col min="5132" max="5377" width="9" style="270"/>
    <col min="5378" max="5378" width="2.125" style="270" customWidth="1"/>
    <col min="5379" max="5379" width="24.25" style="270" customWidth="1"/>
    <col min="5380" max="5380" width="4" style="270" customWidth="1"/>
    <col min="5381" max="5382" width="20.125" style="270" customWidth="1"/>
    <col min="5383" max="5384" width="10.375" style="270" customWidth="1"/>
    <col min="5385" max="5385" width="3.125" style="270" customWidth="1"/>
    <col min="5386" max="5386" width="3.75" style="270" customWidth="1"/>
    <col min="5387" max="5387" width="2.5" style="270" customWidth="1"/>
    <col min="5388" max="5633" width="9" style="270"/>
    <col min="5634" max="5634" width="2.125" style="270" customWidth="1"/>
    <col min="5635" max="5635" width="24.25" style="270" customWidth="1"/>
    <col min="5636" max="5636" width="4" style="270" customWidth="1"/>
    <col min="5637" max="5638" width="20.125" style="270" customWidth="1"/>
    <col min="5639" max="5640" width="10.375" style="270" customWidth="1"/>
    <col min="5641" max="5641" width="3.125" style="270" customWidth="1"/>
    <col min="5642" max="5642" width="3.75" style="270" customWidth="1"/>
    <col min="5643" max="5643" width="2.5" style="270" customWidth="1"/>
    <col min="5644" max="5889" width="9" style="270"/>
    <col min="5890" max="5890" width="2.125" style="270" customWidth="1"/>
    <col min="5891" max="5891" width="24.25" style="270" customWidth="1"/>
    <col min="5892" max="5892" width="4" style="270" customWidth="1"/>
    <col min="5893" max="5894" width="20.125" style="270" customWidth="1"/>
    <col min="5895" max="5896" width="10.375" style="270" customWidth="1"/>
    <col min="5897" max="5897" width="3.125" style="270" customWidth="1"/>
    <col min="5898" max="5898" width="3.75" style="270" customWidth="1"/>
    <col min="5899" max="5899" width="2.5" style="270" customWidth="1"/>
    <col min="5900" max="6145" width="9" style="270"/>
    <col min="6146" max="6146" width="2.125" style="270" customWidth="1"/>
    <col min="6147" max="6147" width="24.25" style="270" customWidth="1"/>
    <col min="6148" max="6148" width="4" style="270" customWidth="1"/>
    <col min="6149" max="6150" width="20.125" style="270" customWidth="1"/>
    <col min="6151" max="6152" width="10.375" style="270" customWidth="1"/>
    <col min="6153" max="6153" width="3.125" style="270" customWidth="1"/>
    <col min="6154" max="6154" width="3.75" style="270" customWidth="1"/>
    <col min="6155" max="6155" width="2.5" style="270" customWidth="1"/>
    <col min="6156" max="6401" width="9" style="270"/>
    <col min="6402" max="6402" width="2.125" style="270" customWidth="1"/>
    <col min="6403" max="6403" width="24.25" style="270" customWidth="1"/>
    <col min="6404" max="6404" width="4" style="270" customWidth="1"/>
    <col min="6405" max="6406" width="20.125" style="270" customWidth="1"/>
    <col min="6407" max="6408" width="10.375" style="270" customWidth="1"/>
    <col min="6409" max="6409" width="3.125" style="270" customWidth="1"/>
    <col min="6410" max="6410" width="3.75" style="270" customWidth="1"/>
    <col min="6411" max="6411" width="2.5" style="270" customWidth="1"/>
    <col min="6412" max="6657" width="9" style="270"/>
    <col min="6658" max="6658" width="2.125" style="270" customWidth="1"/>
    <col min="6659" max="6659" width="24.25" style="270" customWidth="1"/>
    <col min="6660" max="6660" width="4" style="270" customWidth="1"/>
    <col min="6661" max="6662" width="20.125" style="270" customWidth="1"/>
    <col min="6663" max="6664" width="10.375" style="270" customWidth="1"/>
    <col min="6665" max="6665" width="3.125" style="270" customWidth="1"/>
    <col min="6666" max="6666" width="3.75" style="270" customWidth="1"/>
    <col min="6667" max="6667" width="2.5" style="270" customWidth="1"/>
    <col min="6668" max="6913" width="9" style="270"/>
    <col min="6914" max="6914" width="2.125" style="270" customWidth="1"/>
    <col min="6915" max="6915" width="24.25" style="270" customWidth="1"/>
    <col min="6916" max="6916" width="4" style="270" customWidth="1"/>
    <col min="6917" max="6918" width="20.125" style="270" customWidth="1"/>
    <col min="6919" max="6920" width="10.375" style="270" customWidth="1"/>
    <col min="6921" max="6921" width="3.125" style="270" customWidth="1"/>
    <col min="6922" max="6922" width="3.75" style="270" customWidth="1"/>
    <col min="6923" max="6923" width="2.5" style="270" customWidth="1"/>
    <col min="6924" max="7169" width="9" style="270"/>
    <col min="7170" max="7170" width="2.125" style="270" customWidth="1"/>
    <col min="7171" max="7171" width="24.25" style="270" customWidth="1"/>
    <col min="7172" max="7172" width="4" style="270" customWidth="1"/>
    <col min="7173" max="7174" width="20.125" style="270" customWidth="1"/>
    <col min="7175" max="7176" width="10.375" style="270" customWidth="1"/>
    <col min="7177" max="7177" width="3.125" style="270" customWidth="1"/>
    <col min="7178" max="7178" width="3.75" style="270" customWidth="1"/>
    <col min="7179" max="7179" width="2.5" style="270" customWidth="1"/>
    <col min="7180" max="7425" width="9" style="270"/>
    <col min="7426" max="7426" width="2.125" style="270" customWidth="1"/>
    <col min="7427" max="7427" width="24.25" style="270" customWidth="1"/>
    <col min="7428" max="7428" width="4" style="270" customWidth="1"/>
    <col min="7429" max="7430" width="20.125" style="270" customWidth="1"/>
    <col min="7431" max="7432" width="10.375" style="270" customWidth="1"/>
    <col min="7433" max="7433" width="3.125" style="270" customWidth="1"/>
    <col min="7434" max="7434" width="3.75" style="270" customWidth="1"/>
    <col min="7435" max="7435" width="2.5" style="270" customWidth="1"/>
    <col min="7436" max="7681" width="9" style="270"/>
    <col min="7682" max="7682" width="2.125" style="270" customWidth="1"/>
    <col min="7683" max="7683" width="24.25" style="270" customWidth="1"/>
    <col min="7684" max="7684" width="4" style="270" customWidth="1"/>
    <col min="7685" max="7686" width="20.125" style="270" customWidth="1"/>
    <col min="7687" max="7688" width="10.375" style="270" customWidth="1"/>
    <col min="7689" max="7689" width="3.125" style="270" customWidth="1"/>
    <col min="7690" max="7690" width="3.75" style="270" customWidth="1"/>
    <col min="7691" max="7691" width="2.5" style="270" customWidth="1"/>
    <col min="7692" max="7937" width="9" style="270"/>
    <col min="7938" max="7938" width="2.125" style="270" customWidth="1"/>
    <col min="7939" max="7939" width="24.25" style="270" customWidth="1"/>
    <col min="7940" max="7940" width="4" style="270" customWidth="1"/>
    <col min="7941" max="7942" width="20.125" style="270" customWidth="1"/>
    <col min="7943" max="7944" width="10.375" style="270" customWidth="1"/>
    <col min="7945" max="7945" width="3.125" style="270" customWidth="1"/>
    <col min="7946" max="7946" width="3.75" style="270" customWidth="1"/>
    <col min="7947" max="7947" width="2.5" style="270" customWidth="1"/>
    <col min="7948" max="8193" width="9" style="270"/>
    <col min="8194" max="8194" width="2.125" style="270" customWidth="1"/>
    <col min="8195" max="8195" width="24.25" style="270" customWidth="1"/>
    <col min="8196" max="8196" width="4" style="270" customWidth="1"/>
    <col min="8197" max="8198" width="20.125" style="270" customWidth="1"/>
    <col min="8199" max="8200" width="10.375" style="270" customWidth="1"/>
    <col min="8201" max="8201" width="3.125" style="270" customWidth="1"/>
    <col min="8202" max="8202" width="3.75" style="270" customWidth="1"/>
    <col min="8203" max="8203" width="2.5" style="270" customWidth="1"/>
    <col min="8204" max="8449" width="9" style="270"/>
    <col min="8450" max="8450" width="2.125" style="270" customWidth="1"/>
    <col min="8451" max="8451" width="24.25" style="270" customWidth="1"/>
    <col min="8452" max="8452" width="4" style="270" customWidth="1"/>
    <col min="8453" max="8454" width="20.125" style="270" customWidth="1"/>
    <col min="8455" max="8456" width="10.375" style="270" customWidth="1"/>
    <col min="8457" max="8457" width="3.125" style="270" customWidth="1"/>
    <col min="8458" max="8458" width="3.75" style="270" customWidth="1"/>
    <col min="8459" max="8459" width="2.5" style="270" customWidth="1"/>
    <col min="8460" max="8705" width="9" style="270"/>
    <col min="8706" max="8706" width="2.125" style="270" customWidth="1"/>
    <col min="8707" max="8707" width="24.25" style="270" customWidth="1"/>
    <col min="8708" max="8708" width="4" style="270" customWidth="1"/>
    <col min="8709" max="8710" width="20.125" style="270" customWidth="1"/>
    <col min="8711" max="8712" width="10.375" style="270" customWidth="1"/>
    <col min="8713" max="8713" width="3.125" style="270" customWidth="1"/>
    <col min="8714" max="8714" width="3.75" style="270" customWidth="1"/>
    <col min="8715" max="8715" width="2.5" style="270" customWidth="1"/>
    <col min="8716" max="8961" width="9" style="270"/>
    <col min="8962" max="8962" width="2.125" style="270" customWidth="1"/>
    <col min="8963" max="8963" width="24.25" style="270" customWidth="1"/>
    <col min="8964" max="8964" width="4" style="270" customWidth="1"/>
    <col min="8965" max="8966" width="20.125" style="270" customWidth="1"/>
    <col min="8967" max="8968" width="10.375" style="270" customWidth="1"/>
    <col min="8969" max="8969" width="3.125" style="270" customWidth="1"/>
    <col min="8970" max="8970" width="3.75" style="270" customWidth="1"/>
    <col min="8971" max="8971" width="2.5" style="270" customWidth="1"/>
    <col min="8972" max="9217" width="9" style="270"/>
    <col min="9218" max="9218" width="2.125" style="270" customWidth="1"/>
    <col min="9219" max="9219" width="24.25" style="270" customWidth="1"/>
    <col min="9220" max="9220" width="4" style="270" customWidth="1"/>
    <col min="9221" max="9222" width="20.125" style="270" customWidth="1"/>
    <col min="9223" max="9224" width="10.375" style="270" customWidth="1"/>
    <col min="9225" max="9225" width="3.125" style="270" customWidth="1"/>
    <col min="9226" max="9226" width="3.75" style="270" customWidth="1"/>
    <col min="9227" max="9227" width="2.5" style="270" customWidth="1"/>
    <col min="9228" max="9473" width="9" style="270"/>
    <col min="9474" max="9474" width="2.125" style="270" customWidth="1"/>
    <col min="9475" max="9475" width="24.25" style="270" customWidth="1"/>
    <col min="9476" max="9476" width="4" style="270" customWidth="1"/>
    <col min="9477" max="9478" width="20.125" style="270" customWidth="1"/>
    <col min="9479" max="9480" width="10.375" style="270" customWidth="1"/>
    <col min="9481" max="9481" width="3.125" style="270" customWidth="1"/>
    <col min="9482" max="9482" width="3.75" style="270" customWidth="1"/>
    <col min="9483" max="9483" width="2.5" style="270" customWidth="1"/>
    <col min="9484" max="9729" width="9" style="270"/>
    <col min="9730" max="9730" width="2.125" style="270" customWidth="1"/>
    <col min="9731" max="9731" width="24.25" style="270" customWidth="1"/>
    <col min="9732" max="9732" width="4" style="270" customWidth="1"/>
    <col min="9733" max="9734" width="20.125" style="270" customWidth="1"/>
    <col min="9735" max="9736" width="10.375" style="270" customWidth="1"/>
    <col min="9737" max="9737" width="3.125" style="270" customWidth="1"/>
    <col min="9738" max="9738" width="3.75" style="270" customWidth="1"/>
    <col min="9739" max="9739" width="2.5" style="270" customWidth="1"/>
    <col min="9740" max="9985" width="9" style="270"/>
    <col min="9986" max="9986" width="2.125" style="270" customWidth="1"/>
    <col min="9987" max="9987" width="24.25" style="270" customWidth="1"/>
    <col min="9988" max="9988" width="4" style="270" customWidth="1"/>
    <col min="9989" max="9990" width="20.125" style="270" customWidth="1"/>
    <col min="9991" max="9992" width="10.375" style="270" customWidth="1"/>
    <col min="9993" max="9993" width="3.125" style="270" customWidth="1"/>
    <col min="9994" max="9994" width="3.75" style="270" customWidth="1"/>
    <col min="9995" max="9995" width="2.5" style="270" customWidth="1"/>
    <col min="9996" max="10241" width="9" style="270"/>
    <col min="10242" max="10242" width="2.125" style="270" customWidth="1"/>
    <col min="10243" max="10243" width="24.25" style="270" customWidth="1"/>
    <col min="10244" max="10244" width="4" style="270" customWidth="1"/>
    <col min="10245" max="10246" width="20.125" style="270" customWidth="1"/>
    <col min="10247" max="10248" width="10.375" style="270" customWidth="1"/>
    <col min="10249" max="10249" width="3.125" style="270" customWidth="1"/>
    <col min="10250" max="10250" width="3.75" style="270" customWidth="1"/>
    <col min="10251" max="10251" width="2.5" style="270" customWidth="1"/>
    <col min="10252" max="10497" width="9" style="270"/>
    <col min="10498" max="10498" width="2.125" style="270" customWidth="1"/>
    <col min="10499" max="10499" width="24.25" style="270" customWidth="1"/>
    <col min="10500" max="10500" width="4" style="270" customWidth="1"/>
    <col min="10501" max="10502" width="20.125" style="270" customWidth="1"/>
    <col min="10503" max="10504" width="10.375" style="270" customWidth="1"/>
    <col min="10505" max="10505" width="3.125" style="270" customWidth="1"/>
    <col min="10506" max="10506" width="3.75" style="270" customWidth="1"/>
    <col min="10507" max="10507" width="2.5" style="270" customWidth="1"/>
    <col min="10508" max="10753" width="9" style="270"/>
    <col min="10754" max="10754" width="2.125" style="270" customWidth="1"/>
    <col min="10755" max="10755" width="24.25" style="270" customWidth="1"/>
    <col min="10756" max="10756" width="4" style="270" customWidth="1"/>
    <col min="10757" max="10758" width="20.125" style="270" customWidth="1"/>
    <col min="10759" max="10760" width="10.375" style="270" customWidth="1"/>
    <col min="10761" max="10761" width="3.125" style="270" customWidth="1"/>
    <col min="10762" max="10762" width="3.75" style="270" customWidth="1"/>
    <col min="10763" max="10763" width="2.5" style="270" customWidth="1"/>
    <col min="10764" max="11009" width="9" style="270"/>
    <col min="11010" max="11010" width="2.125" style="270" customWidth="1"/>
    <col min="11011" max="11011" width="24.25" style="270" customWidth="1"/>
    <col min="11012" max="11012" width="4" style="270" customWidth="1"/>
    <col min="11013" max="11014" width="20.125" style="270" customWidth="1"/>
    <col min="11015" max="11016" width="10.375" style="270" customWidth="1"/>
    <col min="11017" max="11017" width="3.125" style="270" customWidth="1"/>
    <col min="11018" max="11018" width="3.75" style="270" customWidth="1"/>
    <col min="11019" max="11019" width="2.5" style="270" customWidth="1"/>
    <col min="11020" max="11265" width="9" style="270"/>
    <col min="11266" max="11266" width="2.125" style="270" customWidth="1"/>
    <col min="11267" max="11267" width="24.25" style="270" customWidth="1"/>
    <col min="11268" max="11268" width="4" style="270" customWidth="1"/>
    <col min="11269" max="11270" width="20.125" style="270" customWidth="1"/>
    <col min="11271" max="11272" width="10.375" style="270" customWidth="1"/>
    <col min="11273" max="11273" width="3.125" style="270" customWidth="1"/>
    <col min="11274" max="11274" width="3.75" style="270" customWidth="1"/>
    <col min="11275" max="11275" width="2.5" style="270" customWidth="1"/>
    <col min="11276" max="11521" width="9" style="270"/>
    <col min="11522" max="11522" width="2.125" style="270" customWidth="1"/>
    <col min="11523" max="11523" width="24.25" style="270" customWidth="1"/>
    <col min="11524" max="11524" width="4" style="270" customWidth="1"/>
    <col min="11525" max="11526" width="20.125" style="270" customWidth="1"/>
    <col min="11527" max="11528" width="10.375" style="270" customWidth="1"/>
    <col min="11529" max="11529" width="3.125" style="270" customWidth="1"/>
    <col min="11530" max="11530" width="3.75" style="270" customWidth="1"/>
    <col min="11531" max="11531" width="2.5" style="270" customWidth="1"/>
    <col min="11532" max="11777" width="9" style="270"/>
    <col min="11778" max="11778" width="2.125" style="270" customWidth="1"/>
    <col min="11779" max="11779" width="24.25" style="270" customWidth="1"/>
    <col min="11780" max="11780" width="4" style="270" customWidth="1"/>
    <col min="11781" max="11782" width="20.125" style="270" customWidth="1"/>
    <col min="11783" max="11784" width="10.375" style="270" customWidth="1"/>
    <col min="11785" max="11785" width="3.125" style="270" customWidth="1"/>
    <col min="11786" max="11786" width="3.75" style="270" customWidth="1"/>
    <col min="11787" max="11787" width="2.5" style="270" customWidth="1"/>
    <col min="11788" max="12033" width="9" style="270"/>
    <col min="12034" max="12034" width="2.125" style="270" customWidth="1"/>
    <col min="12035" max="12035" width="24.25" style="270" customWidth="1"/>
    <col min="12036" max="12036" width="4" style="270" customWidth="1"/>
    <col min="12037" max="12038" width="20.125" style="270" customWidth="1"/>
    <col min="12039" max="12040" width="10.375" style="270" customWidth="1"/>
    <col min="12041" max="12041" width="3.125" style="270" customWidth="1"/>
    <col min="12042" max="12042" width="3.75" style="270" customWidth="1"/>
    <col min="12043" max="12043" width="2.5" style="270" customWidth="1"/>
    <col min="12044" max="12289" width="9" style="270"/>
    <col min="12290" max="12290" width="2.125" style="270" customWidth="1"/>
    <col min="12291" max="12291" width="24.25" style="270" customWidth="1"/>
    <col min="12292" max="12292" width="4" style="270" customWidth="1"/>
    <col min="12293" max="12294" width="20.125" style="270" customWidth="1"/>
    <col min="12295" max="12296" width="10.375" style="270" customWidth="1"/>
    <col min="12297" max="12297" width="3.125" style="270" customWidth="1"/>
    <col min="12298" max="12298" width="3.75" style="270" customWidth="1"/>
    <col min="12299" max="12299" width="2.5" style="270" customWidth="1"/>
    <col min="12300" max="12545" width="9" style="270"/>
    <col min="12546" max="12546" width="2.125" style="270" customWidth="1"/>
    <col min="12547" max="12547" width="24.25" style="270" customWidth="1"/>
    <col min="12548" max="12548" width="4" style="270" customWidth="1"/>
    <col min="12549" max="12550" width="20.125" style="270" customWidth="1"/>
    <col min="12551" max="12552" width="10.375" style="270" customWidth="1"/>
    <col min="12553" max="12553" width="3.125" style="270" customWidth="1"/>
    <col min="12554" max="12554" width="3.75" style="270" customWidth="1"/>
    <col min="12555" max="12555" width="2.5" style="270" customWidth="1"/>
    <col min="12556" max="12801" width="9" style="270"/>
    <col min="12802" max="12802" width="2.125" style="270" customWidth="1"/>
    <col min="12803" max="12803" width="24.25" style="270" customWidth="1"/>
    <col min="12804" max="12804" width="4" style="270" customWidth="1"/>
    <col min="12805" max="12806" width="20.125" style="270" customWidth="1"/>
    <col min="12807" max="12808" width="10.375" style="270" customWidth="1"/>
    <col min="12809" max="12809" width="3.125" style="270" customWidth="1"/>
    <col min="12810" max="12810" width="3.75" style="270" customWidth="1"/>
    <col min="12811" max="12811" width="2.5" style="270" customWidth="1"/>
    <col min="12812" max="13057" width="9" style="270"/>
    <col min="13058" max="13058" width="2.125" style="270" customWidth="1"/>
    <col min="13059" max="13059" width="24.25" style="270" customWidth="1"/>
    <col min="13060" max="13060" width="4" style="270" customWidth="1"/>
    <col min="13061" max="13062" width="20.125" style="270" customWidth="1"/>
    <col min="13063" max="13064" width="10.375" style="270" customWidth="1"/>
    <col min="13065" max="13065" width="3.125" style="270" customWidth="1"/>
    <col min="13066" max="13066" width="3.75" style="270" customWidth="1"/>
    <col min="13067" max="13067" width="2.5" style="270" customWidth="1"/>
    <col min="13068" max="13313" width="9" style="270"/>
    <col min="13314" max="13314" width="2.125" style="270" customWidth="1"/>
    <col min="13315" max="13315" width="24.25" style="270" customWidth="1"/>
    <col min="13316" max="13316" width="4" style="270" customWidth="1"/>
    <col min="13317" max="13318" width="20.125" style="270" customWidth="1"/>
    <col min="13319" max="13320" width="10.375" style="270" customWidth="1"/>
    <col min="13321" max="13321" width="3.125" style="270" customWidth="1"/>
    <col min="13322" max="13322" width="3.75" style="270" customWidth="1"/>
    <col min="13323" max="13323" width="2.5" style="270" customWidth="1"/>
    <col min="13324" max="13569" width="9" style="270"/>
    <col min="13570" max="13570" width="2.125" style="270" customWidth="1"/>
    <col min="13571" max="13571" width="24.25" style="270" customWidth="1"/>
    <col min="13572" max="13572" width="4" style="270" customWidth="1"/>
    <col min="13573" max="13574" width="20.125" style="270" customWidth="1"/>
    <col min="13575" max="13576" width="10.375" style="270" customWidth="1"/>
    <col min="13577" max="13577" width="3.125" style="270" customWidth="1"/>
    <col min="13578" max="13578" width="3.75" style="270" customWidth="1"/>
    <col min="13579" max="13579" width="2.5" style="270" customWidth="1"/>
    <col min="13580" max="13825" width="9" style="270"/>
    <col min="13826" max="13826" width="2.125" style="270" customWidth="1"/>
    <col min="13827" max="13827" width="24.25" style="270" customWidth="1"/>
    <col min="13828" max="13828" width="4" style="270" customWidth="1"/>
    <col min="13829" max="13830" width="20.125" style="270" customWidth="1"/>
    <col min="13831" max="13832" width="10.375" style="270" customWidth="1"/>
    <col min="13833" max="13833" width="3.125" style="270" customWidth="1"/>
    <col min="13834" max="13834" width="3.75" style="270" customWidth="1"/>
    <col min="13835" max="13835" width="2.5" style="270" customWidth="1"/>
    <col min="13836" max="14081" width="9" style="270"/>
    <col min="14082" max="14082" width="2.125" style="270" customWidth="1"/>
    <col min="14083" max="14083" width="24.25" style="270" customWidth="1"/>
    <col min="14084" max="14084" width="4" style="270" customWidth="1"/>
    <col min="14085" max="14086" width="20.125" style="270" customWidth="1"/>
    <col min="14087" max="14088" width="10.375" style="270" customWidth="1"/>
    <col min="14089" max="14089" width="3.125" style="270" customWidth="1"/>
    <col min="14090" max="14090" width="3.75" style="270" customWidth="1"/>
    <col min="14091" max="14091" width="2.5" style="270" customWidth="1"/>
    <col min="14092" max="14337" width="9" style="270"/>
    <col min="14338" max="14338" width="2.125" style="270" customWidth="1"/>
    <col min="14339" max="14339" width="24.25" style="270" customWidth="1"/>
    <col min="14340" max="14340" width="4" style="270" customWidth="1"/>
    <col min="14341" max="14342" width="20.125" style="270" customWidth="1"/>
    <col min="14343" max="14344" width="10.375" style="270" customWidth="1"/>
    <col min="14345" max="14345" width="3.125" style="270" customWidth="1"/>
    <col min="14346" max="14346" width="3.75" style="270" customWidth="1"/>
    <col min="14347" max="14347" width="2.5" style="270" customWidth="1"/>
    <col min="14348" max="14593" width="9" style="270"/>
    <col min="14594" max="14594" width="2.125" style="270" customWidth="1"/>
    <col min="14595" max="14595" width="24.25" style="270" customWidth="1"/>
    <col min="14596" max="14596" width="4" style="270" customWidth="1"/>
    <col min="14597" max="14598" width="20.125" style="270" customWidth="1"/>
    <col min="14599" max="14600" width="10.375" style="270" customWidth="1"/>
    <col min="14601" max="14601" width="3.125" style="270" customWidth="1"/>
    <col min="14602" max="14602" width="3.75" style="270" customWidth="1"/>
    <col min="14603" max="14603" width="2.5" style="270" customWidth="1"/>
    <col min="14604" max="14849" width="9" style="270"/>
    <col min="14850" max="14850" width="2.125" style="270" customWidth="1"/>
    <col min="14851" max="14851" width="24.25" style="270" customWidth="1"/>
    <col min="14852" max="14852" width="4" style="270" customWidth="1"/>
    <col min="14853" max="14854" width="20.125" style="270" customWidth="1"/>
    <col min="14855" max="14856" width="10.375" style="270" customWidth="1"/>
    <col min="14857" max="14857" width="3.125" style="270" customWidth="1"/>
    <col min="14858" max="14858" width="3.75" style="270" customWidth="1"/>
    <col min="14859" max="14859" width="2.5" style="270" customWidth="1"/>
    <col min="14860" max="15105" width="9" style="270"/>
    <col min="15106" max="15106" width="2.125" style="270" customWidth="1"/>
    <col min="15107" max="15107" width="24.25" style="270" customWidth="1"/>
    <col min="15108" max="15108" width="4" style="270" customWidth="1"/>
    <col min="15109" max="15110" width="20.125" style="270" customWidth="1"/>
    <col min="15111" max="15112" width="10.375" style="270" customWidth="1"/>
    <col min="15113" max="15113" width="3.125" style="270" customWidth="1"/>
    <col min="15114" max="15114" width="3.75" style="270" customWidth="1"/>
    <col min="15115" max="15115" width="2.5" style="270" customWidth="1"/>
    <col min="15116" max="15361" width="9" style="270"/>
    <col min="15362" max="15362" width="2.125" style="270" customWidth="1"/>
    <col min="15363" max="15363" width="24.25" style="270" customWidth="1"/>
    <col min="15364" max="15364" width="4" style="270" customWidth="1"/>
    <col min="15365" max="15366" width="20.125" style="270" customWidth="1"/>
    <col min="15367" max="15368" width="10.375" style="270" customWidth="1"/>
    <col min="15369" max="15369" width="3.125" style="270" customWidth="1"/>
    <col min="15370" max="15370" width="3.75" style="270" customWidth="1"/>
    <col min="15371" max="15371" width="2.5" style="270" customWidth="1"/>
    <col min="15372" max="15617" width="9" style="270"/>
    <col min="15618" max="15618" width="2.125" style="270" customWidth="1"/>
    <col min="15619" max="15619" width="24.25" style="270" customWidth="1"/>
    <col min="15620" max="15620" width="4" style="270" customWidth="1"/>
    <col min="15621" max="15622" width="20.125" style="270" customWidth="1"/>
    <col min="15623" max="15624" width="10.375" style="270" customWidth="1"/>
    <col min="15625" max="15625" width="3.125" style="270" customWidth="1"/>
    <col min="15626" max="15626" width="3.75" style="270" customWidth="1"/>
    <col min="15627" max="15627" width="2.5" style="270" customWidth="1"/>
    <col min="15628" max="15873" width="9" style="270"/>
    <col min="15874" max="15874" width="2.125" style="270" customWidth="1"/>
    <col min="15875" max="15875" width="24.25" style="270" customWidth="1"/>
    <col min="15876" max="15876" width="4" style="270" customWidth="1"/>
    <col min="15877" max="15878" width="20.125" style="270" customWidth="1"/>
    <col min="15879" max="15880" width="10.375" style="270" customWidth="1"/>
    <col min="15881" max="15881" width="3.125" style="270" customWidth="1"/>
    <col min="15882" max="15882" width="3.75" style="270" customWidth="1"/>
    <col min="15883" max="15883" width="2.5" style="270" customWidth="1"/>
    <col min="15884" max="16129" width="9" style="270"/>
    <col min="16130" max="16130" width="2.125" style="270" customWidth="1"/>
    <col min="16131" max="16131" width="24.25" style="270" customWidth="1"/>
    <col min="16132" max="16132" width="4" style="270" customWidth="1"/>
    <col min="16133" max="16134" width="20.125" style="270" customWidth="1"/>
    <col min="16135" max="16136" width="10.375" style="270" customWidth="1"/>
    <col min="16137" max="16137" width="3.125" style="270" customWidth="1"/>
    <col min="16138" max="16138" width="3.75" style="270" customWidth="1"/>
    <col min="16139" max="16139" width="2.5" style="270" customWidth="1"/>
    <col min="16140" max="16384" width="9" style="270"/>
  </cols>
  <sheetData>
    <row r="1" spans="1:10" ht="20.100000000000001" customHeight="1">
      <c r="B1" s="1207" t="s">
        <v>787</v>
      </c>
    </row>
    <row r="2" spans="1:10" ht="20.100000000000001" customHeight="1">
      <c r="A2" s="272"/>
      <c r="B2" s="617"/>
      <c r="C2" s="617"/>
      <c r="D2" s="617"/>
      <c r="E2" s="617"/>
      <c r="F2" s="3230" t="str">
        <f>IF(AND(ISBLANK('届出書 '!AA4),ISBLANK('届出書 '!AD4),ISBLANK('届出書 '!AG4)),"届出書の日付から自動引用","令和"&amp;'届出書 '!AA4&amp;"年"&amp;'届出書 '!AD4&amp;"月"&amp;'届出書 '!AG4&amp;"日")</f>
        <v>届出書の日付から自動引用</v>
      </c>
      <c r="G2" s="3230"/>
      <c r="H2" s="3230"/>
      <c r="I2" s="3230"/>
      <c r="J2" s="617"/>
    </row>
    <row r="3" spans="1:10" ht="20.100000000000001" customHeight="1">
      <c r="A3" s="272"/>
      <c r="B3" s="3231" t="s">
        <v>955</v>
      </c>
      <c r="C3" s="3231"/>
      <c r="D3" s="3231"/>
      <c r="E3" s="3231"/>
      <c r="F3" s="3231"/>
      <c r="G3" s="3231"/>
      <c r="H3" s="3231"/>
      <c r="I3" s="3231"/>
      <c r="J3" s="617"/>
    </row>
    <row r="4" spans="1:10" ht="20.100000000000001" customHeight="1">
      <c r="A4" s="272"/>
      <c r="B4" s="619"/>
      <c r="C4" s="619"/>
      <c r="D4" s="620"/>
      <c r="E4" s="619"/>
      <c r="F4" s="618"/>
      <c r="G4" s="619"/>
      <c r="H4" s="619"/>
      <c r="I4" s="619"/>
      <c r="J4" s="617"/>
    </row>
    <row r="5" spans="1:10" ht="30" customHeight="1">
      <c r="A5" s="621"/>
      <c r="B5" s="622" t="s">
        <v>183</v>
      </c>
      <c r="C5" s="3232" t="str">
        <f>IF(ISBLANK('届出書 '!G18),"届出書の記載欄から自動引用",'届出書 '!G18)</f>
        <v>届出書の記載欄から自動引用</v>
      </c>
      <c r="D5" s="3233"/>
      <c r="E5" s="3233"/>
      <c r="F5" s="3233"/>
      <c r="G5" s="3233"/>
      <c r="H5" s="3233"/>
      <c r="I5" s="3234"/>
      <c r="J5" s="617"/>
    </row>
    <row r="6" spans="1:10" ht="30" customHeight="1">
      <c r="A6" s="617"/>
      <c r="B6" s="622" t="s">
        <v>956</v>
      </c>
      <c r="C6" s="3224"/>
      <c r="D6" s="3235"/>
      <c r="E6" s="3235"/>
      <c r="F6" s="3235"/>
      <c r="G6" s="3235"/>
      <c r="H6" s="3235"/>
      <c r="I6" s="3225"/>
      <c r="J6" s="617"/>
    </row>
    <row r="7" spans="1:10" ht="30" customHeight="1">
      <c r="A7" s="617"/>
      <c r="B7" s="623"/>
      <c r="C7" s="623"/>
      <c r="D7" s="623"/>
      <c r="E7" s="623"/>
      <c r="F7" s="623"/>
      <c r="G7" s="623"/>
      <c r="H7" s="623"/>
      <c r="I7" s="623"/>
      <c r="J7" s="617"/>
    </row>
    <row r="8" spans="1:10" ht="19.5" customHeight="1">
      <c r="A8" s="617"/>
      <c r="B8" s="624" t="s">
        <v>957</v>
      </c>
      <c r="C8" s="623"/>
      <c r="D8" s="623"/>
      <c r="E8" s="623"/>
      <c r="F8" s="623"/>
      <c r="G8" s="623"/>
      <c r="H8" s="623"/>
      <c r="I8" s="623"/>
      <c r="J8" s="617"/>
    </row>
    <row r="9" spans="1:10" ht="19.5" customHeight="1">
      <c r="A9" s="617"/>
      <c r="B9" s="3236" t="s">
        <v>958</v>
      </c>
      <c r="C9" s="3237"/>
      <c r="D9" s="3237"/>
      <c r="E9" s="3237"/>
      <c r="F9" s="3237"/>
      <c r="G9" s="3237"/>
      <c r="H9" s="3236" t="s">
        <v>959</v>
      </c>
      <c r="I9" s="3238"/>
      <c r="J9" s="617"/>
    </row>
    <row r="10" spans="1:10" ht="75" customHeight="1">
      <c r="A10" s="617"/>
      <c r="B10" s="3220" t="s">
        <v>960</v>
      </c>
      <c r="C10" s="3222" t="s">
        <v>1702</v>
      </c>
      <c r="D10" s="3223"/>
      <c r="E10" s="3223"/>
      <c r="F10" s="3223"/>
      <c r="G10" s="3223"/>
      <c r="H10" s="3224"/>
      <c r="I10" s="3225"/>
      <c r="J10" s="617"/>
    </row>
    <row r="11" spans="1:10" ht="75" customHeight="1">
      <c r="A11" s="617"/>
      <c r="B11" s="3226"/>
      <c r="C11" s="3222" t="s">
        <v>1703</v>
      </c>
      <c r="D11" s="3223"/>
      <c r="E11" s="3223"/>
      <c r="F11" s="3223"/>
      <c r="G11" s="3223"/>
      <c r="H11" s="3224"/>
      <c r="I11" s="3225"/>
      <c r="J11" s="617"/>
    </row>
    <row r="12" spans="1:10" ht="75" customHeight="1">
      <c r="A12" s="617"/>
      <c r="B12" s="3220" t="s">
        <v>961</v>
      </c>
      <c r="C12" s="3222" t="s">
        <v>1704</v>
      </c>
      <c r="D12" s="3223"/>
      <c r="E12" s="3223"/>
      <c r="F12" s="3223"/>
      <c r="G12" s="3223"/>
      <c r="H12" s="3224"/>
      <c r="I12" s="3225"/>
      <c r="J12" s="617"/>
    </row>
    <row r="13" spans="1:10" ht="75" customHeight="1">
      <c r="A13" s="617"/>
      <c r="B13" s="3221"/>
      <c r="C13" s="3222" t="s">
        <v>1705</v>
      </c>
      <c r="D13" s="3223"/>
      <c r="E13" s="3223"/>
      <c r="F13" s="3223"/>
      <c r="G13" s="3223"/>
      <c r="H13" s="3224"/>
      <c r="I13" s="3225"/>
      <c r="J13" s="617"/>
    </row>
    <row r="14" spans="1:10" ht="75" customHeight="1">
      <c r="A14" s="617"/>
      <c r="B14" s="3220" t="s">
        <v>962</v>
      </c>
      <c r="C14" s="3222" t="s">
        <v>1706</v>
      </c>
      <c r="D14" s="3223"/>
      <c r="E14" s="3223"/>
      <c r="F14" s="3223"/>
      <c r="G14" s="3227"/>
      <c r="H14" s="3224"/>
      <c r="I14" s="3225"/>
      <c r="J14" s="617"/>
    </row>
    <row r="15" spans="1:10" ht="75" customHeight="1">
      <c r="A15" s="617"/>
      <c r="B15" s="3226"/>
      <c r="C15" s="3228" t="s">
        <v>1707</v>
      </c>
      <c r="D15" s="3229"/>
      <c r="E15" s="3229"/>
      <c r="F15" s="3229"/>
      <c r="G15" s="3229"/>
      <c r="H15" s="3224"/>
      <c r="I15" s="3225"/>
      <c r="J15" s="617"/>
    </row>
    <row r="16" spans="1:10" ht="15" customHeight="1">
      <c r="A16" s="617"/>
      <c r="B16" s="625"/>
      <c r="C16" s="625"/>
      <c r="D16" s="625"/>
      <c r="E16" s="625"/>
      <c r="F16" s="625"/>
      <c r="G16" s="625"/>
      <c r="H16" s="626"/>
      <c r="I16" s="626"/>
      <c r="J16" s="617"/>
    </row>
    <row r="17" spans="1:11" ht="15" customHeight="1">
      <c r="A17" s="617"/>
      <c r="B17" s="627" t="s">
        <v>963</v>
      </c>
      <c r="C17" s="627"/>
      <c r="D17" s="627"/>
      <c r="E17" s="627"/>
      <c r="F17" s="627"/>
      <c r="G17" s="627"/>
      <c r="H17" s="627"/>
      <c r="I17" s="627"/>
      <c r="J17" s="617"/>
    </row>
    <row r="18" spans="1:11">
      <c r="A18" s="617"/>
      <c r="B18" s="3210" t="s">
        <v>901</v>
      </c>
      <c r="C18" s="3211"/>
      <c r="D18" s="3211"/>
      <c r="E18" s="3211"/>
      <c r="F18" s="3211"/>
      <c r="G18" s="3212"/>
      <c r="H18" s="628" t="s">
        <v>900</v>
      </c>
      <c r="I18" s="628"/>
      <c r="J18" s="617"/>
    </row>
    <row r="19" spans="1:11" ht="26.25" customHeight="1">
      <c r="A19" s="617"/>
      <c r="B19" s="629">
        <v>1</v>
      </c>
      <c r="C19" s="3213" t="s">
        <v>964</v>
      </c>
      <c r="D19" s="3214"/>
      <c r="E19" s="3214"/>
      <c r="F19" s="3214"/>
      <c r="G19" s="3215"/>
      <c r="H19" s="3216"/>
      <c r="I19" s="3217"/>
      <c r="J19" s="617"/>
    </row>
    <row r="20" spans="1:11" ht="24" customHeight="1">
      <c r="A20" s="617"/>
      <c r="B20" s="629">
        <v>2</v>
      </c>
      <c r="C20" s="3213" t="s">
        <v>909</v>
      </c>
      <c r="D20" s="3214"/>
      <c r="E20" s="3214"/>
      <c r="F20" s="3214"/>
      <c r="G20" s="3215"/>
      <c r="H20" s="3216"/>
      <c r="I20" s="3217"/>
      <c r="J20" s="617"/>
    </row>
    <row r="21" spans="1:11" ht="27" customHeight="1">
      <c r="A21" s="617"/>
      <c r="B21" s="629">
        <v>3</v>
      </c>
      <c r="C21" s="3218" t="s">
        <v>910</v>
      </c>
      <c r="D21" s="3218"/>
      <c r="E21" s="3218"/>
      <c r="F21" s="3219"/>
      <c r="G21" s="3219"/>
      <c r="H21" s="3216"/>
      <c r="I21" s="3217"/>
      <c r="J21" s="271"/>
      <c r="K21" s="271"/>
    </row>
    <row r="22" spans="1:11" ht="17.25" customHeight="1">
      <c r="A22" s="617"/>
      <c r="B22" s="630"/>
      <c r="C22" s="271"/>
      <c r="D22" s="271"/>
      <c r="E22" s="271"/>
      <c r="F22" s="271"/>
      <c r="G22" s="271"/>
      <c r="H22" s="271"/>
      <c r="I22" s="271"/>
      <c r="J22" s="271"/>
      <c r="K22" s="271"/>
    </row>
    <row r="23" spans="1:11" ht="30" customHeight="1">
      <c r="A23" s="617"/>
      <c r="B23" s="3209" t="s">
        <v>1708</v>
      </c>
      <c r="C23" s="3209"/>
      <c r="D23" s="3209"/>
      <c r="E23" s="3209"/>
      <c r="F23" s="3209"/>
      <c r="G23" s="3209"/>
      <c r="H23" s="3209"/>
      <c r="I23" s="3209"/>
      <c r="J23" s="271"/>
      <c r="K23" s="271"/>
    </row>
    <row r="24" spans="1:11" ht="30" customHeight="1">
      <c r="A24" s="617"/>
      <c r="B24" s="3209"/>
      <c r="C24" s="3209"/>
      <c r="D24" s="3209"/>
      <c r="E24" s="3209"/>
      <c r="F24" s="3209"/>
      <c r="G24" s="3209"/>
      <c r="H24" s="3209"/>
      <c r="I24" s="3209"/>
      <c r="J24" s="271"/>
      <c r="K24" s="271"/>
    </row>
    <row r="25" spans="1:11" ht="30" customHeight="1">
      <c r="A25" s="617"/>
      <c r="B25" s="3209"/>
      <c r="C25" s="3209"/>
      <c r="D25" s="3209"/>
      <c r="E25" s="3209"/>
      <c r="F25" s="3209"/>
      <c r="G25" s="3209"/>
      <c r="H25" s="3209"/>
      <c r="I25" s="3209"/>
      <c r="J25" s="617"/>
    </row>
    <row r="26" spans="1:11" ht="69" customHeight="1">
      <c r="A26" s="617"/>
      <c r="B26" s="3209"/>
      <c r="C26" s="3209"/>
      <c r="D26" s="3209"/>
      <c r="E26" s="3209"/>
      <c r="F26" s="3209"/>
      <c r="G26" s="3209"/>
      <c r="H26" s="3209"/>
      <c r="I26" s="3209"/>
      <c r="J26" s="617"/>
    </row>
  </sheetData>
  <mergeCells count="29">
    <mergeCell ref="F2:I2"/>
    <mergeCell ref="B10:B11"/>
    <mergeCell ref="C10:G10"/>
    <mergeCell ref="H10:I10"/>
    <mergeCell ref="C11:G11"/>
    <mergeCell ref="H11:I11"/>
    <mergeCell ref="B3:I3"/>
    <mergeCell ref="C5:I5"/>
    <mergeCell ref="C6:I6"/>
    <mergeCell ref="B9:G9"/>
    <mergeCell ref="H9:I9"/>
    <mergeCell ref="B14:B15"/>
    <mergeCell ref="C14:G14"/>
    <mergeCell ref="H14:I14"/>
    <mergeCell ref="C15:G15"/>
    <mergeCell ref="H15:I15"/>
    <mergeCell ref="B12:B13"/>
    <mergeCell ref="C12:G12"/>
    <mergeCell ref="H12:I12"/>
    <mergeCell ref="C13:G13"/>
    <mergeCell ref="H13:I13"/>
    <mergeCell ref="B23:I26"/>
    <mergeCell ref="B18:G18"/>
    <mergeCell ref="C19:G19"/>
    <mergeCell ref="H19:I19"/>
    <mergeCell ref="C20:G20"/>
    <mergeCell ref="H20:I20"/>
    <mergeCell ref="C21:G21"/>
    <mergeCell ref="H21:I21"/>
  </mergeCells>
  <phoneticPr fontId="8"/>
  <conditionalFormatting sqref="C6:I6 H10:I15 H19:I21">
    <cfRule type="notContainsBlanks" dxfId="96" priority="1">
      <formula>LEN(TRIM(C6))&gt;0</formula>
    </cfRule>
  </conditionalFormatting>
  <dataValidations count="2">
    <dataValidation type="list" allowBlank="1" showInputMessage="1" showErrorMessage="1" sqref="H10:I15 H19:I21" xr:uid="{AB99FCC0-E2D8-4823-A451-E3D43BC9B9B8}">
      <formula1>"✓"</formula1>
    </dataValidation>
    <dataValidation type="list" allowBlank="1" showInputMessage="1" showErrorMessage="1" sqref="C6:I6" xr:uid="{4F363BAA-00C5-43DD-9D0F-340EC2A2E52D}">
      <formula1>"１　新規,２　変更,３　終了"</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theme="4"/>
  </sheetPr>
  <dimension ref="A1:BH48"/>
  <sheetViews>
    <sheetView showGridLines="0" view="pageBreakPreview" zoomScale="85" zoomScaleNormal="100" zoomScaleSheetLayoutView="85" workbookViewId="0">
      <selection activeCell="BR26" sqref="BR26"/>
    </sheetView>
  </sheetViews>
  <sheetFormatPr defaultColWidth="2.25" defaultRowHeight="13.5"/>
  <cols>
    <col min="1" max="1" width="2.375" style="228" customWidth="1"/>
    <col min="2" max="2" width="2.375" style="229" customWidth="1"/>
    <col min="3" max="7" width="2.375" style="228" customWidth="1"/>
    <col min="8" max="8" width="4.625" style="228" customWidth="1"/>
    <col min="9" max="11" width="2.375" style="228" customWidth="1"/>
    <col min="12" max="12" width="5.5" style="228" customWidth="1"/>
    <col min="13" max="19" width="2.375" style="228" customWidth="1"/>
    <col min="20" max="20" width="5.5" style="228" customWidth="1"/>
    <col min="21" max="23" width="2.375" style="228" customWidth="1"/>
    <col min="24" max="24" width="5.5" style="228" customWidth="1"/>
    <col min="25" max="38" width="2.375" style="228" customWidth="1"/>
    <col min="39" max="43" width="2.25" style="228"/>
    <col min="44" max="44" width="16.5" style="228" bestFit="1" customWidth="1"/>
    <col min="45" max="252" width="2.25" style="228"/>
    <col min="253" max="290" width="2.375" style="228" customWidth="1"/>
    <col min="291" max="508" width="2.25" style="228"/>
    <col min="509" max="546" width="2.375" style="228" customWidth="1"/>
    <col min="547" max="764" width="2.25" style="228"/>
    <col min="765" max="802" width="2.375" style="228" customWidth="1"/>
    <col min="803" max="1020" width="2.25" style="228"/>
    <col min="1021" max="1058" width="2.375" style="228" customWidth="1"/>
    <col min="1059" max="1276" width="2.25" style="228"/>
    <col min="1277" max="1314" width="2.375" style="228" customWidth="1"/>
    <col min="1315" max="1532" width="2.25" style="228"/>
    <col min="1533" max="1570" width="2.375" style="228" customWidth="1"/>
    <col min="1571" max="1788" width="2.25" style="228"/>
    <col min="1789" max="1826" width="2.375" style="228" customWidth="1"/>
    <col min="1827" max="2044" width="2.25" style="228"/>
    <col min="2045" max="2082" width="2.375" style="228" customWidth="1"/>
    <col min="2083" max="2300" width="2.25" style="228"/>
    <col min="2301" max="2338" width="2.375" style="228" customWidth="1"/>
    <col min="2339" max="2556" width="2.25" style="228"/>
    <col min="2557" max="2594" width="2.375" style="228" customWidth="1"/>
    <col min="2595" max="2812" width="2.25" style="228"/>
    <col min="2813" max="2850" width="2.375" style="228" customWidth="1"/>
    <col min="2851" max="3068" width="2.25" style="228"/>
    <col min="3069" max="3106" width="2.375" style="228" customWidth="1"/>
    <col min="3107" max="3324" width="2.25" style="228"/>
    <col min="3325" max="3362" width="2.375" style="228" customWidth="1"/>
    <col min="3363" max="3580" width="2.25" style="228"/>
    <col min="3581" max="3618" width="2.375" style="228" customWidth="1"/>
    <col min="3619" max="3836" width="2.25" style="228"/>
    <col min="3837" max="3874" width="2.375" style="228" customWidth="1"/>
    <col min="3875" max="4092" width="2.25" style="228"/>
    <col min="4093" max="4130" width="2.375" style="228" customWidth="1"/>
    <col min="4131" max="4348" width="2.25" style="228"/>
    <col min="4349" max="4386" width="2.375" style="228" customWidth="1"/>
    <col min="4387" max="4604" width="2.25" style="228"/>
    <col min="4605" max="4642" width="2.375" style="228" customWidth="1"/>
    <col min="4643" max="4860" width="2.25" style="228"/>
    <col min="4861" max="4898" width="2.375" style="228" customWidth="1"/>
    <col min="4899" max="5116" width="2.25" style="228"/>
    <col min="5117" max="5154" width="2.375" style="228" customWidth="1"/>
    <col min="5155" max="5372" width="2.25" style="228"/>
    <col min="5373" max="5410" width="2.375" style="228" customWidth="1"/>
    <col min="5411" max="5628" width="2.25" style="228"/>
    <col min="5629" max="5666" width="2.375" style="228" customWidth="1"/>
    <col min="5667" max="5884" width="2.25" style="228"/>
    <col min="5885" max="5922" width="2.375" style="228" customWidth="1"/>
    <col min="5923" max="6140" width="2.25" style="228"/>
    <col min="6141" max="6178" width="2.375" style="228" customWidth="1"/>
    <col min="6179" max="6396" width="2.25" style="228"/>
    <col min="6397" max="6434" width="2.375" style="228" customWidth="1"/>
    <col min="6435" max="6652" width="2.25" style="228"/>
    <col min="6653" max="6690" width="2.375" style="228" customWidth="1"/>
    <col min="6691" max="6908" width="2.25" style="228"/>
    <col min="6909" max="6946" width="2.375" style="228" customWidth="1"/>
    <col min="6947" max="7164" width="2.25" style="228"/>
    <col min="7165" max="7202" width="2.375" style="228" customWidth="1"/>
    <col min="7203" max="7420" width="2.25" style="228"/>
    <col min="7421" max="7458" width="2.375" style="228" customWidth="1"/>
    <col min="7459" max="7676" width="2.25" style="228"/>
    <col min="7677" max="7714" width="2.375" style="228" customWidth="1"/>
    <col min="7715" max="7932" width="2.25" style="228"/>
    <col min="7933" max="7970" width="2.375" style="228" customWidth="1"/>
    <col min="7971" max="8188" width="2.25" style="228"/>
    <col min="8189" max="8226" width="2.375" style="228" customWidth="1"/>
    <col min="8227" max="8444" width="2.25" style="228"/>
    <col min="8445" max="8482" width="2.375" style="228" customWidth="1"/>
    <col min="8483" max="8700" width="2.25" style="228"/>
    <col min="8701" max="8738" width="2.375" style="228" customWidth="1"/>
    <col min="8739" max="8956" width="2.25" style="228"/>
    <col min="8957" max="8994" width="2.375" style="228" customWidth="1"/>
    <col min="8995" max="9212" width="2.25" style="228"/>
    <col min="9213" max="9250" width="2.375" style="228" customWidth="1"/>
    <col min="9251" max="9468" width="2.25" style="228"/>
    <col min="9469" max="9506" width="2.375" style="228" customWidth="1"/>
    <col min="9507" max="9724" width="2.25" style="228"/>
    <col min="9725" max="9762" width="2.375" style="228" customWidth="1"/>
    <col min="9763" max="9980" width="2.25" style="228"/>
    <col min="9981" max="10018" width="2.375" style="228" customWidth="1"/>
    <col min="10019" max="10236" width="2.25" style="228"/>
    <col min="10237" max="10274" width="2.375" style="228" customWidth="1"/>
    <col min="10275" max="10492" width="2.25" style="228"/>
    <col min="10493" max="10530" width="2.375" style="228" customWidth="1"/>
    <col min="10531" max="10748" width="2.25" style="228"/>
    <col min="10749" max="10786" width="2.375" style="228" customWidth="1"/>
    <col min="10787" max="11004" width="2.25" style="228"/>
    <col min="11005" max="11042" width="2.375" style="228" customWidth="1"/>
    <col min="11043" max="11260" width="2.25" style="228"/>
    <col min="11261" max="11298" width="2.375" style="228" customWidth="1"/>
    <col min="11299" max="11516" width="2.25" style="228"/>
    <col min="11517" max="11554" width="2.375" style="228" customWidth="1"/>
    <col min="11555" max="11772" width="2.25" style="228"/>
    <col min="11773" max="11810" width="2.375" style="228" customWidth="1"/>
    <col min="11811" max="12028" width="2.25" style="228"/>
    <col min="12029" max="12066" width="2.375" style="228" customWidth="1"/>
    <col min="12067" max="12284" width="2.25" style="228"/>
    <col min="12285" max="12322" width="2.375" style="228" customWidth="1"/>
    <col min="12323" max="12540" width="2.25" style="228"/>
    <col min="12541" max="12578" width="2.375" style="228" customWidth="1"/>
    <col min="12579" max="12796" width="2.25" style="228"/>
    <col min="12797" max="12834" width="2.375" style="228" customWidth="1"/>
    <col min="12835" max="13052" width="2.25" style="228"/>
    <col min="13053" max="13090" width="2.375" style="228" customWidth="1"/>
    <col min="13091" max="13308" width="2.25" style="228"/>
    <col min="13309" max="13346" width="2.375" style="228" customWidth="1"/>
    <col min="13347" max="13564" width="2.25" style="228"/>
    <col min="13565" max="13602" width="2.375" style="228" customWidth="1"/>
    <col min="13603" max="13820" width="2.25" style="228"/>
    <col min="13821" max="13858" width="2.375" style="228" customWidth="1"/>
    <col min="13859" max="14076" width="2.25" style="228"/>
    <col min="14077" max="14114" width="2.375" style="228" customWidth="1"/>
    <col min="14115" max="14332" width="2.25" style="228"/>
    <col min="14333" max="14370" width="2.375" style="228" customWidth="1"/>
    <col min="14371" max="14588" width="2.25" style="228"/>
    <col min="14589" max="14626" width="2.375" style="228" customWidth="1"/>
    <col min="14627" max="14844" width="2.25" style="228"/>
    <col min="14845" max="14882" width="2.375" style="228" customWidth="1"/>
    <col min="14883" max="15100" width="2.25" style="228"/>
    <col min="15101" max="15138" width="2.375" style="228" customWidth="1"/>
    <col min="15139" max="15356" width="2.25" style="228"/>
    <col min="15357" max="15394" width="2.375" style="228" customWidth="1"/>
    <col min="15395" max="15612" width="2.25" style="228"/>
    <col min="15613" max="15650" width="2.375" style="228" customWidth="1"/>
    <col min="15651" max="15868" width="2.25" style="228"/>
    <col min="15869" max="15906" width="2.375" style="228" customWidth="1"/>
    <col min="15907" max="16124" width="2.25" style="228"/>
    <col min="16125" max="16162" width="2.375" style="228" customWidth="1"/>
    <col min="16163" max="16384" width="2.25" style="228"/>
  </cols>
  <sheetData>
    <row r="1" spans="1:60" ht="21" customHeight="1">
      <c r="B1" s="1342" t="s">
        <v>1356</v>
      </c>
      <c r="AB1" s="3250" t="str">
        <f>IF(AND(ISBLANK('届出書 '!AA4),ISBLANK('届出書 '!AD4),ISBLANK('届出書 '!AG4)),"届出書の日付から自動引用","令和"&amp;'届出書 '!AA4&amp;"年"&amp;'届出書 '!AD4&amp;"月"&amp;'届出書 '!AG4&amp;"日")</f>
        <v>届出書の日付から自動引用</v>
      </c>
      <c r="AC1" s="3251"/>
      <c r="AD1" s="3251"/>
      <c r="AE1" s="3251"/>
      <c r="AF1" s="3251"/>
      <c r="AG1" s="3251"/>
      <c r="AH1" s="3251"/>
      <c r="AI1" s="3251"/>
      <c r="AJ1" s="3251"/>
      <c r="AK1" s="3251"/>
      <c r="AL1" s="3251"/>
    </row>
    <row r="2" spans="1:60" ht="20.25" customHeight="1"/>
    <row r="3" spans="1:60" ht="20.25" customHeight="1">
      <c r="A3" s="3258" t="s">
        <v>577</v>
      </c>
      <c r="B3" s="3259"/>
      <c r="C3" s="3259"/>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row>
    <row r="4" spans="1:60" ht="20.25" customHeight="1">
      <c r="A4" s="3259"/>
      <c r="B4" s="3259"/>
      <c r="C4" s="3259"/>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row>
    <row r="5" spans="1:60" ht="20.25" customHeight="1"/>
    <row r="6" spans="1:60" ht="25.5" customHeight="1">
      <c r="B6" s="3260" t="s">
        <v>451</v>
      </c>
      <c r="C6" s="3261"/>
      <c r="D6" s="3261"/>
      <c r="E6" s="3261"/>
      <c r="F6" s="3261"/>
      <c r="G6" s="3261"/>
      <c r="H6" s="3261"/>
      <c r="I6" s="3261"/>
      <c r="J6" s="3261"/>
      <c r="K6" s="3262"/>
      <c r="L6" s="3305" t="str">
        <f>IF(ISBLANK('届出書 '!G18),"届出書の記載欄から自動引用",'届出書 '!G18)</f>
        <v>届出書の記載欄から自動引用</v>
      </c>
      <c r="M6" s="3305"/>
      <c r="N6" s="3305"/>
      <c r="O6" s="3305"/>
      <c r="P6" s="3305"/>
      <c r="Q6" s="3305"/>
      <c r="R6" s="3305"/>
      <c r="S6" s="3305"/>
      <c r="T6" s="3305"/>
      <c r="U6" s="3305"/>
      <c r="V6" s="3305"/>
      <c r="W6" s="3305"/>
      <c r="X6" s="3305"/>
      <c r="Y6" s="3305"/>
      <c r="Z6" s="3305"/>
      <c r="AA6" s="3305"/>
      <c r="AB6" s="3305"/>
      <c r="AC6" s="3305"/>
      <c r="AD6" s="3305"/>
      <c r="AE6" s="3305"/>
      <c r="AF6" s="3305"/>
      <c r="AG6" s="3305"/>
      <c r="AH6" s="3305"/>
      <c r="AI6" s="3305"/>
      <c r="AJ6" s="3305"/>
      <c r="AK6" s="3306" t="s">
        <v>1794</v>
      </c>
      <c r="AL6" s="3307"/>
    </row>
    <row r="7" spans="1:60" ht="10.5" customHeight="1">
      <c r="B7" s="3264" t="s">
        <v>452</v>
      </c>
      <c r="C7" s="3265"/>
      <c r="D7" s="3317"/>
      <c r="E7" s="3318"/>
      <c r="F7" s="3318"/>
      <c r="G7" s="3318"/>
      <c r="H7" s="3318"/>
      <c r="I7" s="3318"/>
      <c r="J7" s="3318"/>
      <c r="K7" s="3318"/>
      <c r="L7" s="3318"/>
      <c r="M7" s="3318"/>
      <c r="N7" s="3318"/>
      <c r="O7" s="3318"/>
      <c r="P7" s="3318"/>
      <c r="Q7" s="3319"/>
      <c r="R7" s="3268" t="s">
        <v>453</v>
      </c>
      <c r="S7" s="3269"/>
      <c r="T7" s="3308" t="str" cm="1">
        <f t="array" ref="T7">_xlfn.IFS(AK6="新","８　なし（経過措置対象）",U42=0,"",AE42&gt;=50,"１　就職後６月以上定着率が５割以上",AND(AE42&lt;50,AE42&gt;=40),"２　就職後６月以上定着率が４割以上５割未満",AND(AE42&lt;40,AE42&gt;=30),"３　就職後６月以上定着率が３割以上４割未満",AND(AE42&lt;30,AE42&gt;=20),"４　就職後６月以上定着率が２割以上３割未満",AND(AE42&lt;20,AE42&gt;=10),"５　就職後６月以上定着率が１割以上２割未満",AND(AE42&lt;10,AE42&gt;0),"就職後６月以上定着率が０割超１割未満",AE42=0,"就職後６月以上定着率が０")</f>
        <v/>
      </c>
      <c r="U7" s="3309"/>
      <c r="V7" s="3309"/>
      <c r="W7" s="3309"/>
      <c r="X7" s="3309"/>
      <c r="Y7" s="3309"/>
      <c r="Z7" s="3309"/>
      <c r="AA7" s="3309"/>
      <c r="AB7" s="3309"/>
      <c r="AC7" s="3309"/>
      <c r="AD7" s="3309"/>
      <c r="AE7" s="3309"/>
      <c r="AF7" s="3309"/>
      <c r="AG7" s="3309"/>
      <c r="AH7" s="3309"/>
      <c r="AI7" s="3309"/>
      <c r="AJ7" s="3309"/>
      <c r="AK7" s="3309"/>
      <c r="AL7" s="3310"/>
    </row>
    <row r="8" spans="1:60" ht="10.5" customHeight="1">
      <c r="B8" s="3266"/>
      <c r="C8" s="3267"/>
      <c r="D8" s="3320"/>
      <c r="E8" s="3321"/>
      <c r="F8" s="3321"/>
      <c r="G8" s="3321"/>
      <c r="H8" s="3321"/>
      <c r="I8" s="3321"/>
      <c r="J8" s="3321"/>
      <c r="K8" s="3321"/>
      <c r="L8" s="3321"/>
      <c r="M8" s="3321"/>
      <c r="N8" s="3321"/>
      <c r="O8" s="3321"/>
      <c r="P8" s="3321"/>
      <c r="Q8" s="3322"/>
      <c r="R8" s="3270"/>
      <c r="S8" s="3271"/>
      <c r="T8" s="3311"/>
      <c r="U8" s="3312"/>
      <c r="V8" s="3312"/>
      <c r="W8" s="3312"/>
      <c r="X8" s="3312"/>
      <c r="Y8" s="3312"/>
      <c r="Z8" s="3312"/>
      <c r="AA8" s="3312"/>
      <c r="AB8" s="3312"/>
      <c r="AC8" s="3312"/>
      <c r="AD8" s="3312"/>
      <c r="AE8" s="3312"/>
      <c r="AF8" s="3312"/>
      <c r="AG8" s="3312"/>
      <c r="AH8" s="3312"/>
      <c r="AI8" s="3312"/>
      <c r="AJ8" s="3312"/>
      <c r="AK8" s="3312"/>
      <c r="AL8" s="3313"/>
      <c r="AR8" s="3324"/>
      <c r="AS8" s="1070"/>
      <c r="AT8" s="3325"/>
      <c r="AU8" s="3325"/>
      <c r="AV8" s="3325"/>
      <c r="AW8" s="3325"/>
      <c r="AX8" s="3325"/>
      <c r="AY8" s="3325"/>
      <c r="AZ8" s="3325"/>
      <c r="BA8" s="3325"/>
      <c r="BB8" s="3325"/>
      <c r="BC8" s="3325"/>
      <c r="BD8" s="3325"/>
      <c r="BE8" s="3325"/>
      <c r="BF8" s="3325"/>
      <c r="BG8" s="3325"/>
      <c r="BH8" s="3325"/>
    </row>
    <row r="9" spans="1:60" ht="10.5" customHeight="1">
      <c r="B9" s="3266"/>
      <c r="C9" s="3267"/>
      <c r="D9" s="3320"/>
      <c r="E9" s="3321"/>
      <c r="F9" s="3321"/>
      <c r="G9" s="3321"/>
      <c r="H9" s="3321"/>
      <c r="I9" s="3321"/>
      <c r="J9" s="3321"/>
      <c r="K9" s="3321"/>
      <c r="L9" s="3321"/>
      <c r="M9" s="3321"/>
      <c r="N9" s="3321"/>
      <c r="O9" s="3321"/>
      <c r="P9" s="3321"/>
      <c r="Q9" s="3322"/>
      <c r="R9" s="3270"/>
      <c r="S9" s="3271"/>
      <c r="T9" s="3311"/>
      <c r="U9" s="3312"/>
      <c r="V9" s="3312"/>
      <c r="W9" s="3312"/>
      <c r="X9" s="3312"/>
      <c r="Y9" s="3312"/>
      <c r="Z9" s="3312"/>
      <c r="AA9" s="3312"/>
      <c r="AB9" s="3312"/>
      <c r="AC9" s="3312"/>
      <c r="AD9" s="3312"/>
      <c r="AE9" s="3312"/>
      <c r="AF9" s="3312"/>
      <c r="AG9" s="3312"/>
      <c r="AH9" s="3312"/>
      <c r="AI9" s="3312"/>
      <c r="AJ9" s="3312"/>
      <c r="AK9" s="3312"/>
      <c r="AL9" s="3313"/>
      <c r="AR9" s="3324"/>
      <c r="AS9" s="1070"/>
      <c r="AT9" s="3325"/>
      <c r="AU9" s="3325"/>
      <c r="AV9" s="3325"/>
      <c r="AW9" s="3325"/>
      <c r="AX9" s="3325"/>
      <c r="AY9" s="3325"/>
      <c r="AZ9" s="3325"/>
      <c r="BA9" s="3325"/>
      <c r="BB9" s="3325"/>
      <c r="BC9" s="3325"/>
      <c r="BD9" s="3325"/>
      <c r="BE9" s="3325"/>
      <c r="BF9" s="3325"/>
      <c r="BG9" s="3325"/>
      <c r="BH9" s="3325"/>
    </row>
    <row r="10" spans="1:60" ht="10.5" customHeight="1">
      <c r="B10" s="3266"/>
      <c r="C10" s="3267"/>
      <c r="D10" s="3320"/>
      <c r="E10" s="3321"/>
      <c r="F10" s="3321"/>
      <c r="G10" s="3321"/>
      <c r="H10" s="3321"/>
      <c r="I10" s="3321"/>
      <c r="J10" s="3321"/>
      <c r="K10" s="3321"/>
      <c r="L10" s="3321"/>
      <c r="M10" s="3321"/>
      <c r="N10" s="3321"/>
      <c r="O10" s="3321"/>
      <c r="P10" s="3321"/>
      <c r="Q10" s="3322"/>
      <c r="R10" s="3270"/>
      <c r="S10" s="3271"/>
      <c r="T10" s="3311"/>
      <c r="U10" s="3312"/>
      <c r="V10" s="3312"/>
      <c r="W10" s="3312"/>
      <c r="X10" s="3312"/>
      <c r="Y10" s="3312"/>
      <c r="Z10" s="3312"/>
      <c r="AA10" s="3312"/>
      <c r="AB10" s="3312"/>
      <c r="AC10" s="3312"/>
      <c r="AD10" s="3312"/>
      <c r="AE10" s="3312"/>
      <c r="AF10" s="3312"/>
      <c r="AG10" s="3312"/>
      <c r="AH10" s="3312"/>
      <c r="AI10" s="3312"/>
      <c r="AJ10" s="3312"/>
      <c r="AK10" s="3312"/>
      <c r="AL10" s="3313"/>
      <c r="AR10" s="3324"/>
      <c r="AS10" s="1070"/>
      <c r="AT10" s="3325"/>
      <c r="AU10" s="3325"/>
      <c r="AV10" s="3325"/>
      <c r="AW10" s="3325"/>
      <c r="AX10" s="3325"/>
      <c r="AY10" s="3325"/>
      <c r="AZ10" s="3325"/>
      <c r="BA10" s="3325"/>
      <c r="BB10" s="3325"/>
      <c r="BC10" s="3325"/>
      <c r="BD10" s="3325"/>
      <c r="BE10" s="3325"/>
      <c r="BF10" s="3325"/>
      <c r="BG10" s="3325"/>
      <c r="BH10" s="3325"/>
    </row>
    <row r="11" spans="1:60" ht="10.5" customHeight="1">
      <c r="B11" s="3266"/>
      <c r="C11" s="3267"/>
      <c r="D11" s="3320"/>
      <c r="E11" s="3321"/>
      <c r="F11" s="3321"/>
      <c r="G11" s="3321"/>
      <c r="H11" s="3321"/>
      <c r="I11" s="3321"/>
      <c r="J11" s="3321"/>
      <c r="K11" s="3321"/>
      <c r="L11" s="3321"/>
      <c r="M11" s="3321"/>
      <c r="N11" s="3321"/>
      <c r="O11" s="3321"/>
      <c r="P11" s="3321"/>
      <c r="Q11" s="3322"/>
      <c r="R11" s="3270"/>
      <c r="S11" s="3271"/>
      <c r="T11" s="3311"/>
      <c r="U11" s="3312"/>
      <c r="V11" s="3312"/>
      <c r="W11" s="3312"/>
      <c r="X11" s="3312"/>
      <c r="Y11" s="3312"/>
      <c r="Z11" s="3312"/>
      <c r="AA11" s="3312"/>
      <c r="AB11" s="3312"/>
      <c r="AC11" s="3312"/>
      <c r="AD11" s="3312"/>
      <c r="AE11" s="3312"/>
      <c r="AF11" s="3312"/>
      <c r="AG11" s="3312"/>
      <c r="AH11" s="3312"/>
      <c r="AI11" s="3312"/>
      <c r="AJ11" s="3312"/>
      <c r="AK11" s="3312"/>
      <c r="AL11" s="3313"/>
      <c r="AR11" s="3324"/>
      <c r="AS11" s="1070"/>
      <c r="AT11" s="3325"/>
      <c r="AU11" s="3325"/>
      <c r="AV11" s="3325"/>
      <c r="AW11" s="3325"/>
      <c r="AX11" s="3325"/>
      <c r="AY11" s="3325"/>
      <c r="AZ11" s="3325"/>
      <c r="BA11" s="3325"/>
      <c r="BB11" s="3325"/>
      <c r="BC11" s="3325"/>
      <c r="BD11" s="3325"/>
      <c r="BE11" s="3325"/>
      <c r="BF11" s="3325"/>
      <c r="BG11" s="3325"/>
      <c r="BH11" s="3325"/>
    </row>
    <row r="12" spans="1:60" ht="10.5" customHeight="1">
      <c r="B12" s="3266"/>
      <c r="C12" s="3267"/>
      <c r="D12" s="3320"/>
      <c r="E12" s="3321"/>
      <c r="F12" s="3321"/>
      <c r="G12" s="3321"/>
      <c r="H12" s="3321"/>
      <c r="I12" s="3321"/>
      <c r="J12" s="3321"/>
      <c r="K12" s="3321"/>
      <c r="L12" s="3321"/>
      <c r="M12" s="3321"/>
      <c r="N12" s="3321"/>
      <c r="O12" s="3321"/>
      <c r="P12" s="3321"/>
      <c r="Q12" s="3322"/>
      <c r="R12" s="3270"/>
      <c r="S12" s="3271"/>
      <c r="T12" s="3311"/>
      <c r="U12" s="3312"/>
      <c r="V12" s="3312"/>
      <c r="W12" s="3312"/>
      <c r="X12" s="3312"/>
      <c r="Y12" s="3312"/>
      <c r="Z12" s="3312"/>
      <c r="AA12" s="3312"/>
      <c r="AB12" s="3312"/>
      <c r="AC12" s="3312"/>
      <c r="AD12" s="3312"/>
      <c r="AE12" s="3312"/>
      <c r="AF12" s="3312"/>
      <c r="AG12" s="3312"/>
      <c r="AH12" s="3312"/>
      <c r="AI12" s="3312"/>
      <c r="AJ12" s="3312"/>
      <c r="AK12" s="3312"/>
      <c r="AL12" s="3313"/>
      <c r="AR12" s="3324"/>
      <c r="AS12" s="1070"/>
      <c r="AT12" s="3325"/>
      <c r="AU12" s="3325"/>
      <c r="AV12" s="3325"/>
      <c r="AW12" s="3325"/>
      <c r="AX12" s="3325"/>
      <c r="AY12" s="3325"/>
      <c r="AZ12" s="3325"/>
      <c r="BA12" s="3325"/>
      <c r="BB12" s="3325"/>
      <c r="BC12" s="3325"/>
      <c r="BD12" s="3325"/>
      <c r="BE12" s="3325"/>
      <c r="BF12" s="3325"/>
      <c r="BG12" s="3325"/>
      <c r="BH12" s="3325"/>
    </row>
    <row r="13" spans="1:60" ht="10.5" customHeight="1">
      <c r="B13" s="3266"/>
      <c r="C13" s="3267"/>
      <c r="D13" s="3320"/>
      <c r="E13" s="3321"/>
      <c r="F13" s="3321"/>
      <c r="G13" s="3321"/>
      <c r="H13" s="3321"/>
      <c r="I13" s="3321"/>
      <c r="J13" s="3321"/>
      <c r="K13" s="3321"/>
      <c r="L13" s="3321"/>
      <c r="M13" s="3321"/>
      <c r="N13" s="3321"/>
      <c r="O13" s="3321"/>
      <c r="P13" s="3321"/>
      <c r="Q13" s="3322"/>
      <c r="R13" s="3270"/>
      <c r="S13" s="3271"/>
      <c r="T13" s="3311"/>
      <c r="U13" s="3312"/>
      <c r="V13" s="3312"/>
      <c r="W13" s="3312"/>
      <c r="X13" s="3312"/>
      <c r="Y13" s="3312"/>
      <c r="Z13" s="3312"/>
      <c r="AA13" s="3312"/>
      <c r="AB13" s="3312"/>
      <c r="AC13" s="3312"/>
      <c r="AD13" s="3312"/>
      <c r="AE13" s="3312"/>
      <c r="AF13" s="3312"/>
      <c r="AG13" s="3312"/>
      <c r="AH13" s="3312"/>
      <c r="AI13" s="3312"/>
      <c r="AJ13" s="3312"/>
      <c r="AK13" s="3312"/>
      <c r="AL13" s="3313"/>
      <c r="AR13" s="3324"/>
      <c r="AS13" s="1070"/>
      <c r="AT13" s="3325"/>
      <c r="AU13" s="3325"/>
      <c r="AV13" s="3325"/>
      <c r="AW13" s="3325"/>
      <c r="AX13" s="3325"/>
      <c r="AY13" s="3325"/>
      <c r="AZ13" s="3325"/>
      <c r="BA13" s="3325"/>
      <c r="BB13" s="3325"/>
      <c r="BC13" s="3325"/>
      <c r="BD13" s="3325"/>
      <c r="BE13" s="3325"/>
      <c r="BF13" s="3325"/>
      <c r="BG13" s="3325"/>
      <c r="BH13" s="3325"/>
    </row>
    <row r="14" spans="1:60" ht="13.5" customHeight="1">
      <c r="B14" s="3293" t="s">
        <v>578</v>
      </c>
      <c r="C14" s="3294"/>
      <c r="D14" s="230"/>
      <c r="E14" s="230"/>
      <c r="F14" s="230"/>
      <c r="G14" s="230"/>
      <c r="H14" s="230"/>
      <c r="I14" s="230"/>
      <c r="J14" s="230"/>
      <c r="K14" s="230"/>
      <c r="L14" s="230"/>
      <c r="M14" s="230"/>
      <c r="N14" s="230"/>
      <c r="O14" s="230"/>
      <c r="P14" s="230"/>
      <c r="Q14" s="230"/>
      <c r="R14" s="236"/>
      <c r="S14" s="236"/>
      <c r="T14" s="230"/>
      <c r="U14" s="230"/>
      <c r="V14" s="230"/>
      <c r="W14" s="237"/>
      <c r="X14" s="237"/>
      <c r="Y14" s="237"/>
      <c r="Z14" s="237"/>
      <c r="AA14" s="237"/>
      <c r="AB14" s="237"/>
      <c r="AC14" s="237"/>
      <c r="AD14" s="237"/>
      <c r="AE14" s="237"/>
      <c r="AF14" s="237"/>
      <c r="AG14" s="237"/>
      <c r="AH14" s="237"/>
      <c r="AI14" s="237"/>
      <c r="AJ14" s="237"/>
      <c r="AK14" s="237"/>
      <c r="AL14" s="231"/>
    </row>
    <row r="15" spans="1:60">
      <c r="B15" s="3295"/>
      <c r="C15" s="3296"/>
      <c r="D15" s="232"/>
      <c r="E15" s="3323"/>
      <c r="F15" s="3323"/>
      <c r="G15" s="3314" t="s">
        <v>454</v>
      </c>
      <c r="H15" s="3315"/>
      <c r="I15" s="3315"/>
      <c r="J15" s="3315"/>
      <c r="K15" s="3315"/>
      <c r="L15" s="3315"/>
      <c r="M15" s="3315"/>
      <c r="N15" s="3316"/>
      <c r="O15" s="239"/>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4"/>
    </row>
    <row r="16" spans="1:60">
      <c r="B16" s="3295"/>
      <c r="C16" s="3296"/>
      <c r="D16" s="232"/>
      <c r="E16" s="3323"/>
      <c r="F16" s="3323"/>
      <c r="G16" s="3247" t="s">
        <v>579</v>
      </c>
      <c r="H16" s="3248"/>
      <c r="I16" s="3248"/>
      <c r="J16" s="3249"/>
      <c r="K16" s="3247" t="s">
        <v>580</v>
      </c>
      <c r="L16" s="3248"/>
      <c r="M16" s="3248"/>
      <c r="N16" s="3249"/>
      <c r="O16" s="239"/>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4"/>
      <c r="AR16" s="1076"/>
    </row>
    <row r="17" spans="2:44">
      <c r="B17" s="3295"/>
      <c r="C17" s="3296"/>
      <c r="D17" s="232"/>
      <c r="E17" s="3323"/>
      <c r="F17" s="3323"/>
      <c r="G17" s="1073" t="s">
        <v>1583</v>
      </c>
      <c r="H17" s="1077">
        <f ca="1">IF(MONTH(TODAY())&gt;=3,YEAR(TODAY())-1,YEAR(TODAY())-2)</f>
        <v>2025</v>
      </c>
      <c r="I17" s="1074" t="s">
        <v>1584</v>
      </c>
      <c r="J17" s="1075"/>
      <c r="K17" s="1073" t="s">
        <v>1583</v>
      </c>
      <c r="L17" s="1078">
        <f ca="1">IF(MONTH(TODAY())&gt;=3,YEAR(TODAY())-2,YEAR(TODAY())-3)</f>
        <v>2024</v>
      </c>
      <c r="M17" s="1074" t="s">
        <v>1585</v>
      </c>
      <c r="N17" s="1075"/>
      <c r="O17" s="239"/>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4"/>
      <c r="AR17" s="1076"/>
    </row>
    <row r="18" spans="2:44" ht="11.25" customHeight="1">
      <c r="B18" s="3295"/>
      <c r="C18" s="3296"/>
      <c r="D18" s="232"/>
      <c r="E18" s="3263" t="s">
        <v>455</v>
      </c>
      <c r="F18" s="3263"/>
      <c r="G18" s="3239"/>
      <c r="H18" s="3240"/>
      <c r="I18" s="3241"/>
      <c r="J18" s="3245" t="s">
        <v>227</v>
      </c>
      <c r="K18" s="3239"/>
      <c r="L18" s="3240"/>
      <c r="M18" s="3241"/>
      <c r="N18" s="3245" t="s">
        <v>227</v>
      </c>
      <c r="O18" s="233"/>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4"/>
    </row>
    <row r="19" spans="2:44" ht="11.25" customHeight="1">
      <c r="B19" s="3295"/>
      <c r="C19" s="3296"/>
      <c r="D19" s="232"/>
      <c r="E19" s="3263"/>
      <c r="F19" s="3263"/>
      <c r="G19" s="3242"/>
      <c r="H19" s="3243"/>
      <c r="I19" s="3244"/>
      <c r="J19" s="3246"/>
      <c r="K19" s="3242"/>
      <c r="L19" s="3243"/>
      <c r="M19" s="3244"/>
      <c r="N19" s="3246"/>
      <c r="O19" s="233"/>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4"/>
    </row>
    <row r="20" spans="2:44" ht="11.25" customHeight="1">
      <c r="B20" s="3295"/>
      <c r="C20" s="3296"/>
      <c r="D20" s="232"/>
      <c r="E20" s="3263" t="s">
        <v>161</v>
      </c>
      <c r="F20" s="3263"/>
      <c r="G20" s="3239"/>
      <c r="H20" s="3240"/>
      <c r="I20" s="3241"/>
      <c r="J20" s="3245" t="s">
        <v>227</v>
      </c>
      <c r="K20" s="3239"/>
      <c r="L20" s="3240"/>
      <c r="M20" s="3241"/>
      <c r="N20" s="3245" t="s">
        <v>227</v>
      </c>
      <c r="O20" s="233"/>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4"/>
    </row>
    <row r="21" spans="2:44" ht="11.25" customHeight="1">
      <c r="B21" s="3295"/>
      <c r="C21" s="3296"/>
      <c r="D21" s="232"/>
      <c r="E21" s="3263"/>
      <c r="F21" s="3263"/>
      <c r="G21" s="3242"/>
      <c r="H21" s="3243"/>
      <c r="I21" s="3244"/>
      <c r="J21" s="3246"/>
      <c r="K21" s="3242"/>
      <c r="L21" s="3243"/>
      <c r="M21" s="3244"/>
      <c r="N21" s="3246"/>
      <c r="O21" s="233"/>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4"/>
    </row>
    <row r="22" spans="2:44" ht="11.25" customHeight="1">
      <c r="B22" s="3295"/>
      <c r="C22" s="3296"/>
      <c r="D22" s="232"/>
      <c r="E22" s="3263" t="s">
        <v>162</v>
      </c>
      <c r="F22" s="3263"/>
      <c r="G22" s="3239"/>
      <c r="H22" s="3240"/>
      <c r="I22" s="3241"/>
      <c r="J22" s="3245" t="s">
        <v>227</v>
      </c>
      <c r="K22" s="3239"/>
      <c r="L22" s="3240"/>
      <c r="M22" s="3241"/>
      <c r="N22" s="3245" t="s">
        <v>227</v>
      </c>
      <c r="O22" s="233"/>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4"/>
    </row>
    <row r="23" spans="2:44" ht="11.25" customHeight="1">
      <c r="B23" s="3295"/>
      <c r="C23" s="3296"/>
      <c r="D23" s="232"/>
      <c r="E23" s="3263"/>
      <c r="F23" s="3263"/>
      <c r="G23" s="3242"/>
      <c r="H23" s="3243"/>
      <c r="I23" s="3244"/>
      <c r="J23" s="3246"/>
      <c r="K23" s="3242"/>
      <c r="L23" s="3243"/>
      <c r="M23" s="3244"/>
      <c r="N23" s="3246"/>
      <c r="O23" s="233"/>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4"/>
    </row>
    <row r="24" spans="2:44" ht="11.25" customHeight="1">
      <c r="B24" s="3295"/>
      <c r="C24" s="3296"/>
      <c r="D24" s="232"/>
      <c r="E24" s="3263" t="s">
        <v>163</v>
      </c>
      <c r="F24" s="3263"/>
      <c r="G24" s="3239"/>
      <c r="H24" s="3240"/>
      <c r="I24" s="3241"/>
      <c r="J24" s="3245" t="s">
        <v>227</v>
      </c>
      <c r="K24" s="3239"/>
      <c r="L24" s="3240"/>
      <c r="M24" s="3241"/>
      <c r="N24" s="3245" t="s">
        <v>227</v>
      </c>
      <c r="O24" s="233"/>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4"/>
    </row>
    <row r="25" spans="2:44" ht="11.25" customHeight="1">
      <c r="B25" s="3295"/>
      <c r="C25" s="3296"/>
      <c r="D25" s="232"/>
      <c r="E25" s="3263"/>
      <c r="F25" s="3263"/>
      <c r="G25" s="3242"/>
      <c r="H25" s="3243"/>
      <c r="I25" s="3244"/>
      <c r="J25" s="3246"/>
      <c r="K25" s="3242"/>
      <c r="L25" s="3243"/>
      <c r="M25" s="3244"/>
      <c r="N25" s="3246"/>
      <c r="O25" s="233"/>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4"/>
    </row>
    <row r="26" spans="2:44" ht="11.25" customHeight="1">
      <c r="B26" s="3295"/>
      <c r="C26" s="3296"/>
      <c r="D26" s="232"/>
      <c r="E26" s="3263" t="s">
        <v>164</v>
      </c>
      <c r="F26" s="3263"/>
      <c r="G26" s="3239"/>
      <c r="H26" s="3240"/>
      <c r="I26" s="3241"/>
      <c r="J26" s="3245" t="s">
        <v>227</v>
      </c>
      <c r="K26" s="3239"/>
      <c r="L26" s="3240"/>
      <c r="M26" s="3241"/>
      <c r="N26" s="3245" t="s">
        <v>227</v>
      </c>
      <c r="O26" s="233"/>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4"/>
    </row>
    <row r="27" spans="2:44" ht="11.25" customHeight="1">
      <c r="B27" s="3295"/>
      <c r="C27" s="3296"/>
      <c r="D27" s="232"/>
      <c r="E27" s="3263"/>
      <c r="F27" s="3263"/>
      <c r="G27" s="3242"/>
      <c r="H27" s="3243"/>
      <c r="I27" s="3244"/>
      <c r="J27" s="3246"/>
      <c r="K27" s="3242"/>
      <c r="L27" s="3243"/>
      <c r="M27" s="3244"/>
      <c r="N27" s="3246"/>
      <c r="O27" s="233"/>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4"/>
    </row>
    <row r="28" spans="2:44" ht="11.25" customHeight="1">
      <c r="B28" s="3295"/>
      <c r="C28" s="3296"/>
      <c r="D28" s="232"/>
      <c r="E28" s="3263" t="s">
        <v>165</v>
      </c>
      <c r="F28" s="3263"/>
      <c r="G28" s="3239"/>
      <c r="H28" s="3240"/>
      <c r="I28" s="3241"/>
      <c r="J28" s="3245" t="s">
        <v>227</v>
      </c>
      <c r="K28" s="3239"/>
      <c r="L28" s="3240"/>
      <c r="M28" s="3241"/>
      <c r="N28" s="3245" t="s">
        <v>227</v>
      </c>
      <c r="O28" s="233"/>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4"/>
    </row>
    <row r="29" spans="2:44" ht="11.25" customHeight="1">
      <c r="B29" s="3295"/>
      <c r="C29" s="3296"/>
      <c r="D29" s="232"/>
      <c r="E29" s="3263"/>
      <c r="F29" s="3263"/>
      <c r="G29" s="3242"/>
      <c r="H29" s="3243"/>
      <c r="I29" s="3244"/>
      <c r="J29" s="3246"/>
      <c r="K29" s="3242"/>
      <c r="L29" s="3243"/>
      <c r="M29" s="3244"/>
      <c r="N29" s="3246"/>
      <c r="O29" s="233"/>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4"/>
    </row>
    <row r="30" spans="2:44" ht="11.25" customHeight="1">
      <c r="B30" s="3295"/>
      <c r="C30" s="3296"/>
      <c r="D30" s="232"/>
      <c r="E30" s="3263" t="s">
        <v>456</v>
      </c>
      <c r="F30" s="3263"/>
      <c r="G30" s="3239"/>
      <c r="H30" s="3240"/>
      <c r="I30" s="3241"/>
      <c r="J30" s="3245" t="s">
        <v>227</v>
      </c>
      <c r="K30" s="3239"/>
      <c r="L30" s="3240"/>
      <c r="M30" s="3241"/>
      <c r="N30" s="3245" t="s">
        <v>227</v>
      </c>
      <c r="O30" s="233"/>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4"/>
    </row>
    <row r="31" spans="2:44" ht="11.25" customHeight="1">
      <c r="B31" s="3295"/>
      <c r="C31" s="3296"/>
      <c r="D31" s="232"/>
      <c r="E31" s="3263"/>
      <c r="F31" s="3263"/>
      <c r="G31" s="3242"/>
      <c r="H31" s="3243"/>
      <c r="I31" s="3244"/>
      <c r="J31" s="3246"/>
      <c r="K31" s="3242"/>
      <c r="L31" s="3243"/>
      <c r="M31" s="3244"/>
      <c r="N31" s="3246"/>
      <c r="O31" s="233"/>
      <c r="P31" s="232"/>
      <c r="Q31" s="232"/>
      <c r="R31" s="232"/>
      <c r="S31" s="232"/>
      <c r="T31" s="232"/>
      <c r="U31" s="232"/>
      <c r="V31" s="232"/>
      <c r="W31" s="232"/>
      <c r="X31" s="232"/>
      <c r="Y31" s="232"/>
      <c r="Z31" s="232"/>
      <c r="AA31" s="232"/>
      <c r="AB31" s="232"/>
      <c r="AC31" s="232"/>
      <c r="AD31" s="232"/>
      <c r="AE31" s="232"/>
      <c r="AF31" s="232"/>
      <c r="AG31" s="232"/>
      <c r="AH31" s="232"/>
      <c r="AI31" s="232"/>
      <c r="AJ31" s="232"/>
      <c r="AK31" s="232"/>
      <c r="AL31" s="234"/>
    </row>
    <row r="32" spans="2:44" ht="11.25" customHeight="1">
      <c r="B32" s="3295"/>
      <c r="C32" s="3296"/>
      <c r="D32" s="232"/>
      <c r="E32" s="3263" t="s">
        <v>457</v>
      </c>
      <c r="F32" s="3263"/>
      <c r="G32" s="3239"/>
      <c r="H32" s="3240"/>
      <c r="I32" s="3241"/>
      <c r="J32" s="3245" t="s">
        <v>227</v>
      </c>
      <c r="K32" s="3239"/>
      <c r="L32" s="3240"/>
      <c r="M32" s="3241"/>
      <c r="N32" s="3245" t="s">
        <v>227</v>
      </c>
      <c r="O32" s="233"/>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4"/>
    </row>
    <row r="33" spans="2:38" ht="11.25" customHeight="1">
      <c r="B33" s="3295"/>
      <c r="C33" s="3296"/>
      <c r="D33" s="232"/>
      <c r="E33" s="3263"/>
      <c r="F33" s="3263"/>
      <c r="G33" s="3242"/>
      <c r="H33" s="3243"/>
      <c r="I33" s="3244"/>
      <c r="J33" s="3246"/>
      <c r="K33" s="3242"/>
      <c r="L33" s="3243"/>
      <c r="M33" s="3244"/>
      <c r="N33" s="3246"/>
      <c r="O33" s="233"/>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4"/>
    </row>
    <row r="34" spans="2:38" ht="11.25" customHeight="1">
      <c r="B34" s="3295"/>
      <c r="C34" s="3296"/>
      <c r="D34" s="232"/>
      <c r="E34" s="3263" t="s">
        <v>458</v>
      </c>
      <c r="F34" s="3263"/>
      <c r="G34" s="3239"/>
      <c r="H34" s="3240"/>
      <c r="I34" s="3241"/>
      <c r="J34" s="3245" t="s">
        <v>227</v>
      </c>
      <c r="K34" s="3239"/>
      <c r="L34" s="3240"/>
      <c r="M34" s="3241"/>
      <c r="N34" s="3245" t="s">
        <v>227</v>
      </c>
      <c r="O34" s="233"/>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4"/>
    </row>
    <row r="35" spans="2:38" ht="11.25" customHeight="1">
      <c r="B35" s="3295"/>
      <c r="C35" s="3296"/>
      <c r="D35" s="232"/>
      <c r="E35" s="3263"/>
      <c r="F35" s="3263"/>
      <c r="G35" s="3242"/>
      <c r="H35" s="3243"/>
      <c r="I35" s="3244"/>
      <c r="J35" s="3246"/>
      <c r="K35" s="3242"/>
      <c r="L35" s="3243"/>
      <c r="M35" s="3244"/>
      <c r="N35" s="3246"/>
      <c r="O35" s="233"/>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4"/>
    </row>
    <row r="36" spans="2:38" ht="11.25" customHeight="1">
      <c r="B36" s="3295"/>
      <c r="C36" s="3296"/>
      <c r="D36" s="232"/>
      <c r="E36" s="3263" t="s">
        <v>169</v>
      </c>
      <c r="F36" s="3263"/>
      <c r="G36" s="3239"/>
      <c r="H36" s="3240"/>
      <c r="I36" s="3241"/>
      <c r="J36" s="3245" t="s">
        <v>227</v>
      </c>
      <c r="K36" s="3239"/>
      <c r="L36" s="3240"/>
      <c r="M36" s="3241"/>
      <c r="N36" s="3245" t="s">
        <v>227</v>
      </c>
      <c r="O36" s="233"/>
      <c r="P36" s="232"/>
      <c r="Q36" s="232"/>
      <c r="R36" s="232"/>
      <c r="S36" s="3299" t="s">
        <v>1146</v>
      </c>
      <c r="T36" s="3300"/>
      <c r="U36" s="3300"/>
      <c r="V36" s="3300"/>
      <c r="W36" s="3300"/>
      <c r="X36" s="3300"/>
      <c r="Y36" s="3300"/>
      <c r="Z36" s="3301"/>
      <c r="AA36" s="232"/>
      <c r="AB36" s="232"/>
      <c r="AC36" s="232"/>
      <c r="AD36" s="232"/>
      <c r="AE36" s="232"/>
      <c r="AF36" s="232"/>
      <c r="AG36" s="232"/>
      <c r="AH36" s="232"/>
      <c r="AI36" s="232"/>
      <c r="AJ36" s="232"/>
      <c r="AK36" s="232"/>
      <c r="AL36" s="234"/>
    </row>
    <row r="37" spans="2:38" ht="11.25" customHeight="1">
      <c r="B37" s="3295"/>
      <c r="C37" s="3296"/>
      <c r="D37" s="232"/>
      <c r="E37" s="3263"/>
      <c r="F37" s="3263"/>
      <c r="G37" s="3242"/>
      <c r="H37" s="3243"/>
      <c r="I37" s="3244"/>
      <c r="J37" s="3246"/>
      <c r="K37" s="3242"/>
      <c r="L37" s="3243"/>
      <c r="M37" s="3244"/>
      <c r="N37" s="3246"/>
      <c r="O37" s="233"/>
      <c r="P37" s="232"/>
      <c r="Q37" s="232"/>
      <c r="R37" s="232"/>
      <c r="S37" s="3302"/>
      <c r="T37" s="3303"/>
      <c r="U37" s="3303"/>
      <c r="V37" s="3303"/>
      <c r="W37" s="3303"/>
      <c r="X37" s="3303"/>
      <c r="Y37" s="3303"/>
      <c r="Z37" s="3304"/>
      <c r="AA37" s="232"/>
      <c r="AB37" s="232"/>
      <c r="AC37" s="232"/>
      <c r="AD37" s="232"/>
      <c r="AE37" s="232"/>
      <c r="AF37" s="232"/>
      <c r="AG37" s="232"/>
      <c r="AH37" s="232"/>
      <c r="AI37" s="232"/>
      <c r="AJ37" s="232"/>
      <c r="AK37" s="232"/>
      <c r="AL37" s="234"/>
    </row>
    <row r="38" spans="2:38" ht="11.25" customHeight="1">
      <c r="B38" s="3295"/>
      <c r="C38" s="3296"/>
      <c r="D38" s="232"/>
      <c r="E38" s="3263" t="s">
        <v>170</v>
      </c>
      <c r="F38" s="3263"/>
      <c r="G38" s="3239"/>
      <c r="H38" s="3240"/>
      <c r="I38" s="3241"/>
      <c r="J38" s="3245" t="s">
        <v>227</v>
      </c>
      <c r="K38" s="3239"/>
      <c r="L38" s="3240"/>
      <c r="M38" s="3241"/>
      <c r="N38" s="3245" t="s">
        <v>227</v>
      </c>
      <c r="O38" s="233"/>
      <c r="P38" s="232"/>
      <c r="Q38" s="232"/>
      <c r="R38" s="232"/>
      <c r="S38" s="3247" t="s">
        <v>579</v>
      </c>
      <c r="T38" s="3248"/>
      <c r="U38" s="3248"/>
      <c r="V38" s="3249"/>
      <c r="W38" s="3247" t="s">
        <v>580</v>
      </c>
      <c r="X38" s="3248"/>
      <c r="Y38" s="3248"/>
      <c r="Z38" s="3249"/>
      <c r="AA38" s="232"/>
      <c r="AB38" s="232"/>
      <c r="AC38" s="232"/>
      <c r="AD38" s="232"/>
      <c r="AE38" s="232"/>
      <c r="AF38" s="232"/>
      <c r="AG38" s="232"/>
      <c r="AH38" s="232"/>
      <c r="AI38" s="232"/>
      <c r="AJ38" s="232"/>
      <c r="AK38" s="232"/>
      <c r="AL38" s="234"/>
    </row>
    <row r="39" spans="2:38" ht="11.25" customHeight="1" thickBot="1">
      <c r="B39" s="3295"/>
      <c r="C39" s="3296"/>
      <c r="D39" s="232"/>
      <c r="E39" s="3263"/>
      <c r="F39" s="3263"/>
      <c r="G39" s="3242"/>
      <c r="H39" s="3243"/>
      <c r="I39" s="3244"/>
      <c r="J39" s="3246"/>
      <c r="K39" s="3242"/>
      <c r="L39" s="3243"/>
      <c r="M39" s="3244"/>
      <c r="N39" s="3246"/>
      <c r="O39" s="233"/>
      <c r="P39" s="232"/>
      <c r="Q39" s="232"/>
      <c r="R39" s="232"/>
      <c r="S39" s="1073" t="s">
        <v>1583</v>
      </c>
      <c r="T39" s="1064">
        <f ca="1">IF(MONTH(TODAY())&gt;=3,YEAR(TODAY())-1,YEAR(TODAY())-2)</f>
        <v>2025</v>
      </c>
      <c r="U39" s="1074" t="s">
        <v>1584</v>
      </c>
      <c r="V39" s="1075"/>
      <c r="W39" s="1073" t="s">
        <v>1583</v>
      </c>
      <c r="X39" s="1064">
        <f ca="1">IF(MONTH(TODAY())&gt;=3,YEAR(TODAY())-2,YEAR(TODAY())-3)</f>
        <v>2024</v>
      </c>
      <c r="Y39" s="1074" t="s">
        <v>1584</v>
      </c>
      <c r="Z39" s="1075"/>
      <c r="AA39" s="232"/>
      <c r="AB39" s="232"/>
      <c r="AC39" s="232"/>
      <c r="AD39" s="232"/>
      <c r="AE39" s="232"/>
      <c r="AF39" s="232"/>
      <c r="AG39" s="232"/>
      <c r="AH39" s="232"/>
      <c r="AI39" s="232"/>
      <c r="AJ39" s="232"/>
      <c r="AK39" s="232"/>
      <c r="AL39" s="234"/>
    </row>
    <row r="40" spans="2:38" ht="11.25" customHeight="1">
      <c r="B40" s="3295"/>
      <c r="C40" s="3296"/>
      <c r="D40" s="232"/>
      <c r="E40" s="3263" t="s">
        <v>171</v>
      </c>
      <c r="F40" s="3263"/>
      <c r="G40" s="3239"/>
      <c r="H40" s="3240"/>
      <c r="I40" s="3241"/>
      <c r="J40" s="3245" t="s">
        <v>227</v>
      </c>
      <c r="K40" s="3239"/>
      <c r="L40" s="3240"/>
      <c r="M40" s="3241"/>
      <c r="N40" s="3245" t="s">
        <v>227</v>
      </c>
      <c r="O40" s="233"/>
      <c r="P40" s="232"/>
      <c r="Q40" s="232"/>
      <c r="R40" s="232"/>
      <c r="S40" s="3239"/>
      <c r="T40" s="3240"/>
      <c r="U40" s="3241"/>
      <c r="V40" s="3245" t="s">
        <v>227</v>
      </c>
      <c r="W40" s="3239"/>
      <c r="X40" s="3240"/>
      <c r="Y40" s="3241"/>
      <c r="Z40" s="3245" t="s">
        <v>227</v>
      </c>
      <c r="AA40" s="232"/>
      <c r="AB40" s="232"/>
      <c r="AC40" s="232"/>
      <c r="AD40" s="232"/>
      <c r="AE40" s="3252" t="s">
        <v>459</v>
      </c>
      <c r="AF40" s="3253"/>
      <c r="AG40" s="3253"/>
      <c r="AH40" s="3253"/>
      <c r="AI40" s="3253"/>
      <c r="AJ40" s="3253"/>
      <c r="AK40" s="3254"/>
      <c r="AL40" s="234"/>
    </row>
    <row r="41" spans="2:38" ht="11.25" customHeight="1" thickBot="1">
      <c r="B41" s="3295"/>
      <c r="C41" s="3296"/>
      <c r="D41" s="232"/>
      <c r="E41" s="3272"/>
      <c r="F41" s="3272"/>
      <c r="G41" s="3242"/>
      <c r="H41" s="3243"/>
      <c r="I41" s="3244"/>
      <c r="J41" s="3246"/>
      <c r="K41" s="3242"/>
      <c r="L41" s="3243"/>
      <c r="M41" s="3244"/>
      <c r="N41" s="3246"/>
      <c r="O41" s="233"/>
      <c r="P41" s="232"/>
      <c r="Q41" s="232"/>
      <c r="R41" s="232"/>
      <c r="S41" s="3242"/>
      <c r="T41" s="3243"/>
      <c r="U41" s="3244"/>
      <c r="V41" s="3246"/>
      <c r="W41" s="3242"/>
      <c r="X41" s="3243"/>
      <c r="Y41" s="3244"/>
      <c r="Z41" s="3246"/>
      <c r="AA41" s="232"/>
      <c r="AB41" s="232"/>
      <c r="AC41" s="232"/>
      <c r="AD41" s="232"/>
      <c r="AE41" s="3255"/>
      <c r="AF41" s="3256"/>
      <c r="AG41" s="3256"/>
      <c r="AH41" s="3256"/>
      <c r="AI41" s="3256"/>
      <c r="AJ41" s="3256"/>
      <c r="AK41" s="3257"/>
      <c r="AL41" s="234"/>
    </row>
    <row r="42" spans="2:38" ht="11.25" customHeight="1">
      <c r="B42" s="3295"/>
      <c r="C42" s="3296"/>
      <c r="D42" s="232"/>
      <c r="E42" s="3289" t="s">
        <v>19</v>
      </c>
      <c r="F42" s="3290"/>
      <c r="G42" s="3253">
        <f>SUM(G18:I41)+SUM(K18:M41)</f>
        <v>0</v>
      </c>
      <c r="H42" s="3253"/>
      <c r="I42" s="3253"/>
      <c r="J42" s="3253"/>
      <c r="K42" s="3253"/>
      <c r="L42" s="3253"/>
      <c r="M42" s="3253"/>
      <c r="N42" s="3280" t="s">
        <v>227</v>
      </c>
      <c r="O42" s="240"/>
      <c r="P42" s="3282" t="s">
        <v>581</v>
      </c>
      <c r="Q42" s="3282"/>
      <c r="R42" s="240"/>
      <c r="S42" s="3289" t="s">
        <v>19</v>
      </c>
      <c r="T42" s="3290"/>
      <c r="U42" s="3274">
        <f>S40+W40</f>
        <v>0</v>
      </c>
      <c r="V42" s="3275"/>
      <c r="W42" s="3275"/>
      <c r="X42" s="3275"/>
      <c r="Y42" s="3276"/>
      <c r="Z42" s="3280" t="s">
        <v>227</v>
      </c>
      <c r="AA42" s="232"/>
      <c r="AB42" s="3282" t="s">
        <v>582</v>
      </c>
      <c r="AC42" s="3282"/>
      <c r="AD42" s="232"/>
      <c r="AE42" s="3283" t="str">
        <f>IFERROR(ROUND(G42/U42*100,0),"自動計算")</f>
        <v>自動計算</v>
      </c>
      <c r="AF42" s="3284"/>
      <c r="AG42" s="3284"/>
      <c r="AH42" s="3284"/>
      <c r="AI42" s="3284"/>
      <c r="AJ42" s="3256" t="s">
        <v>583</v>
      </c>
      <c r="AK42" s="3257"/>
      <c r="AL42" s="234"/>
    </row>
    <row r="43" spans="2:38" ht="11.25" customHeight="1" thickBot="1">
      <c r="B43" s="3295"/>
      <c r="C43" s="3296"/>
      <c r="D43" s="232"/>
      <c r="E43" s="3291"/>
      <c r="F43" s="3292"/>
      <c r="G43" s="3287"/>
      <c r="H43" s="3287"/>
      <c r="I43" s="3287"/>
      <c r="J43" s="3287"/>
      <c r="K43" s="3287"/>
      <c r="L43" s="3287"/>
      <c r="M43" s="3287"/>
      <c r="N43" s="3281"/>
      <c r="O43" s="240"/>
      <c r="P43" s="3282"/>
      <c r="Q43" s="3282"/>
      <c r="R43" s="240"/>
      <c r="S43" s="3291"/>
      <c r="T43" s="3292"/>
      <c r="U43" s="3277"/>
      <c r="V43" s="3278"/>
      <c r="W43" s="3278"/>
      <c r="X43" s="3278"/>
      <c r="Y43" s="3279"/>
      <c r="Z43" s="3281"/>
      <c r="AA43" s="232"/>
      <c r="AB43" s="3282"/>
      <c r="AC43" s="3282"/>
      <c r="AD43" s="232"/>
      <c r="AE43" s="3285"/>
      <c r="AF43" s="3286"/>
      <c r="AG43" s="3286"/>
      <c r="AH43" s="3286"/>
      <c r="AI43" s="3286"/>
      <c r="AJ43" s="3287"/>
      <c r="AK43" s="3288"/>
      <c r="AL43" s="234"/>
    </row>
    <row r="44" spans="2:38">
      <c r="B44" s="3297"/>
      <c r="C44" s="3298"/>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41"/>
    </row>
    <row r="45" spans="2:38" ht="163.5" customHeight="1">
      <c r="B45" s="3273" t="s">
        <v>584</v>
      </c>
      <c r="C45" s="3273"/>
      <c r="D45" s="3273"/>
      <c r="E45" s="3273"/>
      <c r="F45" s="3273"/>
      <c r="G45" s="3273"/>
      <c r="H45" s="3273"/>
      <c r="I45" s="3273"/>
      <c r="J45" s="3273"/>
      <c r="K45" s="3273"/>
      <c r="L45" s="3273"/>
      <c r="M45" s="3273"/>
      <c r="N45" s="3273"/>
      <c r="O45" s="3273"/>
      <c r="P45" s="3273"/>
      <c r="Q45" s="3273"/>
      <c r="R45" s="3273"/>
      <c r="S45" s="3273"/>
      <c r="T45" s="3273"/>
      <c r="U45" s="3273"/>
      <c r="V45" s="3273"/>
      <c r="W45" s="3273"/>
      <c r="X45" s="3273"/>
      <c r="Y45" s="3273"/>
      <c r="Z45" s="3273"/>
      <c r="AA45" s="3273"/>
      <c r="AB45" s="3273"/>
      <c r="AC45" s="3273"/>
      <c r="AD45" s="3273"/>
      <c r="AE45" s="3273"/>
      <c r="AF45" s="3273"/>
      <c r="AG45" s="3273"/>
      <c r="AH45" s="3273"/>
      <c r="AI45" s="3273"/>
      <c r="AJ45" s="3273"/>
      <c r="AK45" s="3273"/>
      <c r="AL45" s="3273"/>
    </row>
    <row r="46" spans="2:38">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row>
    <row r="47" spans="2:38">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row>
    <row r="48" spans="2:38">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99">
    <mergeCell ref="AR8:AR9"/>
    <mergeCell ref="AT8:BH9"/>
    <mergeCell ref="AR10:AR11"/>
    <mergeCell ref="AT10:BH11"/>
    <mergeCell ref="AR12:AR13"/>
    <mergeCell ref="AT12:BH13"/>
    <mergeCell ref="L6:AJ6"/>
    <mergeCell ref="AK6:AL6"/>
    <mergeCell ref="T7:AL13"/>
    <mergeCell ref="G15:N15"/>
    <mergeCell ref="D7:Q13"/>
    <mergeCell ref="E15:F17"/>
    <mergeCell ref="G16:J16"/>
    <mergeCell ref="K16:N16"/>
    <mergeCell ref="E28:F29"/>
    <mergeCell ref="G28:I29"/>
    <mergeCell ref="J28:J29"/>
    <mergeCell ref="K28:M29"/>
    <mergeCell ref="N28:N29"/>
    <mergeCell ref="E26:F27"/>
    <mergeCell ref="G26:I27"/>
    <mergeCell ref="J26:J27"/>
    <mergeCell ref="K26:M27"/>
    <mergeCell ref="N26:N27"/>
    <mergeCell ref="K24:M25"/>
    <mergeCell ref="N24:N25"/>
    <mergeCell ref="E24:F25"/>
    <mergeCell ref="G24:I25"/>
    <mergeCell ref="J20:J21"/>
    <mergeCell ref="S36:Z37"/>
    <mergeCell ref="G34:I35"/>
    <mergeCell ref="J34:J35"/>
    <mergeCell ref="K34:M35"/>
    <mergeCell ref="N34:N35"/>
    <mergeCell ref="E36:F37"/>
    <mergeCell ref="G36:I37"/>
    <mergeCell ref="J36:J37"/>
    <mergeCell ref="K36:M37"/>
    <mergeCell ref="N36:N37"/>
    <mergeCell ref="E38:F39"/>
    <mergeCell ref="G38:I39"/>
    <mergeCell ref="J38:J39"/>
    <mergeCell ref="K38:M39"/>
    <mergeCell ref="N38:N39"/>
    <mergeCell ref="K30:M31"/>
    <mergeCell ref="N30:N31"/>
    <mergeCell ref="E32:F33"/>
    <mergeCell ref="G32:I33"/>
    <mergeCell ref="J32:J33"/>
    <mergeCell ref="K32:M33"/>
    <mergeCell ref="N32:N33"/>
    <mergeCell ref="B45:AL45"/>
    <mergeCell ref="U42:Y43"/>
    <mergeCell ref="Z42:Z43"/>
    <mergeCell ref="AB42:AC43"/>
    <mergeCell ref="AE42:AI43"/>
    <mergeCell ref="AJ42:AK43"/>
    <mergeCell ref="E42:F43"/>
    <mergeCell ref="G42:M43"/>
    <mergeCell ref="N42:N43"/>
    <mergeCell ref="P42:Q43"/>
    <mergeCell ref="S42:T43"/>
    <mergeCell ref="B14:C44"/>
    <mergeCell ref="E18:F19"/>
    <mergeCell ref="G18:I19"/>
    <mergeCell ref="J18:J19"/>
    <mergeCell ref="K18:M19"/>
    <mergeCell ref="B7:C13"/>
    <mergeCell ref="R7:S13"/>
    <mergeCell ref="E40:F41"/>
    <mergeCell ref="G40:I41"/>
    <mergeCell ref="J40:J41"/>
    <mergeCell ref="E30:F31"/>
    <mergeCell ref="G30:I31"/>
    <mergeCell ref="J30:J31"/>
    <mergeCell ref="N18:N19"/>
    <mergeCell ref="E22:F23"/>
    <mergeCell ref="G22:I23"/>
    <mergeCell ref="J22:J23"/>
    <mergeCell ref="K22:M23"/>
    <mergeCell ref="E20:F21"/>
    <mergeCell ref="G20:I21"/>
    <mergeCell ref="J24:J25"/>
    <mergeCell ref="K40:M41"/>
    <mergeCell ref="N40:N41"/>
    <mergeCell ref="S38:V38"/>
    <mergeCell ref="W38:Z38"/>
    <mergeCell ref="AB1:AL1"/>
    <mergeCell ref="S40:U41"/>
    <mergeCell ref="V40:V41"/>
    <mergeCell ref="W40:Y41"/>
    <mergeCell ref="Z40:Z41"/>
    <mergeCell ref="AE40:AK41"/>
    <mergeCell ref="K20:M21"/>
    <mergeCell ref="N20:N21"/>
    <mergeCell ref="N22:N23"/>
    <mergeCell ref="A3:AL4"/>
    <mergeCell ref="B6:K6"/>
    <mergeCell ref="E34:F35"/>
  </mergeCells>
  <phoneticPr fontId="8"/>
  <conditionalFormatting sqref="G18:I41 K18:M41 S40:U41 W40:Y41 D7:Q13">
    <cfRule type="notContainsBlanks" dxfId="95" priority="4">
      <formula>LEN(TRIM(D7))&gt;0</formula>
    </cfRule>
  </conditionalFormatting>
  <conditionalFormatting sqref="T7:AL13">
    <cfRule type="notContainsBlanks" dxfId="94" priority="3">
      <formula>LEN(TRIM(T7))&gt;0</formula>
    </cfRule>
  </conditionalFormatting>
  <conditionalFormatting sqref="G18:I41 K18:M41 S40:U41 W40:Y41">
    <cfRule type="expression" dxfId="93" priority="2">
      <formula>$T$7="８　なし（経過措置対象）"</formula>
    </cfRule>
  </conditionalFormatting>
  <conditionalFormatting sqref="AK6:AL6">
    <cfRule type="notContainsBlanks" dxfId="92" priority="1">
      <formula>LEN(TRIM(AK6))&gt;0</formula>
    </cfRule>
  </conditionalFormatting>
  <dataValidations count="2">
    <dataValidation type="list" allowBlank="1" showInputMessage="1" showErrorMessage="1" sqref="D7:Q13" xr:uid="{4B70A324-58E9-4F7F-BFF7-14AAE61E7673}">
      <formula1>"１　21人以上40人以下,２　41人以上60人以下,３　61人以上80人以下,４　81人以上,５　20人以下"</formula1>
    </dataValidation>
    <dataValidation type="list" allowBlank="1" showInputMessage="1" showErrorMessage="1" sqref="AK6:AL6" xr:uid="{BEEAF310-105B-439F-84F6-85308EA5E4D9}">
      <formula1>"継,新"</formula1>
    </dataValidation>
  </dataValidations>
  <pageMargins left="1.27" right="0.7" top="0.75" bottom="0.63" header="0.3" footer="0.3"/>
  <pageSetup paperSize="9" scale="80" orientation="portrait"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4"/>
    <pageSetUpPr fitToPage="1"/>
  </sheetPr>
  <dimension ref="A1:K49"/>
  <sheetViews>
    <sheetView showGridLines="0" view="pageBreakPreview" zoomScale="80" zoomScaleNormal="100" zoomScaleSheetLayoutView="80" workbookViewId="0">
      <selection activeCell="H1" sqref="H1:K1"/>
    </sheetView>
  </sheetViews>
  <sheetFormatPr defaultRowHeight="13.5"/>
  <cols>
    <col min="1" max="1" width="1.625" style="228" customWidth="1"/>
    <col min="2" max="2" width="3.5" style="228" customWidth="1"/>
    <col min="3" max="4" width="9" style="228" customWidth="1"/>
    <col min="5" max="6" width="8.5" style="228" customWidth="1"/>
    <col min="7" max="7" width="8.375" style="228" customWidth="1"/>
    <col min="8" max="8" width="7.375" style="228" customWidth="1"/>
    <col min="9" max="9" width="10" style="228" customWidth="1"/>
    <col min="10" max="10" width="10.375" style="228" customWidth="1"/>
    <col min="11" max="11" width="17.125" style="228" customWidth="1"/>
    <col min="12" max="256" width="9" style="228"/>
    <col min="257" max="257" width="1.625" style="228" customWidth="1"/>
    <col min="258" max="258" width="3.5" style="228" customWidth="1"/>
    <col min="259" max="260" width="9" style="228" customWidth="1"/>
    <col min="261" max="262" width="8.5" style="228" customWidth="1"/>
    <col min="263" max="263" width="8.375" style="228" customWidth="1"/>
    <col min="264" max="264" width="7.375" style="228" customWidth="1"/>
    <col min="265" max="266" width="10" style="228" customWidth="1"/>
    <col min="267" max="267" width="17.125" style="228" customWidth="1"/>
    <col min="268" max="512" width="9" style="228"/>
    <col min="513" max="513" width="1.625" style="228" customWidth="1"/>
    <col min="514" max="514" width="3.5" style="228" customWidth="1"/>
    <col min="515" max="516" width="9" style="228" customWidth="1"/>
    <col min="517" max="518" width="8.5" style="228" customWidth="1"/>
    <col min="519" max="519" width="8.375" style="228" customWidth="1"/>
    <col min="520" max="520" width="7.375" style="228" customWidth="1"/>
    <col min="521" max="522" width="10" style="228" customWidth="1"/>
    <col min="523" max="523" width="17.125" style="228" customWidth="1"/>
    <col min="524" max="768" width="9" style="228"/>
    <col min="769" max="769" width="1.625" style="228" customWidth="1"/>
    <col min="770" max="770" width="3.5" style="228" customWidth="1"/>
    <col min="771" max="772" width="9" style="228" customWidth="1"/>
    <col min="773" max="774" width="8.5" style="228" customWidth="1"/>
    <col min="775" max="775" width="8.375" style="228" customWidth="1"/>
    <col min="776" max="776" width="7.375" style="228" customWidth="1"/>
    <col min="777" max="778" width="10" style="228" customWidth="1"/>
    <col min="779" max="779" width="17.125" style="228" customWidth="1"/>
    <col min="780" max="1024" width="9" style="228"/>
    <col min="1025" max="1025" width="1.625" style="228" customWidth="1"/>
    <col min="1026" max="1026" width="3.5" style="228" customWidth="1"/>
    <col min="1027" max="1028" width="9" style="228" customWidth="1"/>
    <col min="1029" max="1030" width="8.5" style="228" customWidth="1"/>
    <col min="1031" max="1031" width="8.375" style="228" customWidth="1"/>
    <col min="1032" max="1032" width="7.375" style="228" customWidth="1"/>
    <col min="1033" max="1034" width="10" style="228" customWidth="1"/>
    <col min="1035" max="1035" width="17.125" style="228" customWidth="1"/>
    <col min="1036" max="1280" width="9" style="228"/>
    <col min="1281" max="1281" width="1.625" style="228" customWidth="1"/>
    <col min="1282" max="1282" width="3.5" style="228" customWidth="1"/>
    <col min="1283" max="1284" width="9" style="228" customWidth="1"/>
    <col min="1285" max="1286" width="8.5" style="228" customWidth="1"/>
    <col min="1287" max="1287" width="8.375" style="228" customWidth="1"/>
    <col min="1288" max="1288" width="7.375" style="228" customWidth="1"/>
    <col min="1289" max="1290" width="10" style="228" customWidth="1"/>
    <col min="1291" max="1291" width="17.125" style="228" customWidth="1"/>
    <col min="1292" max="1536" width="9" style="228"/>
    <col min="1537" max="1537" width="1.625" style="228" customWidth="1"/>
    <col min="1538" max="1538" width="3.5" style="228" customWidth="1"/>
    <col min="1539" max="1540" width="9" style="228" customWidth="1"/>
    <col min="1541" max="1542" width="8.5" style="228" customWidth="1"/>
    <col min="1543" max="1543" width="8.375" style="228" customWidth="1"/>
    <col min="1544" max="1544" width="7.375" style="228" customWidth="1"/>
    <col min="1545" max="1546" width="10" style="228" customWidth="1"/>
    <col min="1547" max="1547" width="17.125" style="228" customWidth="1"/>
    <col min="1548" max="1792" width="9" style="228"/>
    <col min="1793" max="1793" width="1.625" style="228" customWidth="1"/>
    <col min="1794" max="1794" width="3.5" style="228" customWidth="1"/>
    <col min="1795" max="1796" width="9" style="228" customWidth="1"/>
    <col min="1797" max="1798" width="8.5" style="228" customWidth="1"/>
    <col min="1799" max="1799" width="8.375" style="228" customWidth="1"/>
    <col min="1800" max="1800" width="7.375" style="228" customWidth="1"/>
    <col min="1801" max="1802" width="10" style="228" customWidth="1"/>
    <col min="1803" max="1803" width="17.125" style="228" customWidth="1"/>
    <col min="1804" max="2048" width="9" style="228"/>
    <col min="2049" max="2049" width="1.625" style="228" customWidth="1"/>
    <col min="2050" max="2050" width="3.5" style="228" customWidth="1"/>
    <col min="2051" max="2052" width="9" style="228" customWidth="1"/>
    <col min="2053" max="2054" width="8.5" style="228" customWidth="1"/>
    <col min="2055" max="2055" width="8.375" style="228" customWidth="1"/>
    <col min="2056" max="2056" width="7.375" style="228" customWidth="1"/>
    <col min="2057" max="2058" width="10" style="228" customWidth="1"/>
    <col min="2059" max="2059" width="17.125" style="228" customWidth="1"/>
    <col min="2060" max="2304" width="9" style="228"/>
    <col min="2305" max="2305" width="1.625" style="228" customWidth="1"/>
    <col min="2306" max="2306" width="3.5" style="228" customWidth="1"/>
    <col min="2307" max="2308" width="9" style="228" customWidth="1"/>
    <col min="2309" max="2310" width="8.5" style="228" customWidth="1"/>
    <col min="2311" max="2311" width="8.375" style="228" customWidth="1"/>
    <col min="2312" max="2312" width="7.375" style="228" customWidth="1"/>
    <col min="2313" max="2314" width="10" style="228" customWidth="1"/>
    <col min="2315" max="2315" width="17.125" style="228" customWidth="1"/>
    <col min="2316" max="2560" width="9" style="228"/>
    <col min="2561" max="2561" width="1.625" style="228" customWidth="1"/>
    <col min="2562" max="2562" width="3.5" style="228" customWidth="1"/>
    <col min="2563" max="2564" width="9" style="228" customWidth="1"/>
    <col min="2565" max="2566" width="8.5" style="228" customWidth="1"/>
    <col min="2567" max="2567" width="8.375" style="228" customWidth="1"/>
    <col min="2568" max="2568" width="7.375" style="228" customWidth="1"/>
    <col min="2569" max="2570" width="10" style="228" customWidth="1"/>
    <col min="2571" max="2571" width="17.125" style="228" customWidth="1"/>
    <col min="2572" max="2816" width="9" style="228"/>
    <col min="2817" max="2817" width="1.625" style="228" customWidth="1"/>
    <col min="2818" max="2818" width="3.5" style="228" customWidth="1"/>
    <col min="2819" max="2820" width="9" style="228" customWidth="1"/>
    <col min="2821" max="2822" width="8.5" style="228" customWidth="1"/>
    <col min="2823" max="2823" width="8.375" style="228" customWidth="1"/>
    <col min="2824" max="2824" width="7.375" style="228" customWidth="1"/>
    <col min="2825" max="2826" width="10" style="228" customWidth="1"/>
    <col min="2827" max="2827" width="17.125" style="228" customWidth="1"/>
    <col min="2828" max="3072" width="9" style="228"/>
    <col min="3073" max="3073" width="1.625" style="228" customWidth="1"/>
    <col min="3074" max="3074" width="3.5" style="228" customWidth="1"/>
    <col min="3075" max="3076" width="9" style="228" customWidth="1"/>
    <col min="3077" max="3078" width="8.5" style="228" customWidth="1"/>
    <col min="3079" max="3079" width="8.375" style="228" customWidth="1"/>
    <col min="3080" max="3080" width="7.375" style="228" customWidth="1"/>
    <col min="3081" max="3082" width="10" style="228" customWidth="1"/>
    <col min="3083" max="3083" width="17.125" style="228" customWidth="1"/>
    <col min="3084" max="3328" width="9" style="228"/>
    <col min="3329" max="3329" width="1.625" style="228" customWidth="1"/>
    <col min="3330" max="3330" width="3.5" style="228" customWidth="1"/>
    <col min="3331" max="3332" width="9" style="228" customWidth="1"/>
    <col min="3333" max="3334" width="8.5" style="228" customWidth="1"/>
    <col min="3335" max="3335" width="8.375" style="228" customWidth="1"/>
    <col min="3336" max="3336" width="7.375" style="228" customWidth="1"/>
    <col min="3337" max="3338" width="10" style="228" customWidth="1"/>
    <col min="3339" max="3339" width="17.125" style="228" customWidth="1"/>
    <col min="3340" max="3584" width="9" style="228"/>
    <col min="3585" max="3585" width="1.625" style="228" customWidth="1"/>
    <col min="3586" max="3586" width="3.5" style="228" customWidth="1"/>
    <col min="3587" max="3588" width="9" style="228" customWidth="1"/>
    <col min="3589" max="3590" width="8.5" style="228" customWidth="1"/>
    <col min="3591" max="3591" width="8.375" style="228" customWidth="1"/>
    <col min="3592" max="3592" width="7.375" style="228" customWidth="1"/>
    <col min="3593" max="3594" width="10" style="228" customWidth="1"/>
    <col min="3595" max="3595" width="17.125" style="228" customWidth="1"/>
    <col min="3596" max="3840" width="9" style="228"/>
    <col min="3841" max="3841" width="1.625" style="228" customWidth="1"/>
    <col min="3842" max="3842" width="3.5" style="228" customWidth="1"/>
    <col min="3843" max="3844" width="9" style="228" customWidth="1"/>
    <col min="3845" max="3846" width="8.5" style="228" customWidth="1"/>
    <col min="3847" max="3847" width="8.375" style="228" customWidth="1"/>
    <col min="3848" max="3848" width="7.375" style="228" customWidth="1"/>
    <col min="3849" max="3850" width="10" style="228" customWidth="1"/>
    <col min="3851" max="3851" width="17.125" style="228" customWidth="1"/>
    <col min="3852" max="4096" width="9" style="228"/>
    <col min="4097" max="4097" width="1.625" style="228" customWidth="1"/>
    <col min="4098" max="4098" width="3.5" style="228" customWidth="1"/>
    <col min="4099" max="4100" width="9" style="228" customWidth="1"/>
    <col min="4101" max="4102" width="8.5" style="228" customWidth="1"/>
    <col min="4103" max="4103" width="8.375" style="228" customWidth="1"/>
    <col min="4104" max="4104" width="7.375" style="228" customWidth="1"/>
    <col min="4105" max="4106" width="10" style="228" customWidth="1"/>
    <col min="4107" max="4107" width="17.125" style="228" customWidth="1"/>
    <col min="4108" max="4352" width="9" style="228"/>
    <col min="4353" max="4353" width="1.625" style="228" customWidth="1"/>
    <col min="4354" max="4354" width="3.5" style="228" customWidth="1"/>
    <col min="4355" max="4356" width="9" style="228" customWidth="1"/>
    <col min="4357" max="4358" width="8.5" style="228" customWidth="1"/>
    <col min="4359" max="4359" width="8.375" style="228" customWidth="1"/>
    <col min="4360" max="4360" width="7.375" style="228" customWidth="1"/>
    <col min="4361" max="4362" width="10" style="228" customWidth="1"/>
    <col min="4363" max="4363" width="17.125" style="228" customWidth="1"/>
    <col min="4364" max="4608" width="9" style="228"/>
    <col min="4609" max="4609" width="1.625" style="228" customWidth="1"/>
    <col min="4610" max="4610" width="3.5" style="228" customWidth="1"/>
    <col min="4611" max="4612" width="9" style="228" customWidth="1"/>
    <col min="4613" max="4614" width="8.5" style="228" customWidth="1"/>
    <col min="4615" max="4615" width="8.375" style="228" customWidth="1"/>
    <col min="4616" max="4616" width="7.375" style="228" customWidth="1"/>
    <col min="4617" max="4618" width="10" style="228" customWidth="1"/>
    <col min="4619" max="4619" width="17.125" style="228" customWidth="1"/>
    <col min="4620" max="4864" width="9" style="228"/>
    <col min="4865" max="4865" width="1.625" style="228" customWidth="1"/>
    <col min="4866" max="4866" width="3.5" style="228" customWidth="1"/>
    <col min="4867" max="4868" width="9" style="228" customWidth="1"/>
    <col min="4869" max="4870" width="8.5" style="228" customWidth="1"/>
    <col min="4871" max="4871" width="8.375" style="228" customWidth="1"/>
    <col min="4872" max="4872" width="7.375" style="228" customWidth="1"/>
    <col min="4873" max="4874" width="10" style="228" customWidth="1"/>
    <col min="4875" max="4875" width="17.125" style="228" customWidth="1"/>
    <col min="4876" max="5120" width="9" style="228"/>
    <col min="5121" max="5121" width="1.625" style="228" customWidth="1"/>
    <col min="5122" max="5122" width="3.5" style="228" customWidth="1"/>
    <col min="5123" max="5124" width="9" style="228" customWidth="1"/>
    <col min="5125" max="5126" width="8.5" style="228" customWidth="1"/>
    <col min="5127" max="5127" width="8.375" style="228" customWidth="1"/>
    <col min="5128" max="5128" width="7.375" style="228" customWidth="1"/>
    <col min="5129" max="5130" width="10" style="228" customWidth="1"/>
    <col min="5131" max="5131" width="17.125" style="228" customWidth="1"/>
    <col min="5132" max="5376" width="9" style="228"/>
    <col min="5377" max="5377" width="1.625" style="228" customWidth="1"/>
    <col min="5378" max="5378" width="3.5" style="228" customWidth="1"/>
    <col min="5379" max="5380" width="9" style="228" customWidth="1"/>
    <col min="5381" max="5382" width="8.5" style="228" customWidth="1"/>
    <col min="5383" max="5383" width="8.375" style="228" customWidth="1"/>
    <col min="5384" max="5384" width="7.375" style="228" customWidth="1"/>
    <col min="5385" max="5386" width="10" style="228" customWidth="1"/>
    <col min="5387" max="5387" width="17.125" style="228" customWidth="1"/>
    <col min="5388" max="5632" width="9" style="228"/>
    <col min="5633" max="5633" width="1.625" style="228" customWidth="1"/>
    <col min="5634" max="5634" width="3.5" style="228" customWidth="1"/>
    <col min="5635" max="5636" width="9" style="228" customWidth="1"/>
    <col min="5637" max="5638" width="8.5" style="228" customWidth="1"/>
    <col min="5639" max="5639" width="8.375" style="228" customWidth="1"/>
    <col min="5640" max="5640" width="7.375" style="228" customWidth="1"/>
    <col min="5641" max="5642" width="10" style="228" customWidth="1"/>
    <col min="5643" max="5643" width="17.125" style="228" customWidth="1"/>
    <col min="5644" max="5888" width="9" style="228"/>
    <col min="5889" max="5889" width="1.625" style="228" customWidth="1"/>
    <col min="5890" max="5890" width="3.5" style="228" customWidth="1"/>
    <col min="5891" max="5892" width="9" style="228" customWidth="1"/>
    <col min="5893" max="5894" width="8.5" style="228" customWidth="1"/>
    <col min="5895" max="5895" width="8.375" style="228" customWidth="1"/>
    <col min="5896" max="5896" width="7.375" style="228" customWidth="1"/>
    <col min="5897" max="5898" width="10" style="228" customWidth="1"/>
    <col min="5899" max="5899" width="17.125" style="228" customWidth="1"/>
    <col min="5900" max="6144" width="9" style="228"/>
    <col min="6145" max="6145" width="1.625" style="228" customWidth="1"/>
    <col min="6146" max="6146" width="3.5" style="228" customWidth="1"/>
    <col min="6147" max="6148" width="9" style="228" customWidth="1"/>
    <col min="6149" max="6150" width="8.5" style="228" customWidth="1"/>
    <col min="6151" max="6151" width="8.375" style="228" customWidth="1"/>
    <col min="6152" max="6152" width="7.375" style="228" customWidth="1"/>
    <col min="6153" max="6154" width="10" style="228" customWidth="1"/>
    <col min="6155" max="6155" width="17.125" style="228" customWidth="1"/>
    <col min="6156" max="6400" width="9" style="228"/>
    <col min="6401" max="6401" width="1.625" style="228" customWidth="1"/>
    <col min="6402" max="6402" width="3.5" style="228" customWidth="1"/>
    <col min="6403" max="6404" width="9" style="228" customWidth="1"/>
    <col min="6405" max="6406" width="8.5" style="228" customWidth="1"/>
    <col min="6407" max="6407" width="8.375" style="228" customWidth="1"/>
    <col min="6408" max="6408" width="7.375" style="228" customWidth="1"/>
    <col min="6409" max="6410" width="10" style="228" customWidth="1"/>
    <col min="6411" max="6411" width="17.125" style="228" customWidth="1"/>
    <col min="6412" max="6656" width="9" style="228"/>
    <col min="6657" max="6657" width="1.625" style="228" customWidth="1"/>
    <col min="6658" max="6658" width="3.5" style="228" customWidth="1"/>
    <col min="6659" max="6660" width="9" style="228" customWidth="1"/>
    <col min="6661" max="6662" width="8.5" style="228" customWidth="1"/>
    <col min="6663" max="6663" width="8.375" style="228" customWidth="1"/>
    <col min="6664" max="6664" width="7.375" style="228" customWidth="1"/>
    <col min="6665" max="6666" width="10" style="228" customWidth="1"/>
    <col min="6667" max="6667" width="17.125" style="228" customWidth="1"/>
    <col min="6668" max="6912" width="9" style="228"/>
    <col min="6913" max="6913" width="1.625" style="228" customWidth="1"/>
    <col min="6914" max="6914" width="3.5" style="228" customWidth="1"/>
    <col min="6915" max="6916" width="9" style="228" customWidth="1"/>
    <col min="6917" max="6918" width="8.5" style="228" customWidth="1"/>
    <col min="6919" max="6919" width="8.375" style="228" customWidth="1"/>
    <col min="6920" max="6920" width="7.375" style="228" customWidth="1"/>
    <col min="6921" max="6922" width="10" style="228" customWidth="1"/>
    <col min="6923" max="6923" width="17.125" style="228" customWidth="1"/>
    <col min="6924" max="7168" width="9" style="228"/>
    <col min="7169" max="7169" width="1.625" style="228" customWidth="1"/>
    <col min="7170" max="7170" width="3.5" style="228" customWidth="1"/>
    <col min="7171" max="7172" width="9" style="228" customWidth="1"/>
    <col min="7173" max="7174" width="8.5" style="228" customWidth="1"/>
    <col min="7175" max="7175" width="8.375" style="228" customWidth="1"/>
    <col min="7176" max="7176" width="7.375" style="228" customWidth="1"/>
    <col min="7177" max="7178" width="10" style="228" customWidth="1"/>
    <col min="7179" max="7179" width="17.125" style="228" customWidth="1"/>
    <col min="7180" max="7424" width="9" style="228"/>
    <col min="7425" max="7425" width="1.625" style="228" customWidth="1"/>
    <col min="7426" max="7426" width="3.5" style="228" customWidth="1"/>
    <col min="7427" max="7428" width="9" style="228" customWidth="1"/>
    <col min="7429" max="7430" width="8.5" style="228" customWidth="1"/>
    <col min="7431" max="7431" width="8.375" style="228" customWidth="1"/>
    <col min="7432" max="7432" width="7.375" style="228" customWidth="1"/>
    <col min="7433" max="7434" width="10" style="228" customWidth="1"/>
    <col min="7435" max="7435" width="17.125" style="228" customWidth="1"/>
    <col min="7436" max="7680" width="9" style="228"/>
    <col min="7681" max="7681" width="1.625" style="228" customWidth="1"/>
    <col min="7682" max="7682" width="3.5" style="228" customWidth="1"/>
    <col min="7683" max="7684" width="9" style="228" customWidth="1"/>
    <col min="7685" max="7686" width="8.5" style="228" customWidth="1"/>
    <col min="7687" max="7687" width="8.375" style="228" customWidth="1"/>
    <col min="7688" max="7688" width="7.375" style="228" customWidth="1"/>
    <col min="7689" max="7690" width="10" style="228" customWidth="1"/>
    <col min="7691" max="7691" width="17.125" style="228" customWidth="1"/>
    <col min="7692" max="7936" width="9" style="228"/>
    <col min="7937" max="7937" width="1.625" style="228" customWidth="1"/>
    <col min="7938" max="7938" width="3.5" style="228" customWidth="1"/>
    <col min="7939" max="7940" width="9" style="228" customWidth="1"/>
    <col min="7941" max="7942" width="8.5" style="228" customWidth="1"/>
    <col min="7943" max="7943" width="8.375" style="228" customWidth="1"/>
    <col min="7944" max="7944" width="7.375" style="228" customWidth="1"/>
    <col min="7945" max="7946" width="10" style="228" customWidth="1"/>
    <col min="7947" max="7947" width="17.125" style="228" customWidth="1"/>
    <col min="7948" max="8192" width="9" style="228"/>
    <col min="8193" max="8193" width="1.625" style="228" customWidth="1"/>
    <col min="8194" max="8194" width="3.5" style="228" customWidth="1"/>
    <col min="8195" max="8196" width="9" style="228" customWidth="1"/>
    <col min="8197" max="8198" width="8.5" style="228" customWidth="1"/>
    <col min="8199" max="8199" width="8.375" style="228" customWidth="1"/>
    <col min="8200" max="8200" width="7.375" style="228" customWidth="1"/>
    <col min="8201" max="8202" width="10" style="228" customWidth="1"/>
    <col min="8203" max="8203" width="17.125" style="228" customWidth="1"/>
    <col min="8204" max="8448" width="9" style="228"/>
    <col min="8449" max="8449" width="1.625" style="228" customWidth="1"/>
    <col min="8450" max="8450" width="3.5" style="228" customWidth="1"/>
    <col min="8451" max="8452" width="9" style="228" customWidth="1"/>
    <col min="8453" max="8454" width="8.5" style="228" customWidth="1"/>
    <col min="8455" max="8455" width="8.375" style="228" customWidth="1"/>
    <col min="8456" max="8456" width="7.375" style="228" customWidth="1"/>
    <col min="8457" max="8458" width="10" style="228" customWidth="1"/>
    <col min="8459" max="8459" width="17.125" style="228" customWidth="1"/>
    <col min="8460" max="8704" width="9" style="228"/>
    <col min="8705" max="8705" width="1.625" style="228" customWidth="1"/>
    <col min="8706" max="8706" width="3.5" style="228" customWidth="1"/>
    <col min="8707" max="8708" width="9" style="228" customWidth="1"/>
    <col min="8709" max="8710" width="8.5" style="228" customWidth="1"/>
    <col min="8711" max="8711" width="8.375" style="228" customWidth="1"/>
    <col min="8712" max="8712" width="7.375" style="228" customWidth="1"/>
    <col min="8713" max="8714" width="10" style="228" customWidth="1"/>
    <col min="8715" max="8715" width="17.125" style="228" customWidth="1"/>
    <col min="8716" max="8960" width="9" style="228"/>
    <col min="8961" max="8961" width="1.625" style="228" customWidth="1"/>
    <col min="8962" max="8962" width="3.5" style="228" customWidth="1"/>
    <col min="8963" max="8964" width="9" style="228" customWidth="1"/>
    <col min="8965" max="8966" width="8.5" style="228" customWidth="1"/>
    <col min="8967" max="8967" width="8.375" style="228" customWidth="1"/>
    <col min="8968" max="8968" width="7.375" style="228" customWidth="1"/>
    <col min="8969" max="8970" width="10" style="228" customWidth="1"/>
    <col min="8971" max="8971" width="17.125" style="228" customWidth="1"/>
    <col min="8972" max="9216" width="9" style="228"/>
    <col min="9217" max="9217" width="1.625" style="228" customWidth="1"/>
    <col min="9218" max="9218" width="3.5" style="228" customWidth="1"/>
    <col min="9219" max="9220" width="9" style="228" customWidth="1"/>
    <col min="9221" max="9222" width="8.5" style="228" customWidth="1"/>
    <col min="9223" max="9223" width="8.375" style="228" customWidth="1"/>
    <col min="9224" max="9224" width="7.375" style="228" customWidth="1"/>
    <col min="9225" max="9226" width="10" style="228" customWidth="1"/>
    <col min="9227" max="9227" width="17.125" style="228" customWidth="1"/>
    <col min="9228" max="9472" width="9" style="228"/>
    <col min="9473" max="9473" width="1.625" style="228" customWidth="1"/>
    <col min="9474" max="9474" width="3.5" style="228" customWidth="1"/>
    <col min="9475" max="9476" width="9" style="228" customWidth="1"/>
    <col min="9477" max="9478" width="8.5" style="228" customWidth="1"/>
    <col min="9479" max="9479" width="8.375" style="228" customWidth="1"/>
    <col min="9480" max="9480" width="7.375" style="228" customWidth="1"/>
    <col min="9481" max="9482" width="10" style="228" customWidth="1"/>
    <col min="9483" max="9483" width="17.125" style="228" customWidth="1"/>
    <col min="9484" max="9728" width="9" style="228"/>
    <col min="9729" max="9729" width="1.625" style="228" customWidth="1"/>
    <col min="9730" max="9730" width="3.5" style="228" customWidth="1"/>
    <col min="9731" max="9732" width="9" style="228" customWidth="1"/>
    <col min="9733" max="9734" width="8.5" style="228" customWidth="1"/>
    <col min="9735" max="9735" width="8.375" style="228" customWidth="1"/>
    <col min="9736" max="9736" width="7.375" style="228" customWidth="1"/>
    <col min="9737" max="9738" width="10" style="228" customWidth="1"/>
    <col min="9739" max="9739" width="17.125" style="228" customWidth="1"/>
    <col min="9740" max="9984" width="9" style="228"/>
    <col min="9985" max="9985" width="1.625" style="228" customWidth="1"/>
    <col min="9986" max="9986" width="3.5" style="228" customWidth="1"/>
    <col min="9987" max="9988" width="9" style="228" customWidth="1"/>
    <col min="9989" max="9990" width="8.5" style="228" customWidth="1"/>
    <col min="9991" max="9991" width="8.375" style="228" customWidth="1"/>
    <col min="9992" max="9992" width="7.375" style="228" customWidth="1"/>
    <col min="9993" max="9994" width="10" style="228" customWidth="1"/>
    <col min="9995" max="9995" width="17.125" style="228" customWidth="1"/>
    <col min="9996" max="10240" width="9" style="228"/>
    <col min="10241" max="10241" width="1.625" style="228" customWidth="1"/>
    <col min="10242" max="10242" width="3.5" style="228" customWidth="1"/>
    <col min="10243" max="10244" width="9" style="228" customWidth="1"/>
    <col min="10245" max="10246" width="8.5" style="228" customWidth="1"/>
    <col min="10247" max="10247" width="8.375" style="228" customWidth="1"/>
    <col min="10248" max="10248" width="7.375" style="228" customWidth="1"/>
    <col min="10249" max="10250" width="10" style="228" customWidth="1"/>
    <col min="10251" max="10251" width="17.125" style="228" customWidth="1"/>
    <col min="10252" max="10496" width="9" style="228"/>
    <col min="10497" max="10497" width="1.625" style="228" customWidth="1"/>
    <col min="10498" max="10498" width="3.5" style="228" customWidth="1"/>
    <col min="10499" max="10500" width="9" style="228" customWidth="1"/>
    <col min="10501" max="10502" width="8.5" style="228" customWidth="1"/>
    <col min="10503" max="10503" width="8.375" style="228" customWidth="1"/>
    <col min="10504" max="10504" width="7.375" style="228" customWidth="1"/>
    <col min="10505" max="10506" width="10" style="228" customWidth="1"/>
    <col min="10507" max="10507" width="17.125" style="228" customWidth="1"/>
    <col min="10508" max="10752" width="9" style="228"/>
    <col min="10753" max="10753" width="1.625" style="228" customWidth="1"/>
    <col min="10754" max="10754" width="3.5" style="228" customWidth="1"/>
    <col min="10755" max="10756" width="9" style="228" customWidth="1"/>
    <col min="10757" max="10758" width="8.5" style="228" customWidth="1"/>
    <col min="10759" max="10759" width="8.375" style="228" customWidth="1"/>
    <col min="10760" max="10760" width="7.375" style="228" customWidth="1"/>
    <col min="10761" max="10762" width="10" style="228" customWidth="1"/>
    <col min="10763" max="10763" width="17.125" style="228" customWidth="1"/>
    <col min="10764" max="11008" width="9" style="228"/>
    <col min="11009" max="11009" width="1.625" style="228" customWidth="1"/>
    <col min="11010" max="11010" width="3.5" style="228" customWidth="1"/>
    <col min="11011" max="11012" width="9" style="228" customWidth="1"/>
    <col min="11013" max="11014" width="8.5" style="228" customWidth="1"/>
    <col min="11015" max="11015" width="8.375" style="228" customWidth="1"/>
    <col min="11016" max="11016" width="7.375" style="228" customWidth="1"/>
    <col min="11017" max="11018" width="10" style="228" customWidth="1"/>
    <col min="11019" max="11019" width="17.125" style="228" customWidth="1"/>
    <col min="11020" max="11264" width="9" style="228"/>
    <col min="11265" max="11265" width="1.625" style="228" customWidth="1"/>
    <col min="11266" max="11266" width="3.5" style="228" customWidth="1"/>
    <col min="11267" max="11268" width="9" style="228" customWidth="1"/>
    <col min="11269" max="11270" width="8.5" style="228" customWidth="1"/>
    <col min="11271" max="11271" width="8.375" style="228" customWidth="1"/>
    <col min="11272" max="11272" width="7.375" style="228" customWidth="1"/>
    <col min="11273" max="11274" width="10" style="228" customWidth="1"/>
    <col min="11275" max="11275" width="17.125" style="228" customWidth="1"/>
    <col min="11276" max="11520" width="9" style="228"/>
    <col min="11521" max="11521" width="1.625" style="228" customWidth="1"/>
    <col min="11522" max="11522" width="3.5" style="228" customWidth="1"/>
    <col min="11523" max="11524" width="9" style="228" customWidth="1"/>
    <col min="11525" max="11526" width="8.5" style="228" customWidth="1"/>
    <col min="11527" max="11527" width="8.375" style="228" customWidth="1"/>
    <col min="11528" max="11528" width="7.375" style="228" customWidth="1"/>
    <col min="11529" max="11530" width="10" style="228" customWidth="1"/>
    <col min="11531" max="11531" width="17.125" style="228" customWidth="1"/>
    <col min="11532" max="11776" width="9" style="228"/>
    <col min="11777" max="11777" width="1.625" style="228" customWidth="1"/>
    <col min="11778" max="11778" width="3.5" style="228" customWidth="1"/>
    <col min="11779" max="11780" width="9" style="228" customWidth="1"/>
    <col min="11781" max="11782" width="8.5" style="228" customWidth="1"/>
    <col min="11783" max="11783" width="8.375" style="228" customWidth="1"/>
    <col min="11784" max="11784" width="7.375" style="228" customWidth="1"/>
    <col min="11785" max="11786" width="10" style="228" customWidth="1"/>
    <col min="11787" max="11787" width="17.125" style="228" customWidth="1"/>
    <col min="11788" max="12032" width="9" style="228"/>
    <col min="12033" max="12033" width="1.625" style="228" customWidth="1"/>
    <col min="12034" max="12034" width="3.5" style="228" customWidth="1"/>
    <col min="12035" max="12036" width="9" style="228" customWidth="1"/>
    <col min="12037" max="12038" width="8.5" style="228" customWidth="1"/>
    <col min="12039" max="12039" width="8.375" style="228" customWidth="1"/>
    <col min="12040" max="12040" width="7.375" style="228" customWidth="1"/>
    <col min="12041" max="12042" width="10" style="228" customWidth="1"/>
    <col min="12043" max="12043" width="17.125" style="228" customWidth="1"/>
    <col min="12044" max="12288" width="9" style="228"/>
    <col min="12289" max="12289" width="1.625" style="228" customWidth="1"/>
    <col min="12290" max="12290" width="3.5" style="228" customWidth="1"/>
    <col min="12291" max="12292" width="9" style="228" customWidth="1"/>
    <col min="12293" max="12294" width="8.5" style="228" customWidth="1"/>
    <col min="12295" max="12295" width="8.375" style="228" customWidth="1"/>
    <col min="12296" max="12296" width="7.375" style="228" customWidth="1"/>
    <col min="12297" max="12298" width="10" style="228" customWidth="1"/>
    <col min="12299" max="12299" width="17.125" style="228" customWidth="1"/>
    <col min="12300" max="12544" width="9" style="228"/>
    <col min="12545" max="12545" width="1.625" style="228" customWidth="1"/>
    <col min="12546" max="12546" width="3.5" style="228" customWidth="1"/>
    <col min="12547" max="12548" width="9" style="228" customWidth="1"/>
    <col min="12549" max="12550" width="8.5" style="228" customWidth="1"/>
    <col min="12551" max="12551" width="8.375" style="228" customWidth="1"/>
    <col min="12552" max="12552" width="7.375" style="228" customWidth="1"/>
    <col min="12553" max="12554" width="10" style="228" customWidth="1"/>
    <col min="12555" max="12555" width="17.125" style="228" customWidth="1"/>
    <col min="12556" max="12800" width="9" style="228"/>
    <col min="12801" max="12801" width="1.625" style="228" customWidth="1"/>
    <col min="12802" max="12802" width="3.5" style="228" customWidth="1"/>
    <col min="12803" max="12804" width="9" style="228" customWidth="1"/>
    <col min="12805" max="12806" width="8.5" style="228" customWidth="1"/>
    <col min="12807" max="12807" width="8.375" style="228" customWidth="1"/>
    <col min="12808" max="12808" width="7.375" style="228" customWidth="1"/>
    <col min="12809" max="12810" width="10" style="228" customWidth="1"/>
    <col min="12811" max="12811" width="17.125" style="228" customWidth="1"/>
    <col min="12812" max="13056" width="9" style="228"/>
    <col min="13057" max="13057" width="1.625" style="228" customWidth="1"/>
    <col min="13058" max="13058" width="3.5" style="228" customWidth="1"/>
    <col min="13059" max="13060" width="9" style="228" customWidth="1"/>
    <col min="13061" max="13062" width="8.5" style="228" customWidth="1"/>
    <col min="13063" max="13063" width="8.375" style="228" customWidth="1"/>
    <col min="13064" max="13064" width="7.375" style="228" customWidth="1"/>
    <col min="13065" max="13066" width="10" style="228" customWidth="1"/>
    <col min="13067" max="13067" width="17.125" style="228" customWidth="1"/>
    <col min="13068" max="13312" width="9" style="228"/>
    <col min="13313" max="13313" width="1.625" style="228" customWidth="1"/>
    <col min="13314" max="13314" width="3.5" style="228" customWidth="1"/>
    <col min="13315" max="13316" width="9" style="228" customWidth="1"/>
    <col min="13317" max="13318" width="8.5" style="228" customWidth="1"/>
    <col min="13319" max="13319" width="8.375" style="228" customWidth="1"/>
    <col min="13320" max="13320" width="7.375" style="228" customWidth="1"/>
    <col min="13321" max="13322" width="10" style="228" customWidth="1"/>
    <col min="13323" max="13323" width="17.125" style="228" customWidth="1"/>
    <col min="13324" max="13568" width="9" style="228"/>
    <col min="13569" max="13569" width="1.625" style="228" customWidth="1"/>
    <col min="13570" max="13570" width="3.5" style="228" customWidth="1"/>
    <col min="13571" max="13572" width="9" style="228" customWidth="1"/>
    <col min="13573" max="13574" width="8.5" style="228" customWidth="1"/>
    <col min="13575" max="13575" width="8.375" style="228" customWidth="1"/>
    <col min="13576" max="13576" width="7.375" style="228" customWidth="1"/>
    <col min="13577" max="13578" width="10" style="228" customWidth="1"/>
    <col min="13579" max="13579" width="17.125" style="228" customWidth="1"/>
    <col min="13580" max="13824" width="9" style="228"/>
    <col min="13825" max="13825" width="1.625" style="228" customWidth="1"/>
    <col min="13826" max="13826" width="3.5" style="228" customWidth="1"/>
    <col min="13827" max="13828" width="9" style="228" customWidth="1"/>
    <col min="13829" max="13830" width="8.5" style="228" customWidth="1"/>
    <col min="13831" max="13831" width="8.375" style="228" customWidth="1"/>
    <col min="13832" max="13832" width="7.375" style="228" customWidth="1"/>
    <col min="13833" max="13834" width="10" style="228" customWidth="1"/>
    <col min="13835" max="13835" width="17.125" style="228" customWidth="1"/>
    <col min="13836" max="14080" width="9" style="228"/>
    <col min="14081" max="14081" width="1.625" style="228" customWidth="1"/>
    <col min="14082" max="14082" width="3.5" style="228" customWidth="1"/>
    <col min="14083" max="14084" width="9" style="228" customWidth="1"/>
    <col min="14085" max="14086" width="8.5" style="228" customWidth="1"/>
    <col min="14087" max="14087" width="8.375" style="228" customWidth="1"/>
    <col min="14088" max="14088" width="7.375" style="228" customWidth="1"/>
    <col min="14089" max="14090" width="10" style="228" customWidth="1"/>
    <col min="14091" max="14091" width="17.125" style="228" customWidth="1"/>
    <col min="14092" max="14336" width="9" style="228"/>
    <col min="14337" max="14337" width="1.625" style="228" customWidth="1"/>
    <col min="14338" max="14338" width="3.5" style="228" customWidth="1"/>
    <col min="14339" max="14340" width="9" style="228" customWidth="1"/>
    <col min="14341" max="14342" width="8.5" style="228" customWidth="1"/>
    <col min="14343" max="14343" width="8.375" style="228" customWidth="1"/>
    <col min="14344" max="14344" width="7.375" style="228" customWidth="1"/>
    <col min="14345" max="14346" width="10" style="228" customWidth="1"/>
    <col min="14347" max="14347" width="17.125" style="228" customWidth="1"/>
    <col min="14348" max="14592" width="9" style="228"/>
    <col min="14593" max="14593" width="1.625" style="228" customWidth="1"/>
    <col min="14594" max="14594" width="3.5" style="228" customWidth="1"/>
    <col min="14595" max="14596" width="9" style="228" customWidth="1"/>
    <col min="14597" max="14598" width="8.5" style="228" customWidth="1"/>
    <col min="14599" max="14599" width="8.375" style="228" customWidth="1"/>
    <col min="14600" max="14600" width="7.375" style="228" customWidth="1"/>
    <col min="14601" max="14602" width="10" style="228" customWidth="1"/>
    <col min="14603" max="14603" width="17.125" style="228" customWidth="1"/>
    <col min="14604" max="14848" width="9" style="228"/>
    <col min="14849" max="14849" width="1.625" style="228" customWidth="1"/>
    <col min="14850" max="14850" width="3.5" style="228" customWidth="1"/>
    <col min="14851" max="14852" width="9" style="228" customWidth="1"/>
    <col min="14853" max="14854" width="8.5" style="228" customWidth="1"/>
    <col min="14855" max="14855" width="8.375" style="228" customWidth="1"/>
    <col min="14856" max="14856" width="7.375" style="228" customWidth="1"/>
    <col min="14857" max="14858" width="10" style="228" customWidth="1"/>
    <col min="14859" max="14859" width="17.125" style="228" customWidth="1"/>
    <col min="14860" max="15104" width="9" style="228"/>
    <col min="15105" max="15105" width="1.625" style="228" customWidth="1"/>
    <col min="15106" max="15106" width="3.5" style="228" customWidth="1"/>
    <col min="15107" max="15108" width="9" style="228" customWidth="1"/>
    <col min="15109" max="15110" width="8.5" style="228" customWidth="1"/>
    <col min="15111" max="15111" width="8.375" style="228" customWidth="1"/>
    <col min="15112" max="15112" width="7.375" style="228" customWidth="1"/>
    <col min="15113" max="15114" width="10" style="228" customWidth="1"/>
    <col min="15115" max="15115" width="17.125" style="228" customWidth="1"/>
    <col min="15116" max="15360" width="9" style="228"/>
    <col min="15361" max="15361" width="1.625" style="228" customWidth="1"/>
    <col min="15362" max="15362" width="3.5" style="228" customWidth="1"/>
    <col min="15363" max="15364" width="9" style="228" customWidth="1"/>
    <col min="15365" max="15366" width="8.5" style="228" customWidth="1"/>
    <col min="15367" max="15367" width="8.375" style="228" customWidth="1"/>
    <col min="15368" max="15368" width="7.375" style="228" customWidth="1"/>
    <col min="15369" max="15370" width="10" style="228" customWidth="1"/>
    <col min="15371" max="15371" width="17.125" style="228" customWidth="1"/>
    <col min="15372" max="15616" width="9" style="228"/>
    <col min="15617" max="15617" width="1.625" style="228" customWidth="1"/>
    <col min="15618" max="15618" width="3.5" style="228" customWidth="1"/>
    <col min="15619" max="15620" width="9" style="228" customWidth="1"/>
    <col min="15621" max="15622" width="8.5" style="228" customWidth="1"/>
    <col min="15623" max="15623" width="8.375" style="228" customWidth="1"/>
    <col min="15624" max="15624" width="7.375" style="228" customWidth="1"/>
    <col min="15625" max="15626" width="10" style="228" customWidth="1"/>
    <col min="15627" max="15627" width="17.125" style="228" customWidth="1"/>
    <col min="15628" max="15872" width="9" style="228"/>
    <col min="15873" max="15873" width="1.625" style="228" customWidth="1"/>
    <col min="15874" max="15874" width="3.5" style="228" customWidth="1"/>
    <col min="15875" max="15876" width="9" style="228" customWidth="1"/>
    <col min="15877" max="15878" width="8.5" style="228" customWidth="1"/>
    <col min="15879" max="15879" width="8.375" style="228" customWidth="1"/>
    <col min="15880" max="15880" width="7.375" style="228" customWidth="1"/>
    <col min="15881" max="15882" width="10" style="228" customWidth="1"/>
    <col min="15883" max="15883" width="17.125" style="228" customWidth="1"/>
    <col min="15884" max="16128" width="9" style="228"/>
    <col min="16129" max="16129" width="1.625" style="228" customWidth="1"/>
    <col min="16130" max="16130" width="3.5" style="228" customWidth="1"/>
    <col min="16131" max="16132" width="9" style="228" customWidth="1"/>
    <col min="16133" max="16134" width="8.5" style="228" customWidth="1"/>
    <col min="16135" max="16135" width="8.375" style="228" customWidth="1"/>
    <col min="16136" max="16136" width="7.375" style="228" customWidth="1"/>
    <col min="16137" max="16138" width="10" style="228" customWidth="1"/>
    <col min="16139" max="16139" width="17.125" style="228" customWidth="1"/>
    <col min="16140" max="16384" width="9" style="228"/>
  </cols>
  <sheetData>
    <row r="1" spans="2:11" ht="18" customHeight="1" thickBot="1">
      <c r="B1" s="3341" t="s">
        <v>786</v>
      </c>
      <c r="C1" s="3342"/>
      <c r="H1" s="3343" t="str">
        <f>IF(AND(ISBLANK('届出書 '!AA4),ISBLANK('届出書 '!AD4),ISBLANK('届出書 '!AG4)),"届出書の日付から自動引用","令和"&amp;'届出書 '!AA4&amp;"年"&amp;'届出書 '!AD4&amp;"月"&amp;'届出書 '!AG4&amp;"日")</f>
        <v>届出書の日付から自動引用</v>
      </c>
      <c r="I1" s="3343"/>
      <c r="J1" s="3343"/>
      <c r="K1" s="3343"/>
    </row>
    <row r="2" spans="2:11" ht="41.25" customHeight="1">
      <c r="B2" s="3258" t="s">
        <v>586</v>
      </c>
      <c r="C2" s="3259"/>
      <c r="D2" s="3259"/>
      <c r="E2" s="3259"/>
      <c r="F2" s="3259"/>
      <c r="G2" s="3259"/>
      <c r="H2" s="3259"/>
      <c r="I2" s="3259"/>
      <c r="J2" s="3259"/>
      <c r="K2" s="3259"/>
    </row>
    <row r="3" spans="2:11" ht="6" customHeight="1">
      <c r="B3" s="3338"/>
      <c r="C3" s="3338"/>
      <c r="D3" s="3338"/>
      <c r="E3" s="3339"/>
      <c r="F3" s="3340"/>
      <c r="G3" s="243"/>
    </row>
    <row r="4" spans="2:11" ht="15" customHeight="1">
      <c r="B4" s="3338"/>
      <c r="C4" s="3338"/>
      <c r="D4" s="3338"/>
      <c r="E4" s="3339"/>
      <c r="F4" s="3340"/>
      <c r="G4" s="243"/>
      <c r="H4" s="3344" t="s">
        <v>700</v>
      </c>
      <c r="I4" s="3344"/>
      <c r="J4" s="3345">
        <f>COUNTA(I8:J37)</f>
        <v>0</v>
      </c>
      <c r="K4" s="3345"/>
    </row>
    <row r="5" spans="2:11" ht="15" customHeight="1">
      <c r="B5" s="3338"/>
      <c r="C5" s="3338"/>
      <c r="D5" s="3338"/>
      <c r="E5" s="3339"/>
      <c r="F5" s="3340"/>
      <c r="G5" s="244"/>
      <c r="H5" s="3344"/>
      <c r="I5" s="3344"/>
      <c r="J5" s="3345"/>
      <c r="K5" s="3345"/>
    </row>
    <row r="6" spans="2:11" ht="6" customHeight="1" thickBot="1">
      <c r="B6" s="245"/>
      <c r="C6" s="245"/>
      <c r="D6" s="245"/>
      <c r="E6" s="245"/>
      <c r="F6" s="245"/>
      <c r="G6" s="245"/>
      <c r="H6" s="245"/>
      <c r="I6" s="245"/>
      <c r="J6" s="245"/>
      <c r="K6" s="245"/>
    </row>
    <row r="7" spans="2:11" s="245" customFormat="1" ht="24.75" customHeight="1">
      <c r="B7" s="238"/>
      <c r="C7" s="3263" t="s">
        <v>137</v>
      </c>
      <c r="D7" s="3263"/>
      <c r="E7" s="3263" t="s">
        <v>585</v>
      </c>
      <c r="F7" s="3263"/>
      <c r="G7" s="3263" t="s">
        <v>188</v>
      </c>
      <c r="H7" s="3346"/>
      <c r="I7" s="3347" t="s">
        <v>699</v>
      </c>
      <c r="J7" s="3348"/>
      <c r="K7" s="246" t="s">
        <v>348</v>
      </c>
    </row>
    <row r="8" spans="2:11" s="245" customFormat="1" ht="17.25" customHeight="1">
      <c r="B8" s="238">
        <f>ROW()-7</f>
        <v>1</v>
      </c>
      <c r="C8" s="3328"/>
      <c r="D8" s="3328"/>
      <c r="E8" s="3326"/>
      <c r="F8" s="3327"/>
      <c r="G8" s="3328"/>
      <c r="H8" s="3329"/>
      <c r="I8" s="3330"/>
      <c r="J8" s="3331"/>
      <c r="K8" s="1294"/>
    </row>
    <row r="9" spans="2:11" s="245" customFormat="1" ht="17.25" customHeight="1">
      <c r="B9" s="238">
        <f t="shared" ref="B9:B37" si="0">ROW()-7</f>
        <v>2</v>
      </c>
      <c r="C9" s="3328"/>
      <c r="D9" s="3328"/>
      <c r="E9" s="3326"/>
      <c r="F9" s="3327"/>
      <c r="G9" s="3328"/>
      <c r="H9" s="3329"/>
      <c r="I9" s="3330"/>
      <c r="J9" s="3331"/>
      <c r="K9" s="1294"/>
    </row>
    <row r="10" spans="2:11" s="245" customFormat="1" ht="17.25" customHeight="1">
      <c r="B10" s="238">
        <f t="shared" si="0"/>
        <v>3</v>
      </c>
      <c r="C10" s="3329"/>
      <c r="D10" s="3332"/>
      <c r="E10" s="3333"/>
      <c r="F10" s="3334"/>
      <c r="G10" s="3329"/>
      <c r="H10" s="3335"/>
      <c r="I10" s="3330"/>
      <c r="J10" s="3336"/>
      <c r="K10" s="1294"/>
    </row>
    <row r="11" spans="2:11" s="245" customFormat="1" ht="17.25" customHeight="1">
      <c r="B11" s="238">
        <f t="shared" si="0"/>
        <v>4</v>
      </c>
      <c r="C11" s="3329"/>
      <c r="D11" s="3332"/>
      <c r="E11" s="3333"/>
      <c r="F11" s="3334"/>
      <c r="G11" s="3329"/>
      <c r="H11" s="3335"/>
      <c r="I11" s="3330"/>
      <c r="J11" s="3336"/>
      <c r="K11" s="1294"/>
    </row>
    <row r="12" spans="2:11" s="245" customFormat="1" ht="17.25" customHeight="1">
      <c r="B12" s="238">
        <f t="shared" si="0"/>
        <v>5</v>
      </c>
      <c r="C12" s="3329"/>
      <c r="D12" s="3332"/>
      <c r="E12" s="3333"/>
      <c r="F12" s="3334"/>
      <c r="G12" s="3329"/>
      <c r="H12" s="3335"/>
      <c r="I12" s="3330"/>
      <c r="J12" s="3336"/>
      <c r="K12" s="1294"/>
    </row>
    <row r="13" spans="2:11" s="245" customFormat="1" ht="17.25" customHeight="1">
      <c r="B13" s="238">
        <f t="shared" si="0"/>
        <v>6</v>
      </c>
      <c r="C13" s="3329"/>
      <c r="D13" s="3332"/>
      <c r="E13" s="3333"/>
      <c r="F13" s="3334"/>
      <c r="G13" s="3329"/>
      <c r="H13" s="3335"/>
      <c r="I13" s="3330"/>
      <c r="J13" s="3336"/>
      <c r="K13" s="1294"/>
    </row>
    <row r="14" spans="2:11" s="245" customFormat="1" ht="17.25" customHeight="1">
      <c r="B14" s="238">
        <f t="shared" si="0"/>
        <v>7</v>
      </c>
      <c r="C14" s="3328"/>
      <c r="D14" s="3328"/>
      <c r="E14" s="3328"/>
      <c r="F14" s="3328"/>
      <c r="G14" s="3328"/>
      <c r="H14" s="3329"/>
      <c r="I14" s="3351"/>
      <c r="J14" s="3352"/>
      <c r="K14" s="1294"/>
    </row>
    <row r="15" spans="2:11" s="245" customFormat="1" ht="17.25" customHeight="1">
      <c r="B15" s="238">
        <f t="shared" si="0"/>
        <v>8</v>
      </c>
      <c r="C15" s="3328"/>
      <c r="D15" s="3328"/>
      <c r="E15" s="3328"/>
      <c r="F15" s="3328"/>
      <c r="G15" s="3328"/>
      <c r="H15" s="3329"/>
      <c r="I15" s="3337"/>
      <c r="J15" s="3331"/>
      <c r="K15" s="1294"/>
    </row>
    <row r="16" spans="2:11" s="245" customFormat="1" ht="17.25" customHeight="1">
      <c r="B16" s="238">
        <f t="shared" si="0"/>
        <v>9</v>
      </c>
      <c r="C16" s="3328"/>
      <c r="D16" s="3328"/>
      <c r="E16" s="3328"/>
      <c r="F16" s="3328"/>
      <c r="G16" s="3328"/>
      <c r="H16" s="3329"/>
      <c r="I16" s="3337"/>
      <c r="J16" s="3331"/>
      <c r="K16" s="1294"/>
    </row>
    <row r="17" spans="2:11" s="245" customFormat="1" ht="17.25" customHeight="1">
      <c r="B17" s="238">
        <f t="shared" si="0"/>
        <v>10</v>
      </c>
      <c r="C17" s="3328"/>
      <c r="D17" s="3328"/>
      <c r="E17" s="3328"/>
      <c r="F17" s="3328"/>
      <c r="G17" s="3328"/>
      <c r="H17" s="3329"/>
      <c r="I17" s="3349"/>
      <c r="J17" s="3350"/>
      <c r="K17" s="1294"/>
    </row>
    <row r="18" spans="2:11" s="245" customFormat="1" ht="17.25" customHeight="1">
      <c r="B18" s="238">
        <f t="shared" si="0"/>
        <v>11</v>
      </c>
      <c r="C18" s="3329"/>
      <c r="D18" s="3332"/>
      <c r="E18" s="3333"/>
      <c r="F18" s="3334"/>
      <c r="G18" s="3328"/>
      <c r="H18" s="3329"/>
      <c r="I18" s="3330"/>
      <c r="J18" s="3336"/>
      <c r="K18" s="1294"/>
    </row>
    <row r="19" spans="2:11" s="245" customFormat="1" ht="17.25" customHeight="1">
      <c r="B19" s="238">
        <f t="shared" si="0"/>
        <v>12</v>
      </c>
      <c r="C19" s="3328"/>
      <c r="D19" s="3328"/>
      <c r="E19" s="3326"/>
      <c r="F19" s="3327"/>
      <c r="G19" s="3328"/>
      <c r="H19" s="3329"/>
      <c r="I19" s="3330"/>
      <c r="J19" s="3331"/>
      <c r="K19" s="1294"/>
    </row>
    <row r="20" spans="2:11" s="245" customFormat="1" ht="17.25" customHeight="1">
      <c r="B20" s="238">
        <f t="shared" si="0"/>
        <v>13</v>
      </c>
      <c r="C20" s="3329"/>
      <c r="D20" s="3332"/>
      <c r="E20" s="3333"/>
      <c r="F20" s="3334"/>
      <c r="G20" s="3329"/>
      <c r="H20" s="3335"/>
      <c r="I20" s="3330"/>
      <c r="J20" s="3336"/>
      <c r="K20" s="1294"/>
    </row>
    <row r="21" spans="2:11" s="245" customFormat="1" ht="17.25" customHeight="1">
      <c r="B21" s="238">
        <f t="shared" si="0"/>
        <v>14</v>
      </c>
      <c r="C21" s="3328"/>
      <c r="D21" s="3328"/>
      <c r="E21" s="3326"/>
      <c r="F21" s="3327"/>
      <c r="G21" s="3328"/>
      <c r="H21" s="3329"/>
      <c r="I21" s="3330"/>
      <c r="J21" s="3331"/>
      <c r="K21" s="1294"/>
    </row>
    <row r="22" spans="2:11" s="245" customFormat="1" ht="17.25" customHeight="1">
      <c r="B22" s="238">
        <f t="shared" si="0"/>
        <v>15</v>
      </c>
      <c r="C22" s="3328"/>
      <c r="D22" s="3328"/>
      <c r="E22" s="3333"/>
      <c r="F22" s="3353"/>
      <c r="G22" s="3328"/>
      <c r="H22" s="3329"/>
      <c r="I22" s="3330"/>
      <c r="J22" s="3331"/>
      <c r="K22" s="1294"/>
    </row>
    <row r="23" spans="2:11" s="245" customFormat="1" ht="17.25" customHeight="1">
      <c r="B23" s="238">
        <f t="shared" si="0"/>
        <v>16</v>
      </c>
      <c r="C23" s="3328"/>
      <c r="D23" s="3328"/>
      <c r="E23" s="3354"/>
      <c r="F23" s="3328"/>
      <c r="G23" s="3328"/>
      <c r="H23" s="3329"/>
      <c r="I23" s="3330"/>
      <c r="J23" s="3331"/>
      <c r="K23" s="1294"/>
    </row>
    <row r="24" spans="2:11" s="245" customFormat="1" ht="17.25" customHeight="1">
      <c r="B24" s="238">
        <f t="shared" si="0"/>
        <v>17</v>
      </c>
      <c r="C24" s="3328"/>
      <c r="D24" s="3328"/>
      <c r="E24" s="3328"/>
      <c r="F24" s="3328"/>
      <c r="G24" s="3328"/>
      <c r="H24" s="3329"/>
      <c r="I24" s="3330"/>
      <c r="J24" s="3331"/>
      <c r="K24" s="1294"/>
    </row>
    <row r="25" spans="2:11" s="245" customFormat="1" ht="17.25" customHeight="1">
      <c r="B25" s="238">
        <f t="shared" si="0"/>
        <v>18</v>
      </c>
      <c r="C25" s="3328"/>
      <c r="D25" s="3328"/>
      <c r="E25" s="3328"/>
      <c r="F25" s="3328"/>
      <c r="G25" s="3328"/>
      <c r="H25" s="3329"/>
      <c r="I25" s="3330"/>
      <c r="J25" s="3331"/>
      <c r="K25" s="1294"/>
    </row>
    <row r="26" spans="2:11" s="245" customFormat="1" ht="17.25" customHeight="1">
      <c r="B26" s="238">
        <f t="shared" si="0"/>
        <v>19</v>
      </c>
      <c r="C26" s="3328"/>
      <c r="D26" s="3328"/>
      <c r="E26" s="3328"/>
      <c r="F26" s="3328"/>
      <c r="G26" s="3328"/>
      <c r="H26" s="3329"/>
      <c r="I26" s="3330"/>
      <c r="J26" s="3331"/>
      <c r="K26" s="1294"/>
    </row>
    <row r="27" spans="2:11" s="245" customFormat="1" ht="17.25" customHeight="1">
      <c r="B27" s="238">
        <f t="shared" si="0"/>
        <v>20</v>
      </c>
      <c r="C27" s="3328"/>
      <c r="D27" s="3328"/>
      <c r="E27" s="3328"/>
      <c r="F27" s="3328"/>
      <c r="G27" s="3328"/>
      <c r="H27" s="3329"/>
      <c r="I27" s="3330"/>
      <c r="J27" s="3331"/>
      <c r="K27" s="1294"/>
    </row>
    <row r="28" spans="2:11" s="245" customFormat="1" ht="17.25" customHeight="1">
      <c r="B28" s="238">
        <f t="shared" si="0"/>
        <v>21</v>
      </c>
      <c r="C28" s="3328"/>
      <c r="D28" s="3328"/>
      <c r="E28" s="3354"/>
      <c r="F28" s="3328"/>
      <c r="G28" s="3328"/>
      <c r="H28" s="3329"/>
      <c r="I28" s="3355"/>
      <c r="J28" s="3356"/>
      <c r="K28" s="1294"/>
    </row>
    <row r="29" spans="2:11" s="245" customFormat="1" ht="17.25" customHeight="1">
      <c r="B29" s="238">
        <f t="shared" si="0"/>
        <v>22</v>
      </c>
      <c r="C29" s="3328"/>
      <c r="D29" s="3328"/>
      <c r="E29" s="3354"/>
      <c r="F29" s="3328"/>
      <c r="G29" s="3328"/>
      <c r="H29" s="3329"/>
      <c r="I29" s="3330"/>
      <c r="J29" s="3331"/>
      <c r="K29" s="1294"/>
    </row>
    <row r="30" spans="2:11" s="245" customFormat="1" ht="17.25" customHeight="1">
      <c r="B30" s="238">
        <f t="shared" si="0"/>
        <v>23</v>
      </c>
      <c r="C30" s="3328"/>
      <c r="D30" s="3328"/>
      <c r="E30" s="3354"/>
      <c r="F30" s="3328"/>
      <c r="G30" s="3328"/>
      <c r="H30" s="3329"/>
      <c r="I30" s="3330"/>
      <c r="J30" s="3331"/>
      <c r="K30" s="1294"/>
    </row>
    <row r="31" spans="2:11" s="245" customFormat="1" ht="17.25" customHeight="1">
      <c r="B31" s="238">
        <f t="shared" si="0"/>
        <v>24</v>
      </c>
      <c r="C31" s="3328"/>
      <c r="D31" s="3328"/>
      <c r="E31" s="3354"/>
      <c r="F31" s="3328"/>
      <c r="G31" s="3328"/>
      <c r="H31" s="3329"/>
      <c r="I31" s="3330"/>
      <c r="J31" s="3331"/>
      <c r="K31" s="1294"/>
    </row>
    <row r="32" spans="2:11" s="245" customFormat="1" ht="17.25" customHeight="1">
      <c r="B32" s="238">
        <f t="shared" si="0"/>
        <v>25</v>
      </c>
      <c r="C32" s="3328"/>
      <c r="D32" s="3328"/>
      <c r="E32" s="3354"/>
      <c r="F32" s="3328"/>
      <c r="G32" s="3328"/>
      <c r="H32" s="3329"/>
      <c r="I32" s="3330"/>
      <c r="J32" s="3331"/>
      <c r="K32" s="1294"/>
    </row>
    <row r="33" spans="1:11" s="245" customFormat="1" ht="17.25" customHeight="1">
      <c r="B33" s="238">
        <f t="shared" si="0"/>
        <v>26</v>
      </c>
      <c r="C33" s="3328"/>
      <c r="D33" s="3328"/>
      <c r="E33" s="3354"/>
      <c r="F33" s="3328"/>
      <c r="G33" s="3328"/>
      <c r="H33" s="3329"/>
      <c r="I33" s="3330"/>
      <c r="J33" s="3331"/>
      <c r="K33" s="1294"/>
    </row>
    <row r="34" spans="1:11" s="245" customFormat="1" ht="17.25" customHeight="1">
      <c r="B34" s="238">
        <f t="shared" si="0"/>
        <v>27</v>
      </c>
      <c r="C34" s="3328"/>
      <c r="D34" s="3328"/>
      <c r="E34" s="3354"/>
      <c r="F34" s="3328"/>
      <c r="G34" s="3328"/>
      <c r="H34" s="3329"/>
      <c r="I34" s="3330"/>
      <c r="J34" s="3331"/>
      <c r="K34" s="1294"/>
    </row>
    <row r="35" spans="1:11" s="245" customFormat="1" ht="17.25" customHeight="1">
      <c r="B35" s="238">
        <f t="shared" si="0"/>
        <v>28</v>
      </c>
      <c r="C35" s="3328"/>
      <c r="D35" s="3328"/>
      <c r="E35" s="3354"/>
      <c r="F35" s="3328"/>
      <c r="G35" s="3328"/>
      <c r="H35" s="3329"/>
      <c r="I35" s="3330"/>
      <c r="J35" s="3331"/>
      <c r="K35" s="1294"/>
    </row>
    <row r="36" spans="1:11" s="245" customFormat="1" ht="17.25" customHeight="1">
      <c r="B36" s="238">
        <f t="shared" si="0"/>
        <v>29</v>
      </c>
      <c r="C36" s="3328"/>
      <c r="D36" s="3328"/>
      <c r="E36" s="3354"/>
      <c r="F36" s="3328"/>
      <c r="G36" s="3328"/>
      <c r="H36" s="3329"/>
      <c r="I36" s="3330"/>
      <c r="J36" s="3331"/>
      <c r="K36" s="1294"/>
    </row>
    <row r="37" spans="1:11" s="245" customFormat="1" ht="17.25" customHeight="1" thickBot="1">
      <c r="B37" s="238">
        <f t="shared" si="0"/>
        <v>30</v>
      </c>
      <c r="C37" s="3328"/>
      <c r="D37" s="3328"/>
      <c r="E37" s="3354"/>
      <c r="F37" s="3328"/>
      <c r="G37" s="3328"/>
      <c r="H37" s="3329"/>
      <c r="I37" s="3359"/>
      <c r="J37" s="3360"/>
      <c r="K37" s="1294"/>
    </row>
    <row r="38" spans="1:11" ht="13.5" customHeight="1">
      <c r="B38" s="3361" t="s">
        <v>461</v>
      </c>
      <c r="C38" s="3362"/>
      <c r="D38" s="3362"/>
      <c r="E38" s="3362"/>
      <c r="F38" s="3362"/>
      <c r="G38" s="3362"/>
      <c r="H38" s="3362"/>
      <c r="I38" s="3362"/>
      <c r="J38" s="3362"/>
      <c r="K38" s="3362"/>
    </row>
    <row r="39" spans="1:11" ht="13.5" customHeight="1">
      <c r="B39" s="3362"/>
      <c r="C39" s="3362"/>
      <c r="D39" s="3362"/>
      <c r="E39" s="3362"/>
      <c r="F39" s="3362"/>
      <c r="G39" s="3362"/>
      <c r="H39" s="3362"/>
      <c r="I39" s="3362"/>
      <c r="J39" s="3362"/>
      <c r="K39" s="3362"/>
    </row>
    <row r="40" spans="1:11">
      <c r="A40" s="1071"/>
      <c r="B40" s="3357" t="s">
        <v>664</v>
      </c>
      <c r="C40" s="3357"/>
      <c r="D40" s="3357"/>
      <c r="E40" s="3357"/>
      <c r="F40" s="3357"/>
      <c r="G40" s="3357"/>
      <c r="H40" s="3357"/>
      <c r="I40" s="3357"/>
      <c r="J40" s="3357"/>
      <c r="K40" s="3357"/>
    </row>
    <row r="41" spans="1:11" ht="13.5" customHeight="1">
      <c r="A41" s="1071"/>
      <c r="B41" s="3357"/>
      <c r="C41" s="3357"/>
      <c r="D41" s="3357"/>
      <c r="E41" s="3357"/>
      <c r="F41" s="3357"/>
      <c r="G41" s="3357"/>
      <c r="H41" s="3357"/>
      <c r="I41" s="3357"/>
      <c r="J41" s="3357"/>
      <c r="K41" s="3357"/>
    </row>
    <row r="42" spans="1:11">
      <c r="A42" s="1071"/>
      <c r="B42" s="3357"/>
      <c r="C42" s="3357"/>
      <c r="D42" s="3357"/>
      <c r="E42" s="3357"/>
      <c r="F42" s="3357"/>
      <c r="G42" s="3357"/>
      <c r="H42" s="3357"/>
      <c r="I42" s="3357"/>
      <c r="J42" s="3357"/>
      <c r="K42" s="3357"/>
    </row>
    <row r="43" spans="1:11" ht="19.5" customHeight="1">
      <c r="A43" s="1071"/>
      <c r="B43" s="1072"/>
      <c r="C43" s="1072"/>
      <c r="D43" s="1072"/>
      <c r="E43" s="1072"/>
      <c r="F43" s="1072"/>
      <c r="G43" s="1072"/>
      <c r="H43" s="1072"/>
      <c r="I43" s="1072" t="s">
        <v>661</v>
      </c>
      <c r="J43" s="3358"/>
      <c r="K43" s="3358"/>
    </row>
    <row r="44" spans="1:11" ht="19.5" customHeight="1">
      <c r="A44" s="1071"/>
      <c r="B44" s="1072"/>
      <c r="C44" s="1072"/>
      <c r="D44" s="1072"/>
      <c r="E44" s="1072"/>
      <c r="F44" s="1072"/>
      <c r="G44" s="1072"/>
      <c r="H44" s="1072"/>
      <c r="I44" s="1072" t="s">
        <v>662</v>
      </c>
      <c r="J44" s="1072"/>
      <c r="K44" s="1072"/>
    </row>
    <row r="45" spans="1:11" ht="19.5" customHeight="1">
      <c r="A45" s="1071"/>
      <c r="B45" s="1072"/>
      <c r="C45" s="1072"/>
      <c r="D45" s="1072"/>
      <c r="E45" s="1072"/>
      <c r="F45" s="1072"/>
      <c r="G45" s="1072"/>
      <c r="H45" s="1072"/>
      <c r="I45" s="1072" t="s">
        <v>660</v>
      </c>
      <c r="J45" s="3358"/>
      <c r="K45" s="3358"/>
    </row>
    <row r="46" spans="1:11" ht="19.5" customHeight="1">
      <c r="A46" s="1071"/>
      <c r="B46" s="1072"/>
      <c r="C46" s="1072"/>
      <c r="D46" s="1072"/>
      <c r="E46" s="1072"/>
      <c r="F46" s="1072"/>
      <c r="G46" s="1072"/>
      <c r="H46" s="1072"/>
      <c r="I46" s="1072" t="s">
        <v>658</v>
      </c>
      <c r="J46" s="3358"/>
      <c r="K46" s="3358"/>
    </row>
    <row r="47" spans="1:11" ht="19.5" customHeight="1">
      <c r="A47" s="1071"/>
      <c r="B47" s="1072"/>
      <c r="C47" s="1072"/>
      <c r="D47" s="1072"/>
      <c r="E47" s="1072"/>
      <c r="F47" s="1072"/>
      <c r="G47" s="1072"/>
      <c r="H47" s="1072"/>
      <c r="I47" s="1072" t="s">
        <v>663</v>
      </c>
      <c r="J47" s="1072"/>
      <c r="K47" s="1072"/>
    </row>
    <row r="48" spans="1:11" ht="19.5" customHeight="1">
      <c r="A48" s="1071"/>
      <c r="B48" s="1072"/>
      <c r="C48" s="1072"/>
      <c r="D48" s="1072"/>
      <c r="E48" s="1072"/>
      <c r="F48" s="1072"/>
      <c r="G48" s="1072"/>
      <c r="H48" s="1072"/>
      <c r="I48" s="1072" t="s">
        <v>658</v>
      </c>
      <c r="J48" s="3358"/>
      <c r="K48" s="3358"/>
    </row>
    <row r="49" spans="1:11" ht="19.5" customHeight="1">
      <c r="A49" s="1071"/>
      <c r="B49" s="1072"/>
      <c r="C49" s="1072"/>
      <c r="D49" s="1072"/>
      <c r="E49" s="1072"/>
      <c r="F49" s="1072"/>
      <c r="G49" s="1072"/>
      <c r="H49" s="1072"/>
      <c r="I49" s="1072" t="s">
        <v>659</v>
      </c>
      <c r="J49" s="3358"/>
      <c r="K49" s="3358"/>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s>
  <phoneticPr fontId="8"/>
  <conditionalFormatting sqref="C8:K37">
    <cfRule type="notContainsBlanks" dxfId="91" priority="2">
      <formula>LEN(TRIM(C8))&gt;0</formula>
    </cfRule>
  </conditionalFormatting>
  <conditionalFormatting sqref="J43:K43 J45:K46 J48:K49">
    <cfRule type="notContainsBlanks" dxfId="90" priority="1">
      <formula>LEN(TRIM(J43))&gt;0</formula>
    </cfRule>
  </conditionalFormatting>
  <dataValidations count="1">
    <dataValidation type="list" allowBlank="1" showInputMessage="1" showErrorMessage="1" sqref="K8:K37" xr:uid="{C11BBF54-8C5A-45DD-A5C7-5FE7496BA709}">
      <formula1>"継続,離職"</formula1>
    </dataValidation>
  </dataValidations>
  <pageMargins left="0.7" right="0.7" top="0.8" bottom="0.21" header="0.3" footer="0.3"/>
  <pageSetup paperSize="9" scale="95"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4"/>
  </sheetPr>
  <dimension ref="A1:BE38"/>
  <sheetViews>
    <sheetView showGridLines="0" view="pageBreakPreview" zoomScale="85" zoomScaleNormal="100" zoomScaleSheetLayoutView="85" workbookViewId="0">
      <selection activeCell="BT36" sqref="BT36"/>
    </sheetView>
  </sheetViews>
  <sheetFormatPr defaultColWidth="2.25" defaultRowHeight="13.5"/>
  <cols>
    <col min="1" max="1" width="2.25" style="228" customWidth="1"/>
    <col min="2" max="2" width="2.25" style="229" customWidth="1"/>
    <col min="3" max="5" width="2.25" style="228"/>
    <col min="6" max="6" width="2.5" style="228" bestFit="1" customWidth="1"/>
    <col min="7" max="20" width="2.25" style="228"/>
    <col min="21" max="21" width="2.5" style="228" bestFit="1" customWidth="1"/>
    <col min="22" max="26" width="2.25" style="228"/>
    <col min="27" max="38" width="2.75" style="228" customWidth="1"/>
    <col min="39" max="256" width="2.25" style="228"/>
    <col min="257" max="258" width="2.25" style="228" customWidth="1"/>
    <col min="259" max="261" width="2.25" style="228"/>
    <col min="262" max="262" width="2.5" style="228" bestFit="1" customWidth="1"/>
    <col min="263" max="276" width="2.25" style="228"/>
    <col min="277" max="277" width="2.5" style="228" bestFit="1" customWidth="1"/>
    <col min="278" max="282" width="2.25" style="228"/>
    <col min="283" max="294" width="2.75" style="228" customWidth="1"/>
    <col min="295" max="512" width="2.25" style="228"/>
    <col min="513" max="514" width="2.25" style="228" customWidth="1"/>
    <col min="515" max="517" width="2.25" style="228"/>
    <col min="518" max="518" width="2.5" style="228" bestFit="1" customWidth="1"/>
    <col min="519" max="532" width="2.25" style="228"/>
    <col min="533" max="533" width="2.5" style="228" bestFit="1" customWidth="1"/>
    <col min="534" max="538" width="2.25" style="228"/>
    <col min="539" max="550" width="2.75" style="228" customWidth="1"/>
    <col min="551" max="768" width="2.25" style="228"/>
    <col min="769" max="770" width="2.25" style="228" customWidth="1"/>
    <col min="771" max="773" width="2.25" style="228"/>
    <col min="774" max="774" width="2.5" style="228" bestFit="1" customWidth="1"/>
    <col min="775" max="788" width="2.25" style="228"/>
    <col min="789" max="789" width="2.5" style="228" bestFit="1" customWidth="1"/>
    <col min="790" max="794" width="2.25" style="228"/>
    <col min="795" max="806" width="2.75" style="228" customWidth="1"/>
    <col min="807" max="1024" width="2.25" style="228"/>
    <col min="1025" max="1026" width="2.25" style="228" customWidth="1"/>
    <col min="1027" max="1029" width="2.25" style="228"/>
    <col min="1030" max="1030" width="2.5" style="228" bestFit="1" customWidth="1"/>
    <col min="1031" max="1044" width="2.25" style="228"/>
    <col min="1045" max="1045" width="2.5" style="228" bestFit="1" customWidth="1"/>
    <col min="1046" max="1050" width="2.25" style="228"/>
    <col min="1051" max="1062" width="2.75" style="228" customWidth="1"/>
    <col min="1063" max="1280" width="2.25" style="228"/>
    <col min="1281" max="1282" width="2.25" style="228" customWidth="1"/>
    <col min="1283" max="1285" width="2.25" style="228"/>
    <col min="1286" max="1286" width="2.5" style="228" bestFit="1" customWidth="1"/>
    <col min="1287" max="1300" width="2.25" style="228"/>
    <col min="1301" max="1301" width="2.5" style="228" bestFit="1" customWidth="1"/>
    <col min="1302" max="1306" width="2.25" style="228"/>
    <col min="1307" max="1318" width="2.75" style="228" customWidth="1"/>
    <col min="1319" max="1536" width="2.25" style="228"/>
    <col min="1537" max="1538" width="2.25" style="228" customWidth="1"/>
    <col min="1539" max="1541" width="2.25" style="228"/>
    <col min="1542" max="1542" width="2.5" style="228" bestFit="1" customWidth="1"/>
    <col min="1543" max="1556" width="2.25" style="228"/>
    <col min="1557" max="1557" width="2.5" style="228" bestFit="1" customWidth="1"/>
    <col min="1558" max="1562" width="2.25" style="228"/>
    <col min="1563" max="1574" width="2.75" style="228" customWidth="1"/>
    <col min="1575" max="1792" width="2.25" style="228"/>
    <col min="1793" max="1794" width="2.25" style="228" customWidth="1"/>
    <col min="1795" max="1797" width="2.25" style="228"/>
    <col min="1798" max="1798" width="2.5" style="228" bestFit="1" customWidth="1"/>
    <col min="1799" max="1812" width="2.25" style="228"/>
    <col min="1813" max="1813" width="2.5" style="228" bestFit="1" customWidth="1"/>
    <col min="1814" max="1818" width="2.25" style="228"/>
    <col min="1819" max="1830" width="2.75" style="228" customWidth="1"/>
    <col min="1831" max="2048" width="2.25" style="228"/>
    <col min="2049" max="2050" width="2.25" style="228" customWidth="1"/>
    <col min="2051" max="2053" width="2.25" style="228"/>
    <col min="2054" max="2054" width="2.5" style="228" bestFit="1" customWidth="1"/>
    <col min="2055" max="2068" width="2.25" style="228"/>
    <col min="2069" max="2069" width="2.5" style="228" bestFit="1" customWidth="1"/>
    <col min="2070" max="2074" width="2.25" style="228"/>
    <col min="2075" max="2086" width="2.75" style="228" customWidth="1"/>
    <col min="2087" max="2304" width="2.25" style="228"/>
    <col min="2305" max="2306" width="2.25" style="228" customWidth="1"/>
    <col min="2307" max="2309" width="2.25" style="228"/>
    <col min="2310" max="2310" width="2.5" style="228" bestFit="1" customWidth="1"/>
    <col min="2311" max="2324" width="2.25" style="228"/>
    <col min="2325" max="2325" width="2.5" style="228" bestFit="1" customWidth="1"/>
    <col min="2326" max="2330" width="2.25" style="228"/>
    <col min="2331" max="2342" width="2.75" style="228" customWidth="1"/>
    <col min="2343" max="2560" width="2.25" style="228"/>
    <col min="2561" max="2562" width="2.25" style="228" customWidth="1"/>
    <col min="2563" max="2565" width="2.25" style="228"/>
    <col min="2566" max="2566" width="2.5" style="228" bestFit="1" customWidth="1"/>
    <col min="2567" max="2580" width="2.25" style="228"/>
    <col min="2581" max="2581" width="2.5" style="228" bestFit="1" customWidth="1"/>
    <col min="2582" max="2586" width="2.25" style="228"/>
    <col min="2587" max="2598" width="2.75" style="228" customWidth="1"/>
    <col min="2599" max="2816" width="2.25" style="228"/>
    <col min="2817" max="2818" width="2.25" style="228" customWidth="1"/>
    <col min="2819" max="2821" width="2.25" style="228"/>
    <col min="2822" max="2822" width="2.5" style="228" bestFit="1" customWidth="1"/>
    <col min="2823" max="2836" width="2.25" style="228"/>
    <col min="2837" max="2837" width="2.5" style="228" bestFit="1" customWidth="1"/>
    <col min="2838" max="2842" width="2.25" style="228"/>
    <col min="2843" max="2854" width="2.75" style="228" customWidth="1"/>
    <col min="2855" max="3072" width="2.25" style="228"/>
    <col min="3073" max="3074" width="2.25" style="228" customWidth="1"/>
    <col min="3075" max="3077" width="2.25" style="228"/>
    <col min="3078" max="3078" width="2.5" style="228" bestFit="1" customWidth="1"/>
    <col min="3079" max="3092" width="2.25" style="228"/>
    <col min="3093" max="3093" width="2.5" style="228" bestFit="1" customWidth="1"/>
    <col min="3094" max="3098" width="2.25" style="228"/>
    <col min="3099" max="3110" width="2.75" style="228" customWidth="1"/>
    <col min="3111" max="3328" width="2.25" style="228"/>
    <col min="3329" max="3330" width="2.25" style="228" customWidth="1"/>
    <col min="3331" max="3333" width="2.25" style="228"/>
    <col min="3334" max="3334" width="2.5" style="228" bestFit="1" customWidth="1"/>
    <col min="3335" max="3348" width="2.25" style="228"/>
    <col min="3349" max="3349" width="2.5" style="228" bestFit="1" customWidth="1"/>
    <col min="3350" max="3354" width="2.25" style="228"/>
    <col min="3355" max="3366" width="2.75" style="228" customWidth="1"/>
    <col min="3367" max="3584" width="2.25" style="228"/>
    <col min="3585" max="3586" width="2.25" style="228" customWidth="1"/>
    <col min="3587" max="3589" width="2.25" style="228"/>
    <col min="3590" max="3590" width="2.5" style="228" bestFit="1" customWidth="1"/>
    <col min="3591" max="3604" width="2.25" style="228"/>
    <col min="3605" max="3605" width="2.5" style="228" bestFit="1" customWidth="1"/>
    <col min="3606" max="3610" width="2.25" style="228"/>
    <col min="3611" max="3622" width="2.75" style="228" customWidth="1"/>
    <col min="3623" max="3840" width="2.25" style="228"/>
    <col min="3841" max="3842" width="2.25" style="228" customWidth="1"/>
    <col min="3843" max="3845" width="2.25" style="228"/>
    <col min="3846" max="3846" width="2.5" style="228" bestFit="1" customWidth="1"/>
    <col min="3847" max="3860" width="2.25" style="228"/>
    <col min="3861" max="3861" width="2.5" style="228" bestFit="1" customWidth="1"/>
    <col min="3862" max="3866" width="2.25" style="228"/>
    <col min="3867" max="3878" width="2.75" style="228" customWidth="1"/>
    <col min="3879" max="4096" width="2.25" style="228"/>
    <col min="4097" max="4098" width="2.25" style="228" customWidth="1"/>
    <col min="4099" max="4101" width="2.25" style="228"/>
    <col min="4102" max="4102" width="2.5" style="228" bestFit="1" customWidth="1"/>
    <col min="4103" max="4116" width="2.25" style="228"/>
    <col min="4117" max="4117" width="2.5" style="228" bestFit="1" customWidth="1"/>
    <col min="4118" max="4122" width="2.25" style="228"/>
    <col min="4123" max="4134" width="2.75" style="228" customWidth="1"/>
    <col min="4135" max="4352" width="2.25" style="228"/>
    <col min="4353" max="4354" width="2.25" style="228" customWidth="1"/>
    <col min="4355" max="4357" width="2.25" style="228"/>
    <col min="4358" max="4358" width="2.5" style="228" bestFit="1" customWidth="1"/>
    <col min="4359" max="4372" width="2.25" style="228"/>
    <col min="4373" max="4373" width="2.5" style="228" bestFit="1" customWidth="1"/>
    <col min="4374" max="4378" width="2.25" style="228"/>
    <col min="4379" max="4390" width="2.75" style="228" customWidth="1"/>
    <col min="4391" max="4608" width="2.25" style="228"/>
    <col min="4609" max="4610" width="2.25" style="228" customWidth="1"/>
    <col min="4611" max="4613" width="2.25" style="228"/>
    <col min="4614" max="4614" width="2.5" style="228" bestFit="1" customWidth="1"/>
    <col min="4615" max="4628" width="2.25" style="228"/>
    <col min="4629" max="4629" width="2.5" style="228" bestFit="1" customWidth="1"/>
    <col min="4630" max="4634" width="2.25" style="228"/>
    <col min="4635" max="4646" width="2.75" style="228" customWidth="1"/>
    <col min="4647" max="4864" width="2.25" style="228"/>
    <col min="4865" max="4866" width="2.25" style="228" customWidth="1"/>
    <col min="4867" max="4869" width="2.25" style="228"/>
    <col min="4870" max="4870" width="2.5" style="228" bestFit="1" customWidth="1"/>
    <col min="4871" max="4884" width="2.25" style="228"/>
    <col min="4885" max="4885" width="2.5" style="228" bestFit="1" customWidth="1"/>
    <col min="4886" max="4890" width="2.25" style="228"/>
    <col min="4891" max="4902" width="2.75" style="228" customWidth="1"/>
    <col min="4903" max="5120" width="2.25" style="228"/>
    <col min="5121" max="5122" width="2.25" style="228" customWidth="1"/>
    <col min="5123" max="5125" width="2.25" style="228"/>
    <col min="5126" max="5126" width="2.5" style="228" bestFit="1" customWidth="1"/>
    <col min="5127" max="5140" width="2.25" style="228"/>
    <col min="5141" max="5141" width="2.5" style="228" bestFit="1" customWidth="1"/>
    <col min="5142" max="5146" width="2.25" style="228"/>
    <col min="5147" max="5158" width="2.75" style="228" customWidth="1"/>
    <col min="5159" max="5376" width="2.25" style="228"/>
    <col min="5377" max="5378" width="2.25" style="228" customWidth="1"/>
    <col min="5379" max="5381" width="2.25" style="228"/>
    <col min="5382" max="5382" width="2.5" style="228" bestFit="1" customWidth="1"/>
    <col min="5383" max="5396" width="2.25" style="228"/>
    <col min="5397" max="5397" width="2.5" style="228" bestFit="1" customWidth="1"/>
    <col min="5398" max="5402" width="2.25" style="228"/>
    <col min="5403" max="5414" width="2.75" style="228" customWidth="1"/>
    <col min="5415" max="5632" width="2.25" style="228"/>
    <col min="5633" max="5634" width="2.25" style="228" customWidth="1"/>
    <col min="5635" max="5637" width="2.25" style="228"/>
    <col min="5638" max="5638" width="2.5" style="228" bestFit="1" customWidth="1"/>
    <col min="5639" max="5652" width="2.25" style="228"/>
    <col min="5653" max="5653" width="2.5" style="228" bestFit="1" customWidth="1"/>
    <col min="5654" max="5658" width="2.25" style="228"/>
    <col min="5659" max="5670" width="2.75" style="228" customWidth="1"/>
    <col min="5671" max="5888" width="2.25" style="228"/>
    <col min="5889" max="5890" width="2.25" style="228" customWidth="1"/>
    <col min="5891" max="5893" width="2.25" style="228"/>
    <col min="5894" max="5894" width="2.5" style="228" bestFit="1" customWidth="1"/>
    <col min="5895" max="5908" width="2.25" style="228"/>
    <col min="5909" max="5909" width="2.5" style="228" bestFit="1" customWidth="1"/>
    <col min="5910" max="5914" width="2.25" style="228"/>
    <col min="5915" max="5926" width="2.75" style="228" customWidth="1"/>
    <col min="5927" max="6144" width="2.25" style="228"/>
    <col min="6145" max="6146" width="2.25" style="228" customWidth="1"/>
    <col min="6147" max="6149" width="2.25" style="228"/>
    <col min="6150" max="6150" width="2.5" style="228" bestFit="1" customWidth="1"/>
    <col min="6151" max="6164" width="2.25" style="228"/>
    <col min="6165" max="6165" width="2.5" style="228" bestFit="1" customWidth="1"/>
    <col min="6166" max="6170" width="2.25" style="228"/>
    <col min="6171" max="6182" width="2.75" style="228" customWidth="1"/>
    <col min="6183" max="6400" width="2.25" style="228"/>
    <col min="6401" max="6402" width="2.25" style="228" customWidth="1"/>
    <col min="6403" max="6405" width="2.25" style="228"/>
    <col min="6406" max="6406" width="2.5" style="228" bestFit="1" customWidth="1"/>
    <col min="6407" max="6420" width="2.25" style="228"/>
    <col min="6421" max="6421" width="2.5" style="228" bestFit="1" customWidth="1"/>
    <col min="6422" max="6426" width="2.25" style="228"/>
    <col min="6427" max="6438" width="2.75" style="228" customWidth="1"/>
    <col min="6439" max="6656" width="2.25" style="228"/>
    <col min="6657" max="6658" width="2.25" style="228" customWidth="1"/>
    <col min="6659" max="6661" width="2.25" style="228"/>
    <col min="6662" max="6662" width="2.5" style="228" bestFit="1" customWidth="1"/>
    <col min="6663" max="6676" width="2.25" style="228"/>
    <col min="6677" max="6677" width="2.5" style="228" bestFit="1" customWidth="1"/>
    <col min="6678" max="6682" width="2.25" style="228"/>
    <col min="6683" max="6694" width="2.75" style="228" customWidth="1"/>
    <col min="6695" max="6912" width="2.25" style="228"/>
    <col min="6913" max="6914" width="2.25" style="228" customWidth="1"/>
    <col min="6915" max="6917" width="2.25" style="228"/>
    <col min="6918" max="6918" width="2.5" style="228" bestFit="1" customWidth="1"/>
    <col min="6919" max="6932" width="2.25" style="228"/>
    <col min="6933" max="6933" width="2.5" style="228" bestFit="1" customWidth="1"/>
    <col min="6934" max="6938" width="2.25" style="228"/>
    <col min="6939" max="6950" width="2.75" style="228" customWidth="1"/>
    <col min="6951" max="7168" width="2.25" style="228"/>
    <col min="7169" max="7170" width="2.25" style="228" customWidth="1"/>
    <col min="7171" max="7173" width="2.25" style="228"/>
    <col min="7174" max="7174" width="2.5" style="228" bestFit="1" customWidth="1"/>
    <col min="7175" max="7188" width="2.25" style="228"/>
    <col min="7189" max="7189" width="2.5" style="228" bestFit="1" customWidth="1"/>
    <col min="7190" max="7194" width="2.25" style="228"/>
    <col min="7195" max="7206" width="2.75" style="228" customWidth="1"/>
    <col min="7207" max="7424" width="2.25" style="228"/>
    <col min="7425" max="7426" width="2.25" style="228" customWidth="1"/>
    <col min="7427" max="7429" width="2.25" style="228"/>
    <col min="7430" max="7430" width="2.5" style="228" bestFit="1" customWidth="1"/>
    <col min="7431" max="7444" width="2.25" style="228"/>
    <col min="7445" max="7445" width="2.5" style="228" bestFit="1" customWidth="1"/>
    <col min="7446" max="7450" width="2.25" style="228"/>
    <col min="7451" max="7462" width="2.75" style="228" customWidth="1"/>
    <col min="7463" max="7680" width="2.25" style="228"/>
    <col min="7681" max="7682" width="2.25" style="228" customWidth="1"/>
    <col min="7683" max="7685" width="2.25" style="228"/>
    <col min="7686" max="7686" width="2.5" style="228" bestFit="1" customWidth="1"/>
    <col min="7687" max="7700" width="2.25" style="228"/>
    <col min="7701" max="7701" width="2.5" style="228" bestFit="1" customWidth="1"/>
    <col min="7702" max="7706" width="2.25" style="228"/>
    <col min="7707" max="7718" width="2.75" style="228" customWidth="1"/>
    <col min="7719" max="7936" width="2.25" style="228"/>
    <col min="7937" max="7938" width="2.25" style="228" customWidth="1"/>
    <col min="7939" max="7941" width="2.25" style="228"/>
    <col min="7942" max="7942" width="2.5" style="228" bestFit="1" customWidth="1"/>
    <col min="7943" max="7956" width="2.25" style="228"/>
    <col min="7957" max="7957" width="2.5" style="228" bestFit="1" customWidth="1"/>
    <col min="7958" max="7962" width="2.25" style="228"/>
    <col min="7963" max="7974" width="2.75" style="228" customWidth="1"/>
    <col min="7975" max="8192" width="2.25" style="228"/>
    <col min="8193" max="8194" width="2.25" style="228" customWidth="1"/>
    <col min="8195" max="8197" width="2.25" style="228"/>
    <col min="8198" max="8198" width="2.5" style="228" bestFit="1" customWidth="1"/>
    <col min="8199" max="8212" width="2.25" style="228"/>
    <col min="8213" max="8213" width="2.5" style="228" bestFit="1" customWidth="1"/>
    <col min="8214" max="8218" width="2.25" style="228"/>
    <col min="8219" max="8230" width="2.75" style="228" customWidth="1"/>
    <col min="8231" max="8448" width="2.25" style="228"/>
    <col min="8449" max="8450" width="2.25" style="228" customWidth="1"/>
    <col min="8451" max="8453" width="2.25" style="228"/>
    <col min="8454" max="8454" width="2.5" style="228" bestFit="1" customWidth="1"/>
    <col min="8455" max="8468" width="2.25" style="228"/>
    <col min="8469" max="8469" width="2.5" style="228" bestFit="1" customWidth="1"/>
    <col min="8470" max="8474" width="2.25" style="228"/>
    <col min="8475" max="8486" width="2.75" style="228" customWidth="1"/>
    <col min="8487" max="8704" width="2.25" style="228"/>
    <col min="8705" max="8706" width="2.25" style="228" customWidth="1"/>
    <col min="8707" max="8709" width="2.25" style="228"/>
    <col min="8710" max="8710" width="2.5" style="228" bestFit="1" customWidth="1"/>
    <col min="8711" max="8724" width="2.25" style="228"/>
    <col min="8725" max="8725" width="2.5" style="228" bestFit="1" customWidth="1"/>
    <col min="8726" max="8730" width="2.25" style="228"/>
    <col min="8731" max="8742" width="2.75" style="228" customWidth="1"/>
    <col min="8743" max="8960" width="2.25" style="228"/>
    <col min="8961" max="8962" width="2.25" style="228" customWidth="1"/>
    <col min="8963" max="8965" width="2.25" style="228"/>
    <col min="8966" max="8966" width="2.5" style="228" bestFit="1" customWidth="1"/>
    <col min="8967" max="8980" width="2.25" style="228"/>
    <col min="8981" max="8981" width="2.5" style="228" bestFit="1" customWidth="1"/>
    <col min="8982" max="8986" width="2.25" style="228"/>
    <col min="8987" max="8998" width="2.75" style="228" customWidth="1"/>
    <col min="8999" max="9216" width="2.25" style="228"/>
    <col min="9217" max="9218" width="2.25" style="228" customWidth="1"/>
    <col min="9219" max="9221" width="2.25" style="228"/>
    <col min="9222" max="9222" width="2.5" style="228" bestFit="1" customWidth="1"/>
    <col min="9223" max="9236" width="2.25" style="228"/>
    <col min="9237" max="9237" width="2.5" style="228" bestFit="1" customWidth="1"/>
    <col min="9238" max="9242" width="2.25" style="228"/>
    <col min="9243" max="9254" width="2.75" style="228" customWidth="1"/>
    <col min="9255" max="9472" width="2.25" style="228"/>
    <col min="9473" max="9474" width="2.25" style="228" customWidth="1"/>
    <col min="9475" max="9477" width="2.25" style="228"/>
    <col min="9478" max="9478" width="2.5" style="228" bestFit="1" customWidth="1"/>
    <col min="9479" max="9492" width="2.25" style="228"/>
    <col min="9493" max="9493" width="2.5" style="228" bestFit="1" customWidth="1"/>
    <col min="9494" max="9498" width="2.25" style="228"/>
    <col min="9499" max="9510" width="2.75" style="228" customWidth="1"/>
    <col min="9511" max="9728" width="2.25" style="228"/>
    <col min="9729" max="9730" width="2.25" style="228" customWidth="1"/>
    <col min="9731" max="9733" width="2.25" style="228"/>
    <col min="9734" max="9734" width="2.5" style="228" bestFit="1" customWidth="1"/>
    <col min="9735" max="9748" width="2.25" style="228"/>
    <col min="9749" max="9749" width="2.5" style="228" bestFit="1" customWidth="1"/>
    <col min="9750" max="9754" width="2.25" style="228"/>
    <col min="9755" max="9766" width="2.75" style="228" customWidth="1"/>
    <col min="9767" max="9984" width="2.25" style="228"/>
    <col min="9985" max="9986" width="2.25" style="228" customWidth="1"/>
    <col min="9987" max="9989" width="2.25" style="228"/>
    <col min="9990" max="9990" width="2.5" style="228" bestFit="1" customWidth="1"/>
    <col min="9991" max="10004" width="2.25" style="228"/>
    <col min="10005" max="10005" width="2.5" style="228" bestFit="1" customWidth="1"/>
    <col min="10006" max="10010" width="2.25" style="228"/>
    <col min="10011" max="10022" width="2.75" style="228" customWidth="1"/>
    <col min="10023" max="10240" width="2.25" style="228"/>
    <col min="10241" max="10242" width="2.25" style="228" customWidth="1"/>
    <col min="10243" max="10245" width="2.25" style="228"/>
    <col min="10246" max="10246" width="2.5" style="228" bestFit="1" customWidth="1"/>
    <col min="10247" max="10260" width="2.25" style="228"/>
    <col min="10261" max="10261" width="2.5" style="228" bestFit="1" customWidth="1"/>
    <col min="10262" max="10266" width="2.25" style="228"/>
    <col min="10267" max="10278" width="2.75" style="228" customWidth="1"/>
    <col min="10279" max="10496" width="2.25" style="228"/>
    <col min="10497" max="10498" width="2.25" style="228" customWidth="1"/>
    <col min="10499" max="10501" width="2.25" style="228"/>
    <col min="10502" max="10502" width="2.5" style="228" bestFit="1" customWidth="1"/>
    <col min="10503" max="10516" width="2.25" style="228"/>
    <col min="10517" max="10517" width="2.5" style="228" bestFit="1" customWidth="1"/>
    <col min="10518" max="10522" width="2.25" style="228"/>
    <col min="10523" max="10534" width="2.75" style="228" customWidth="1"/>
    <col min="10535" max="10752" width="2.25" style="228"/>
    <col min="10753" max="10754" width="2.25" style="228" customWidth="1"/>
    <col min="10755" max="10757" width="2.25" style="228"/>
    <col min="10758" max="10758" width="2.5" style="228" bestFit="1" customWidth="1"/>
    <col min="10759" max="10772" width="2.25" style="228"/>
    <col min="10773" max="10773" width="2.5" style="228" bestFit="1" customWidth="1"/>
    <col min="10774" max="10778" width="2.25" style="228"/>
    <col min="10779" max="10790" width="2.75" style="228" customWidth="1"/>
    <col min="10791" max="11008" width="2.25" style="228"/>
    <col min="11009" max="11010" width="2.25" style="228" customWidth="1"/>
    <col min="11011" max="11013" width="2.25" style="228"/>
    <col min="11014" max="11014" width="2.5" style="228" bestFit="1" customWidth="1"/>
    <col min="11015" max="11028" width="2.25" style="228"/>
    <col min="11029" max="11029" width="2.5" style="228" bestFit="1" customWidth="1"/>
    <col min="11030" max="11034" width="2.25" style="228"/>
    <col min="11035" max="11046" width="2.75" style="228" customWidth="1"/>
    <col min="11047" max="11264" width="2.25" style="228"/>
    <col min="11265" max="11266" width="2.25" style="228" customWidth="1"/>
    <col min="11267" max="11269" width="2.25" style="228"/>
    <col min="11270" max="11270" width="2.5" style="228" bestFit="1" customWidth="1"/>
    <col min="11271" max="11284" width="2.25" style="228"/>
    <col min="11285" max="11285" width="2.5" style="228" bestFit="1" customWidth="1"/>
    <col min="11286" max="11290" width="2.25" style="228"/>
    <col min="11291" max="11302" width="2.75" style="228" customWidth="1"/>
    <col min="11303" max="11520" width="2.25" style="228"/>
    <col min="11521" max="11522" width="2.25" style="228" customWidth="1"/>
    <col min="11523" max="11525" width="2.25" style="228"/>
    <col min="11526" max="11526" width="2.5" style="228" bestFit="1" customWidth="1"/>
    <col min="11527" max="11540" width="2.25" style="228"/>
    <col min="11541" max="11541" width="2.5" style="228" bestFit="1" customWidth="1"/>
    <col min="11542" max="11546" width="2.25" style="228"/>
    <col min="11547" max="11558" width="2.75" style="228" customWidth="1"/>
    <col min="11559" max="11776" width="2.25" style="228"/>
    <col min="11777" max="11778" width="2.25" style="228" customWidth="1"/>
    <col min="11779" max="11781" width="2.25" style="228"/>
    <col min="11782" max="11782" width="2.5" style="228" bestFit="1" customWidth="1"/>
    <col min="11783" max="11796" width="2.25" style="228"/>
    <col min="11797" max="11797" width="2.5" style="228" bestFit="1" customWidth="1"/>
    <col min="11798" max="11802" width="2.25" style="228"/>
    <col min="11803" max="11814" width="2.75" style="228" customWidth="1"/>
    <col min="11815" max="12032" width="2.25" style="228"/>
    <col min="12033" max="12034" width="2.25" style="228" customWidth="1"/>
    <col min="12035" max="12037" width="2.25" style="228"/>
    <col min="12038" max="12038" width="2.5" style="228" bestFit="1" customWidth="1"/>
    <col min="12039" max="12052" width="2.25" style="228"/>
    <col min="12053" max="12053" width="2.5" style="228" bestFit="1" customWidth="1"/>
    <col min="12054" max="12058" width="2.25" style="228"/>
    <col min="12059" max="12070" width="2.75" style="228" customWidth="1"/>
    <col min="12071" max="12288" width="2.25" style="228"/>
    <col min="12289" max="12290" width="2.25" style="228" customWidth="1"/>
    <col min="12291" max="12293" width="2.25" style="228"/>
    <col min="12294" max="12294" width="2.5" style="228" bestFit="1" customWidth="1"/>
    <col min="12295" max="12308" width="2.25" style="228"/>
    <col min="12309" max="12309" width="2.5" style="228" bestFit="1" customWidth="1"/>
    <col min="12310" max="12314" width="2.25" style="228"/>
    <col min="12315" max="12326" width="2.75" style="228" customWidth="1"/>
    <col min="12327" max="12544" width="2.25" style="228"/>
    <col min="12545" max="12546" width="2.25" style="228" customWidth="1"/>
    <col min="12547" max="12549" width="2.25" style="228"/>
    <col min="12550" max="12550" width="2.5" style="228" bestFit="1" customWidth="1"/>
    <col min="12551" max="12564" width="2.25" style="228"/>
    <col min="12565" max="12565" width="2.5" style="228" bestFit="1" customWidth="1"/>
    <col min="12566" max="12570" width="2.25" style="228"/>
    <col min="12571" max="12582" width="2.75" style="228" customWidth="1"/>
    <col min="12583" max="12800" width="2.25" style="228"/>
    <col min="12801" max="12802" width="2.25" style="228" customWidth="1"/>
    <col min="12803" max="12805" width="2.25" style="228"/>
    <col min="12806" max="12806" width="2.5" style="228" bestFit="1" customWidth="1"/>
    <col min="12807" max="12820" width="2.25" style="228"/>
    <col min="12821" max="12821" width="2.5" style="228" bestFit="1" customWidth="1"/>
    <col min="12822" max="12826" width="2.25" style="228"/>
    <col min="12827" max="12838" width="2.75" style="228" customWidth="1"/>
    <col min="12839" max="13056" width="2.25" style="228"/>
    <col min="13057" max="13058" width="2.25" style="228" customWidth="1"/>
    <col min="13059" max="13061" width="2.25" style="228"/>
    <col min="13062" max="13062" width="2.5" style="228" bestFit="1" customWidth="1"/>
    <col min="13063" max="13076" width="2.25" style="228"/>
    <col min="13077" max="13077" width="2.5" style="228" bestFit="1" customWidth="1"/>
    <col min="13078" max="13082" width="2.25" style="228"/>
    <col min="13083" max="13094" width="2.75" style="228" customWidth="1"/>
    <col min="13095" max="13312" width="2.25" style="228"/>
    <col min="13313" max="13314" width="2.25" style="228" customWidth="1"/>
    <col min="13315" max="13317" width="2.25" style="228"/>
    <col min="13318" max="13318" width="2.5" style="228" bestFit="1" customWidth="1"/>
    <col min="13319" max="13332" width="2.25" style="228"/>
    <col min="13333" max="13333" width="2.5" style="228" bestFit="1" customWidth="1"/>
    <col min="13334" max="13338" width="2.25" style="228"/>
    <col min="13339" max="13350" width="2.75" style="228" customWidth="1"/>
    <col min="13351" max="13568" width="2.25" style="228"/>
    <col min="13569" max="13570" width="2.25" style="228" customWidth="1"/>
    <col min="13571" max="13573" width="2.25" style="228"/>
    <col min="13574" max="13574" width="2.5" style="228" bestFit="1" customWidth="1"/>
    <col min="13575" max="13588" width="2.25" style="228"/>
    <col min="13589" max="13589" width="2.5" style="228" bestFit="1" customWidth="1"/>
    <col min="13590" max="13594" width="2.25" style="228"/>
    <col min="13595" max="13606" width="2.75" style="228" customWidth="1"/>
    <col min="13607" max="13824" width="2.25" style="228"/>
    <col min="13825" max="13826" width="2.25" style="228" customWidth="1"/>
    <col min="13827" max="13829" width="2.25" style="228"/>
    <col min="13830" max="13830" width="2.5" style="228" bestFit="1" customWidth="1"/>
    <col min="13831" max="13844" width="2.25" style="228"/>
    <col min="13845" max="13845" width="2.5" style="228" bestFit="1" customWidth="1"/>
    <col min="13846" max="13850" width="2.25" style="228"/>
    <col min="13851" max="13862" width="2.75" style="228" customWidth="1"/>
    <col min="13863" max="14080" width="2.25" style="228"/>
    <col min="14081" max="14082" width="2.25" style="228" customWidth="1"/>
    <col min="14083" max="14085" width="2.25" style="228"/>
    <col min="14086" max="14086" width="2.5" style="228" bestFit="1" customWidth="1"/>
    <col min="14087" max="14100" width="2.25" style="228"/>
    <col min="14101" max="14101" width="2.5" style="228" bestFit="1" customWidth="1"/>
    <col min="14102" max="14106" width="2.25" style="228"/>
    <col min="14107" max="14118" width="2.75" style="228" customWidth="1"/>
    <col min="14119" max="14336" width="2.25" style="228"/>
    <col min="14337" max="14338" width="2.25" style="228" customWidth="1"/>
    <col min="14339" max="14341" width="2.25" style="228"/>
    <col min="14342" max="14342" width="2.5" style="228" bestFit="1" customWidth="1"/>
    <col min="14343" max="14356" width="2.25" style="228"/>
    <col min="14357" max="14357" width="2.5" style="228" bestFit="1" customWidth="1"/>
    <col min="14358" max="14362" width="2.25" style="228"/>
    <col min="14363" max="14374" width="2.75" style="228" customWidth="1"/>
    <col min="14375" max="14592" width="2.25" style="228"/>
    <col min="14593" max="14594" width="2.25" style="228" customWidth="1"/>
    <col min="14595" max="14597" width="2.25" style="228"/>
    <col min="14598" max="14598" width="2.5" style="228" bestFit="1" customWidth="1"/>
    <col min="14599" max="14612" width="2.25" style="228"/>
    <col min="14613" max="14613" width="2.5" style="228" bestFit="1" customWidth="1"/>
    <col min="14614" max="14618" width="2.25" style="228"/>
    <col min="14619" max="14630" width="2.75" style="228" customWidth="1"/>
    <col min="14631" max="14848" width="2.25" style="228"/>
    <col min="14849" max="14850" width="2.25" style="228" customWidth="1"/>
    <col min="14851" max="14853" width="2.25" style="228"/>
    <col min="14854" max="14854" width="2.5" style="228" bestFit="1" customWidth="1"/>
    <col min="14855" max="14868" width="2.25" style="228"/>
    <col min="14869" max="14869" width="2.5" style="228" bestFit="1" customWidth="1"/>
    <col min="14870" max="14874" width="2.25" style="228"/>
    <col min="14875" max="14886" width="2.75" style="228" customWidth="1"/>
    <col min="14887" max="15104" width="2.25" style="228"/>
    <col min="15105" max="15106" width="2.25" style="228" customWidth="1"/>
    <col min="15107" max="15109" width="2.25" style="228"/>
    <col min="15110" max="15110" width="2.5" style="228" bestFit="1" customWidth="1"/>
    <col min="15111" max="15124" width="2.25" style="228"/>
    <col min="15125" max="15125" width="2.5" style="228" bestFit="1" customWidth="1"/>
    <col min="15126" max="15130" width="2.25" style="228"/>
    <col min="15131" max="15142" width="2.75" style="228" customWidth="1"/>
    <col min="15143" max="15360" width="2.25" style="228"/>
    <col min="15361" max="15362" width="2.25" style="228" customWidth="1"/>
    <col min="15363" max="15365" width="2.25" style="228"/>
    <col min="15366" max="15366" width="2.5" style="228" bestFit="1" customWidth="1"/>
    <col min="15367" max="15380" width="2.25" style="228"/>
    <col min="15381" max="15381" width="2.5" style="228" bestFit="1" customWidth="1"/>
    <col min="15382" max="15386" width="2.25" style="228"/>
    <col min="15387" max="15398" width="2.75" style="228" customWidth="1"/>
    <col min="15399" max="15616" width="2.25" style="228"/>
    <col min="15617" max="15618" width="2.25" style="228" customWidth="1"/>
    <col min="15619" max="15621" width="2.25" style="228"/>
    <col min="15622" max="15622" width="2.5" style="228" bestFit="1" customWidth="1"/>
    <col min="15623" max="15636" width="2.25" style="228"/>
    <col min="15637" max="15637" width="2.5" style="228" bestFit="1" customWidth="1"/>
    <col min="15638" max="15642" width="2.25" style="228"/>
    <col min="15643" max="15654" width="2.75" style="228" customWidth="1"/>
    <col min="15655" max="15872" width="2.25" style="228"/>
    <col min="15873" max="15874" width="2.25" style="228" customWidth="1"/>
    <col min="15875" max="15877" width="2.25" style="228"/>
    <col min="15878" max="15878" width="2.5" style="228" bestFit="1" customWidth="1"/>
    <col min="15879" max="15892" width="2.25" style="228"/>
    <col min="15893" max="15893" width="2.5" style="228" bestFit="1" customWidth="1"/>
    <col min="15894" max="15898" width="2.25" style="228"/>
    <col min="15899" max="15910" width="2.75" style="228" customWidth="1"/>
    <col min="15911" max="16128" width="2.25" style="228"/>
    <col min="16129" max="16130" width="2.25" style="228" customWidth="1"/>
    <col min="16131" max="16133" width="2.25" style="228"/>
    <col min="16134" max="16134" width="2.5" style="228" bestFit="1" customWidth="1"/>
    <col min="16135" max="16148" width="2.25" style="228"/>
    <col min="16149" max="16149" width="2.5" style="228" bestFit="1" customWidth="1"/>
    <col min="16150" max="16154" width="2.25" style="228"/>
    <col min="16155" max="16166" width="2.75" style="228" customWidth="1"/>
    <col min="16167" max="16384" width="2.25" style="228"/>
  </cols>
  <sheetData>
    <row r="1" spans="1:39" ht="18.75" customHeight="1">
      <c r="A1" s="1329" t="s">
        <v>785</v>
      </c>
      <c r="AF1" s="3250" t="str">
        <f>IF(AND(ISBLANK('届出書 '!AA4),ISBLANK('届出書 '!AD4),ISBLANK('届出書 '!AG4)),"届出書の日付から自動引用","令和"&amp;'届出書 '!AA4&amp;"年"&amp;'届出書 '!AD4&amp;"月"&amp;'届出書 '!AG4&amp;"日")</f>
        <v>届出書の日付から自動引用</v>
      </c>
      <c r="AG1" s="3251"/>
      <c r="AH1" s="3251"/>
      <c r="AI1" s="3251"/>
      <c r="AJ1" s="3251"/>
      <c r="AK1" s="3251"/>
      <c r="AL1" s="3251"/>
    </row>
    <row r="3" spans="1:39" ht="17.25" customHeight="1">
      <c r="A3" s="3259" t="s">
        <v>462</v>
      </c>
      <c r="B3" s="3259"/>
      <c r="C3" s="3259"/>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row>
    <row r="4" spans="1:39" ht="17.25" customHeight="1">
      <c r="A4" s="3259"/>
      <c r="B4" s="3259"/>
      <c r="C4" s="3259"/>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row>
    <row r="6" spans="1:39" ht="15" customHeight="1">
      <c r="B6" s="3323" t="s">
        <v>389</v>
      </c>
      <c r="C6" s="3323"/>
      <c r="D6" s="3323"/>
      <c r="E6" s="3323"/>
      <c r="F6" s="3323"/>
      <c r="G6" s="3323"/>
      <c r="H6" s="3323"/>
      <c r="I6" s="3323"/>
      <c r="J6" s="3323"/>
      <c r="K6" s="3323"/>
      <c r="L6" s="3373" t="str">
        <f>IF(ISBLANK('届出書 '!G18),"届出書の記載欄から自動引用",'届出書 '!G18)</f>
        <v>届出書の記載欄から自動引用</v>
      </c>
      <c r="M6" s="3374"/>
      <c r="N6" s="3374"/>
      <c r="O6" s="3374"/>
      <c r="P6" s="3374"/>
      <c r="Q6" s="3374"/>
      <c r="R6" s="3374"/>
      <c r="S6" s="3374"/>
      <c r="T6" s="3374"/>
      <c r="U6" s="3374"/>
      <c r="V6" s="3374"/>
      <c r="W6" s="3374"/>
      <c r="X6" s="3374"/>
      <c r="Y6" s="3374"/>
      <c r="Z6" s="3374"/>
      <c r="AA6" s="3374"/>
      <c r="AB6" s="3374"/>
      <c r="AC6" s="3374"/>
      <c r="AD6" s="3374"/>
      <c r="AE6" s="3374"/>
      <c r="AF6" s="3374"/>
      <c r="AG6" s="3374"/>
      <c r="AH6" s="3374"/>
      <c r="AI6" s="3374"/>
      <c r="AJ6" s="3375"/>
      <c r="AK6" s="3379"/>
      <c r="AL6" s="3380"/>
    </row>
    <row r="7" spans="1:39" ht="15" customHeight="1">
      <c r="B7" s="3323"/>
      <c r="C7" s="3323"/>
      <c r="D7" s="3323"/>
      <c r="E7" s="3323"/>
      <c r="F7" s="3323"/>
      <c r="G7" s="3323"/>
      <c r="H7" s="3323"/>
      <c r="I7" s="3323"/>
      <c r="J7" s="3323"/>
      <c r="K7" s="3323"/>
      <c r="L7" s="3376"/>
      <c r="M7" s="3377"/>
      <c r="N7" s="3377"/>
      <c r="O7" s="3377"/>
      <c r="P7" s="3377"/>
      <c r="Q7" s="3377"/>
      <c r="R7" s="3377"/>
      <c r="S7" s="3377"/>
      <c r="T7" s="3377"/>
      <c r="U7" s="3377"/>
      <c r="V7" s="3377"/>
      <c r="W7" s="3377"/>
      <c r="X7" s="3377"/>
      <c r="Y7" s="3377"/>
      <c r="Z7" s="3377"/>
      <c r="AA7" s="3377"/>
      <c r="AB7" s="3377"/>
      <c r="AC7" s="3377"/>
      <c r="AD7" s="3377"/>
      <c r="AE7" s="3377"/>
      <c r="AF7" s="3377"/>
      <c r="AG7" s="3377"/>
      <c r="AH7" s="3377"/>
      <c r="AI7" s="3377"/>
      <c r="AJ7" s="3378"/>
      <c r="AK7" s="3242"/>
      <c r="AL7" s="3244"/>
    </row>
    <row r="8" spans="1:39" ht="15" customHeight="1">
      <c r="B8" s="3363" t="s">
        <v>463</v>
      </c>
      <c r="C8" s="3364"/>
      <c r="D8" s="3364"/>
      <c r="E8" s="3364"/>
      <c r="F8" s="3364"/>
      <c r="G8" s="3364"/>
      <c r="H8" s="3364"/>
      <c r="I8" s="3364"/>
      <c r="J8" s="3364"/>
      <c r="K8" s="3364"/>
      <c r="L8" s="3367"/>
      <c r="M8" s="3368"/>
      <c r="N8" s="3368"/>
      <c r="O8" s="3368"/>
      <c r="P8" s="3368"/>
      <c r="Q8" s="3368"/>
      <c r="R8" s="3368"/>
      <c r="S8" s="3368"/>
      <c r="T8" s="3368"/>
      <c r="U8" s="3368"/>
      <c r="V8" s="3368"/>
      <c r="W8" s="3368"/>
      <c r="X8" s="3368"/>
      <c r="Y8" s="3368"/>
      <c r="Z8" s="3368"/>
      <c r="AA8" s="3368"/>
      <c r="AB8" s="3368"/>
      <c r="AC8" s="3368"/>
      <c r="AD8" s="3368"/>
      <c r="AE8" s="3368"/>
      <c r="AF8" s="3368"/>
      <c r="AG8" s="3368"/>
      <c r="AH8" s="3368"/>
      <c r="AI8" s="3368"/>
      <c r="AJ8" s="3368"/>
      <c r="AK8" s="3368"/>
      <c r="AL8" s="3369"/>
    </row>
    <row r="9" spans="1:39" ht="15" customHeight="1">
      <c r="B9" s="3365"/>
      <c r="C9" s="3366"/>
      <c r="D9" s="3366"/>
      <c r="E9" s="3366"/>
      <c r="F9" s="3366"/>
      <c r="G9" s="3366"/>
      <c r="H9" s="3366"/>
      <c r="I9" s="3366"/>
      <c r="J9" s="3366"/>
      <c r="K9" s="3366"/>
      <c r="L9" s="3370"/>
      <c r="M9" s="3371"/>
      <c r="N9" s="3371"/>
      <c r="O9" s="3371"/>
      <c r="P9" s="3371"/>
      <c r="Q9" s="3371"/>
      <c r="R9" s="3371"/>
      <c r="S9" s="3371"/>
      <c r="T9" s="3371"/>
      <c r="U9" s="3371"/>
      <c r="V9" s="3371"/>
      <c r="W9" s="3371"/>
      <c r="X9" s="3371"/>
      <c r="Y9" s="3371"/>
      <c r="Z9" s="3371"/>
      <c r="AA9" s="3371"/>
      <c r="AB9" s="3371"/>
      <c r="AC9" s="3371"/>
      <c r="AD9" s="3371"/>
      <c r="AE9" s="3371"/>
      <c r="AF9" s="3371"/>
      <c r="AG9" s="3371"/>
      <c r="AH9" s="3371"/>
      <c r="AI9" s="3371"/>
      <c r="AJ9" s="3371"/>
      <c r="AK9" s="3371"/>
      <c r="AL9" s="3372"/>
    </row>
    <row r="10" spans="1:39" ht="15" customHeight="1">
      <c r="B10" s="3396" t="s">
        <v>452</v>
      </c>
      <c r="C10" s="3397"/>
      <c r="D10" s="3397"/>
      <c r="E10" s="3397"/>
      <c r="F10" s="3397"/>
      <c r="G10" s="3397"/>
      <c r="H10" s="3397"/>
      <c r="I10" s="3397"/>
      <c r="J10" s="3397"/>
      <c r="K10" s="3398"/>
      <c r="L10" s="3381"/>
      <c r="M10" s="3382"/>
      <c r="N10" s="3382"/>
      <c r="O10" s="3382"/>
      <c r="P10" s="3382"/>
      <c r="Q10" s="3382"/>
      <c r="R10" s="3382"/>
      <c r="S10" s="3382"/>
      <c r="T10" s="3382"/>
      <c r="U10" s="3382"/>
      <c r="V10" s="3382"/>
      <c r="W10" s="3382"/>
      <c r="X10" s="3382"/>
      <c r="Y10" s="3382"/>
      <c r="Z10" s="3382"/>
      <c r="AA10" s="3382"/>
      <c r="AB10" s="3382"/>
      <c r="AC10" s="3382"/>
      <c r="AD10" s="3382"/>
      <c r="AE10" s="3382"/>
      <c r="AF10" s="3382"/>
      <c r="AG10" s="3382"/>
      <c r="AH10" s="3382"/>
      <c r="AI10" s="3382"/>
      <c r="AJ10" s="3382"/>
      <c r="AK10" s="3382"/>
      <c r="AL10" s="3383"/>
    </row>
    <row r="11" spans="1:39" ht="15" customHeight="1">
      <c r="B11" s="3399"/>
      <c r="C11" s="3400"/>
      <c r="D11" s="3400"/>
      <c r="E11" s="3400"/>
      <c r="F11" s="3400"/>
      <c r="G11" s="3400"/>
      <c r="H11" s="3400"/>
      <c r="I11" s="3400"/>
      <c r="J11" s="3400"/>
      <c r="K11" s="3401"/>
      <c r="L11" s="3384"/>
      <c r="M11" s="3385"/>
      <c r="N11" s="3385"/>
      <c r="O11" s="3385"/>
      <c r="P11" s="3385"/>
      <c r="Q11" s="3385"/>
      <c r="R11" s="3385"/>
      <c r="S11" s="3385"/>
      <c r="T11" s="3385"/>
      <c r="U11" s="3385"/>
      <c r="V11" s="3385"/>
      <c r="W11" s="3385"/>
      <c r="X11" s="3385"/>
      <c r="Y11" s="3385"/>
      <c r="Z11" s="3385"/>
      <c r="AA11" s="3385"/>
      <c r="AB11" s="3385"/>
      <c r="AC11" s="3385"/>
      <c r="AD11" s="3385"/>
      <c r="AE11" s="3385"/>
      <c r="AF11" s="3385"/>
      <c r="AG11" s="3385"/>
      <c r="AH11" s="3385"/>
      <c r="AI11" s="3385"/>
      <c r="AJ11" s="3385"/>
      <c r="AK11" s="3385"/>
      <c r="AL11" s="3386"/>
    </row>
    <row r="12" spans="1:39" ht="15" customHeight="1">
      <c r="B12" s="3399"/>
      <c r="C12" s="3400"/>
      <c r="D12" s="3400"/>
      <c r="E12" s="3400"/>
      <c r="F12" s="3400"/>
      <c r="G12" s="3400"/>
      <c r="H12" s="3400"/>
      <c r="I12" s="3400"/>
      <c r="J12" s="3400"/>
      <c r="K12" s="3401"/>
      <c r="L12" s="3384"/>
      <c r="M12" s="3385"/>
      <c r="N12" s="3385"/>
      <c r="O12" s="3385"/>
      <c r="P12" s="3385"/>
      <c r="Q12" s="3385"/>
      <c r="R12" s="3385"/>
      <c r="S12" s="3385"/>
      <c r="T12" s="3385"/>
      <c r="U12" s="3385"/>
      <c r="V12" s="3385"/>
      <c r="W12" s="3385"/>
      <c r="X12" s="3385"/>
      <c r="Y12" s="3385"/>
      <c r="Z12" s="3385"/>
      <c r="AA12" s="3385"/>
      <c r="AB12" s="3385"/>
      <c r="AC12" s="3385"/>
      <c r="AD12" s="3385"/>
      <c r="AE12" s="3385"/>
      <c r="AF12" s="3385"/>
      <c r="AG12" s="3385"/>
      <c r="AH12" s="3385"/>
      <c r="AI12" s="3385"/>
      <c r="AJ12" s="3385"/>
      <c r="AK12" s="3385"/>
      <c r="AL12" s="3386"/>
    </row>
    <row r="13" spans="1:39" ht="15" customHeight="1">
      <c r="B13" s="3399"/>
      <c r="C13" s="3400"/>
      <c r="D13" s="3400"/>
      <c r="E13" s="3400"/>
      <c r="F13" s="3400"/>
      <c r="G13" s="3400"/>
      <c r="H13" s="3400"/>
      <c r="I13" s="3400"/>
      <c r="J13" s="3400"/>
      <c r="K13" s="3401"/>
      <c r="L13" s="3384"/>
      <c r="M13" s="3385"/>
      <c r="N13" s="3385"/>
      <c r="O13" s="3385"/>
      <c r="P13" s="3385"/>
      <c r="Q13" s="3385"/>
      <c r="R13" s="3385"/>
      <c r="S13" s="3385"/>
      <c r="T13" s="3385"/>
      <c r="U13" s="3385"/>
      <c r="V13" s="3385"/>
      <c r="W13" s="3385"/>
      <c r="X13" s="3385"/>
      <c r="Y13" s="3385"/>
      <c r="Z13" s="3385"/>
      <c r="AA13" s="3385"/>
      <c r="AB13" s="3385"/>
      <c r="AC13" s="3385"/>
      <c r="AD13" s="3385"/>
      <c r="AE13" s="3385"/>
      <c r="AF13" s="3385"/>
      <c r="AG13" s="3385"/>
      <c r="AH13" s="3385"/>
      <c r="AI13" s="3385"/>
      <c r="AJ13" s="3385"/>
      <c r="AK13" s="3385"/>
      <c r="AL13" s="3386"/>
    </row>
    <row r="14" spans="1:39" ht="15" customHeight="1">
      <c r="B14" s="3399"/>
      <c r="C14" s="3400"/>
      <c r="D14" s="3400"/>
      <c r="E14" s="3400"/>
      <c r="F14" s="3400"/>
      <c r="G14" s="3400"/>
      <c r="H14" s="3400"/>
      <c r="I14" s="3400"/>
      <c r="J14" s="3400"/>
      <c r="K14" s="3401"/>
      <c r="L14" s="3384"/>
      <c r="M14" s="3385"/>
      <c r="N14" s="3385"/>
      <c r="O14" s="3385"/>
      <c r="P14" s="3385"/>
      <c r="Q14" s="3385"/>
      <c r="R14" s="3385"/>
      <c r="S14" s="3385"/>
      <c r="T14" s="3385"/>
      <c r="U14" s="3385"/>
      <c r="V14" s="3385"/>
      <c r="W14" s="3385"/>
      <c r="X14" s="3385"/>
      <c r="Y14" s="3385"/>
      <c r="Z14" s="3385"/>
      <c r="AA14" s="3385"/>
      <c r="AB14" s="3385"/>
      <c r="AC14" s="3385"/>
      <c r="AD14" s="3385"/>
      <c r="AE14" s="3385"/>
      <c r="AF14" s="3385"/>
      <c r="AG14" s="3385"/>
      <c r="AH14" s="3385"/>
      <c r="AI14" s="3385"/>
      <c r="AJ14" s="3385"/>
      <c r="AK14" s="3385"/>
      <c r="AL14" s="3386"/>
    </row>
    <row r="15" spans="1:39" ht="15" customHeight="1">
      <c r="B15" s="3399"/>
      <c r="C15" s="3400"/>
      <c r="D15" s="3400"/>
      <c r="E15" s="3400"/>
      <c r="F15" s="3400"/>
      <c r="G15" s="3400"/>
      <c r="H15" s="3400"/>
      <c r="I15" s="3400"/>
      <c r="J15" s="3400"/>
      <c r="K15" s="3401"/>
      <c r="L15" s="3384"/>
      <c r="M15" s="3385"/>
      <c r="N15" s="3385"/>
      <c r="O15" s="3385"/>
      <c r="P15" s="3385"/>
      <c r="Q15" s="3385"/>
      <c r="R15" s="3385"/>
      <c r="S15" s="3385"/>
      <c r="T15" s="3385"/>
      <c r="U15" s="3385"/>
      <c r="V15" s="3385"/>
      <c r="W15" s="3385"/>
      <c r="X15" s="3385"/>
      <c r="Y15" s="3385"/>
      <c r="Z15" s="3385"/>
      <c r="AA15" s="3385"/>
      <c r="AB15" s="3385"/>
      <c r="AC15" s="3385"/>
      <c r="AD15" s="3385"/>
      <c r="AE15" s="3385"/>
      <c r="AF15" s="3385"/>
      <c r="AG15" s="3385"/>
      <c r="AH15" s="3385"/>
      <c r="AI15" s="3385"/>
      <c r="AJ15" s="3385"/>
      <c r="AK15" s="3385"/>
      <c r="AL15" s="3386"/>
    </row>
    <row r="16" spans="1:39" ht="15" customHeight="1">
      <c r="B16" s="3402"/>
      <c r="C16" s="3403"/>
      <c r="D16" s="3403"/>
      <c r="E16" s="3403"/>
      <c r="F16" s="3403"/>
      <c r="G16" s="3403"/>
      <c r="H16" s="3403"/>
      <c r="I16" s="3403"/>
      <c r="J16" s="3403"/>
      <c r="K16" s="3404"/>
      <c r="L16" s="3370"/>
      <c r="M16" s="3371"/>
      <c r="N16" s="3371"/>
      <c r="O16" s="3371"/>
      <c r="P16" s="3371"/>
      <c r="Q16" s="3371"/>
      <c r="R16" s="3371"/>
      <c r="S16" s="3371"/>
      <c r="T16" s="3371"/>
      <c r="U16" s="3371"/>
      <c r="V16" s="3371"/>
      <c r="W16" s="3371"/>
      <c r="X16" s="3371"/>
      <c r="Y16" s="3371"/>
      <c r="Z16" s="3371"/>
      <c r="AA16" s="3371"/>
      <c r="AB16" s="3371"/>
      <c r="AC16" s="3371"/>
      <c r="AD16" s="3371"/>
      <c r="AE16" s="3371"/>
      <c r="AF16" s="3371"/>
      <c r="AG16" s="3371"/>
      <c r="AH16" s="3371"/>
      <c r="AI16" s="3371"/>
      <c r="AJ16" s="3371"/>
      <c r="AK16" s="3371"/>
      <c r="AL16" s="3372"/>
    </row>
    <row r="17" spans="2:57" ht="15" customHeight="1">
      <c r="B17" s="3405" t="s">
        <v>587</v>
      </c>
      <c r="C17" s="3406"/>
      <c r="D17" s="3406"/>
      <c r="E17" s="3406"/>
      <c r="F17" s="3406"/>
      <c r="G17" s="3406"/>
      <c r="H17" s="3406"/>
      <c r="I17" s="3406"/>
      <c r="J17" s="3406"/>
      <c r="K17" s="3407"/>
      <c r="L17" s="3387" t="str" cm="1">
        <f t="array" ref="L17">_xlfn.IFS(AK6="新","８　なし（経過措置対象）",'別紙36の１（様式2-1 スコア表全体）'!O57=-50,"このセルはスコア表を記入すると表示されます",'別紙36の１（様式2-1 スコア表全体）'!O57&lt;60,"７　評価点が60点未満",AND('別紙36の１（様式2-1 スコア表全体）'!O57&gt;=60,'別紙36の１（様式2-1 スコア表全体）'!O57&lt;80),"６　評価点が60点以上80点未満",AND('別紙36の１（様式2-1 スコア表全体）'!O57&gt;=80,'別紙36の１（様式2-1 スコア表全体）'!O57&lt;105),"５　評価点が80点以上105点未満",AND('別紙36の１（様式2-1 スコア表全体）'!O57&gt;=105,'別紙36の１（様式2-1 スコア表全体）'!O57&lt;130),"４　評価点が105点以上130点未満",AND('別紙36の１（様式2-1 スコア表全体）'!O57&gt;=130,'別紙36の１（様式2-1 スコア表全体）'!O57&lt;150),"３　評価点が130点以上150点未満",AND('別紙36の１（様式2-1 スコア表全体）'!O57&gt;=150,'別紙36の１（様式2-1 スコア表全体）'!O57&lt;170),"２　評価点が150点以上170点未満",AND('別紙36の１（様式2-1 スコア表全体）'!O57&gt;=170),"１　評価点が170点以上")</f>
        <v>このセルはスコア表を記入すると表示されます</v>
      </c>
      <c r="M17" s="3388"/>
      <c r="N17" s="3388"/>
      <c r="O17" s="3388"/>
      <c r="P17" s="3388"/>
      <c r="Q17" s="3388"/>
      <c r="R17" s="3388"/>
      <c r="S17" s="3388"/>
      <c r="T17" s="3388"/>
      <c r="U17" s="3388"/>
      <c r="V17" s="3388"/>
      <c r="W17" s="3388"/>
      <c r="X17" s="3388"/>
      <c r="Y17" s="3388"/>
      <c r="Z17" s="3388"/>
      <c r="AA17" s="3388"/>
      <c r="AB17" s="3388"/>
      <c r="AC17" s="3388"/>
      <c r="AD17" s="3388"/>
      <c r="AE17" s="3388"/>
      <c r="AF17" s="3388"/>
      <c r="AG17" s="3388"/>
      <c r="AH17" s="3388"/>
      <c r="AI17" s="3388"/>
      <c r="AJ17" s="3388"/>
      <c r="AK17" s="3388"/>
      <c r="AL17" s="3389"/>
    </row>
    <row r="18" spans="2:57" ht="15" customHeight="1">
      <c r="B18" s="3408"/>
      <c r="C18" s="3409"/>
      <c r="D18" s="3409"/>
      <c r="E18" s="3409"/>
      <c r="F18" s="3409"/>
      <c r="G18" s="3409"/>
      <c r="H18" s="3409"/>
      <c r="I18" s="3409"/>
      <c r="J18" s="3409"/>
      <c r="K18" s="3410"/>
      <c r="L18" s="3390"/>
      <c r="M18" s="3391"/>
      <c r="N18" s="3391"/>
      <c r="O18" s="3391"/>
      <c r="P18" s="3391"/>
      <c r="Q18" s="3391"/>
      <c r="R18" s="3391"/>
      <c r="S18" s="3391"/>
      <c r="T18" s="3391"/>
      <c r="U18" s="3391"/>
      <c r="V18" s="3391"/>
      <c r="W18" s="3391"/>
      <c r="X18" s="3391"/>
      <c r="Y18" s="3391"/>
      <c r="Z18" s="3391"/>
      <c r="AA18" s="3391"/>
      <c r="AB18" s="3391"/>
      <c r="AC18" s="3391"/>
      <c r="AD18" s="3391"/>
      <c r="AE18" s="3391"/>
      <c r="AF18" s="3391"/>
      <c r="AG18" s="3391"/>
      <c r="AH18" s="3391"/>
      <c r="AI18" s="3391"/>
      <c r="AJ18" s="3391"/>
      <c r="AK18" s="3391"/>
      <c r="AL18" s="3392"/>
      <c r="AZ18" s="232"/>
      <c r="BA18" s="232"/>
      <c r="BB18" s="232"/>
      <c r="BC18" s="232"/>
      <c r="BD18" s="232"/>
      <c r="BE18" s="232"/>
    </row>
    <row r="19" spans="2:57" ht="15" customHeight="1">
      <c r="B19" s="3408"/>
      <c r="C19" s="3409"/>
      <c r="D19" s="3409"/>
      <c r="E19" s="3409"/>
      <c r="F19" s="3409"/>
      <c r="G19" s="3409"/>
      <c r="H19" s="3409"/>
      <c r="I19" s="3409"/>
      <c r="J19" s="3409"/>
      <c r="K19" s="3410"/>
      <c r="L19" s="3390"/>
      <c r="M19" s="3391"/>
      <c r="N19" s="3391"/>
      <c r="O19" s="3391"/>
      <c r="P19" s="3391"/>
      <c r="Q19" s="3391"/>
      <c r="R19" s="3391"/>
      <c r="S19" s="3391"/>
      <c r="T19" s="3391"/>
      <c r="U19" s="3391"/>
      <c r="V19" s="3391"/>
      <c r="W19" s="3391"/>
      <c r="X19" s="3391"/>
      <c r="Y19" s="3391"/>
      <c r="Z19" s="3391"/>
      <c r="AA19" s="3391"/>
      <c r="AB19" s="3391"/>
      <c r="AC19" s="3391"/>
      <c r="AD19" s="3391"/>
      <c r="AE19" s="3391"/>
      <c r="AF19" s="3391"/>
      <c r="AG19" s="3391"/>
      <c r="AH19" s="3391"/>
      <c r="AI19" s="3391"/>
      <c r="AJ19" s="3391"/>
      <c r="AK19" s="3391"/>
      <c r="AL19" s="3392"/>
      <c r="AZ19" s="232"/>
      <c r="BA19" s="232"/>
      <c r="BB19" s="232"/>
      <c r="BC19" s="232"/>
      <c r="BD19" s="232"/>
      <c r="BE19" s="232"/>
    </row>
    <row r="20" spans="2:57" ht="15" customHeight="1">
      <c r="B20" s="3408"/>
      <c r="C20" s="3409"/>
      <c r="D20" s="3409"/>
      <c r="E20" s="3409"/>
      <c r="F20" s="3409"/>
      <c r="G20" s="3409"/>
      <c r="H20" s="3409"/>
      <c r="I20" s="3409"/>
      <c r="J20" s="3409"/>
      <c r="K20" s="3410"/>
      <c r="L20" s="3390"/>
      <c r="M20" s="3391"/>
      <c r="N20" s="3391"/>
      <c r="O20" s="3391"/>
      <c r="P20" s="3391"/>
      <c r="Q20" s="3391"/>
      <c r="R20" s="3391"/>
      <c r="S20" s="3391"/>
      <c r="T20" s="3391"/>
      <c r="U20" s="3391"/>
      <c r="V20" s="3391"/>
      <c r="W20" s="3391"/>
      <c r="X20" s="3391"/>
      <c r="Y20" s="3391"/>
      <c r="Z20" s="3391"/>
      <c r="AA20" s="3391"/>
      <c r="AB20" s="3391"/>
      <c r="AC20" s="3391"/>
      <c r="AD20" s="3391"/>
      <c r="AE20" s="3391"/>
      <c r="AF20" s="3391"/>
      <c r="AG20" s="3391"/>
      <c r="AH20" s="3391"/>
      <c r="AI20" s="3391"/>
      <c r="AJ20" s="3391"/>
      <c r="AK20" s="3391"/>
      <c r="AL20" s="3392"/>
      <c r="AZ20" s="232"/>
      <c r="BA20" s="232"/>
      <c r="BB20" s="232"/>
      <c r="BC20" s="232"/>
      <c r="BD20" s="232"/>
      <c r="BE20" s="232"/>
    </row>
    <row r="21" spans="2:57" ht="15" customHeight="1">
      <c r="B21" s="3408"/>
      <c r="C21" s="3409"/>
      <c r="D21" s="3409"/>
      <c r="E21" s="3409"/>
      <c r="F21" s="3409"/>
      <c r="G21" s="3409"/>
      <c r="H21" s="3409"/>
      <c r="I21" s="3409"/>
      <c r="J21" s="3409"/>
      <c r="K21" s="3410"/>
      <c r="L21" s="3390"/>
      <c r="M21" s="3391"/>
      <c r="N21" s="3391"/>
      <c r="O21" s="3391"/>
      <c r="P21" s="3391"/>
      <c r="Q21" s="3391"/>
      <c r="R21" s="3391"/>
      <c r="S21" s="3391"/>
      <c r="T21" s="3391"/>
      <c r="U21" s="3391"/>
      <c r="V21" s="3391"/>
      <c r="W21" s="3391"/>
      <c r="X21" s="3391"/>
      <c r="Y21" s="3391"/>
      <c r="Z21" s="3391"/>
      <c r="AA21" s="3391"/>
      <c r="AB21" s="3391"/>
      <c r="AC21" s="3391"/>
      <c r="AD21" s="3391"/>
      <c r="AE21" s="3391"/>
      <c r="AF21" s="3391"/>
      <c r="AG21" s="3391"/>
      <c r="AH21" s="3391"/>
      <c r="AI21" s="3391"/>
      <c r="AJ21" s="3391"/>
      <c r="AK21" s="3391"/>
      <c r="AL21" s="3392"/>
      <c r="AZ21" s="247"/>
      <c r="BA21" s="232"/>
      <c r="BB21" s="232"/>
      <c r="BC21" s="232"/>
      <c r="BD21" s="232"/>
      <c r="BE21" s="232"/>
    </row>
    <row r="22" spans="2:57" ht="15" customHeight="1">
      <c r="B22" s="3408"/>
      <c r="C22" s="3409"/>
      <c r="D22" s="3409"/>
      <c r="E22" s="3409"/>
      <c r="F22" s="3409"/>
      <c r="G22" s="3409"/>
      <c r="H22" s="3409"/>
      <c r="I22" s="3409"/>
      <c r="J22" s="3409"/>
      <c r="K22" s="3410"/>
      <c r="L22" s="3390"/>
      <c r="M22" s="3391"/>
      <c r="N22" s="3391"/>
      <c r="O22" s="3391"/>
      <c r="P22" s="3391"/>
      <c r="Q22" s="3391"/>
      <c r="R22" s="3391"/>
      <c r="S22" s="3391"/>
      <c r="T22" s="3391"/>
      <c r="U22" s="3391"/>
      <c r="V22" s="3391"/>
      <c r="W22" s="3391"/>
      <c r="X22" s="3391"/>
      <c r="Y22" s="3391"/>
      <c r="Z22" s="3391"/>
      <c r="AA22" s="3391"/>
      <c r="AB22" s="3391"/>
      <c r="AC22" s="3391"/>
      <c r="AD22" s="3391"/>
      <c r="AE22" s="3391"/>
      <c r="AF22" s="3391"/>
      <c r="AG22" s="3391"/>
      <c r="AH22" s="3391"/>
      <c r="AI22" s="3391"/>
      <c r="AJ22" s="3391"/>
      <c r="AK22" s="3391"/>
      <c r="AL22" s="3392"/>
      <c r="AZ22" s="247"/>
      <c r="BA22" s="232"/>
      <c r="BB22" s="232"/>
      <c r="BC22" s="232"/>
      <c r="BD22" s="232"/>
      <c r="BE22" s="232"/>
    </row>
    <row r="23" spans="2:57" ht="15" customHeight="1">
      <c r="B23" s="3408"/>
      <c r="C23" s="3409"/>
      <c r="D23" s="3409"/>
      <c r="E23" s="3409"/>
      <c r="F23" s="3409"/>
      <c r="G23" s="3409"/>
      <c r="H23" s="3409"/>
      <c r="I23" s="3409"/>
      <c r="J23" s="3409"/>
      <c r="K23" s="3410"/>
      <c r="L23" s="3390"/>
      <c r="M23" s="3391"/>
      <c r="N23" s="3391"/>
      <c r="O23" s="3391"/>
      <c r="P23" s="3391"/>
      <c r="Q23" s="3391"/>
      <c r="R23" s="3391"/>
      <c r="S23" s="3391"/>
      <c r="T23" s="3391"/>
      <c r="U23" s="3391"/>
      <c r="V23" s="3391"/>
      <c r="W23" s="3391"/>
      <c r="X23" s="3391"/>
      <c r="Y23" s="3391"/>
      <c r="Z23" s="3391"/>
      <c r="AA23" s="3391"/>
      <c r="AB23" s="3391"/>
      <c r="AC23" s="3391"/>
      <c r="AD23" s="3391"/>
      <c r="AE23" s="3391"/>
      <c r="AF23" s="3391"/>
      <c r="AG23" s="3391"/>
      <c r="AH23" s="3391"/>
      <c r="AI23" s="3391"/>
      <c r="AJ23" s="3391"/>
      <c r="AK23" s="3391"/>
      <c r="AL23" s="3392"/>
      <c r="AZ23" s="247"/>
      <c r="BA23" s="232"/>
      <c r="BB23" s="232"/>
      <c r="BC23" s="232"/>
      <c r="BD23" s="232"/>
      <c r="BE23" s="232"/>
    </row>
    <row r="24" spans="2:57" ht="15" customHeight="1">
      <c r="B24" s="3408"/>
      <c r="C24" s="3409"/>
      <c r="D24" s="3409"/>
      <c r="E24" s="3409"/>
      <c r="F24" s="3409"/>
      <c r="G24" s="3409"/>
      <c r="H24" s="3409"/>
      <c r="I24" s="3409"/>
      <c r="J24" s="3409"/>
      <c r="K24" s="3410"/>
      <c r="L24" s="3390"/>
      <c r="M24" s="3391"/>
      <c r="N24" s="3391"/>
      <c r="O24" s="3391"/>
      <c r="P24" s="3391"/>
      <c r="Q24" s="3391"/>
      <c r="R24" s="3391"/>
      <c r="S24" s="3391"/>
      <c r="T24" s="3391"/>
      <c r="U24" s="3391"/>
      <c r="V24" s="3391"/>
      <c r="W24" s="3391"/>
      <c r="X24" s="3391"/>
      <c r="Y24" s="3391"/>
      <c r="Z24" s="3391"/>
      <c r="AA24" s="3391"/>
      <c r="AB24" s="3391"/>
      <c r="AC24" s="3391"/>
      <c r="AD24" s="3391"/>
      <c r="AE24" s="3391"/>
      <c r="AF24" s="3391"/>
      <c r="AG24" s="3391"/>
      <c r="AH24" s="3391"/>
      <c r="AI24" s="3391"/>
      <c r="AJ24" s="3391"/>
      <c r="AK24" s="3391"/>
      <c r="AL24" s="3392"/>
      <c r="AZ24" s="247"/>
      <c r="BA24" s="232"/>
      <c r="BB24" s="232"/>
      <c r="BC24" s="232"/>
      <c r="BD24" s="232"/>
      <c r="BE24" s="232"/>
    </row>
    <row r="25" spans="2:57" ht="15" customHeight="1">
      <c r="B25" s="3408"/>
      <c r="C25" s="3409"/>
      <c r="D25" s="3409"/>
      <c r="E25" s="3409"/>
      <c r="F25" s="3409"/>
      <c r="G25" s="3409"/>
      <c r="H25" s="3409"/>
      <c r="I25" s="3409"/>
      <c r="J25" s="3409"/>
      <c r="K25" s="3410"/>
      <c r="L25" s="3390"/>
      <c r="M25" s="3391"/>
      <c r="N25" s="3391"/>
      <c r="O25" s="3391"/>
      <c r="P25" s="3391"/>
      <c r="Q25" s="3391"/>
      <c r="R25" s="3391"/>
      <c r="S25" s="3391"/>
      <c r="T25" s="3391"/>
      <c r="U25" s="3391"/>
      <c r="V25" s="3391"/>
      <c r="W25" s="3391"/>
      <c r="X25" s="3391"/>
      <c r="Y25" s="3391"/>
      <c r="Z25" s="3391"/>
      <c r="AA25" s="3391"/>
      <c r="AB25" s="3391"/>
      <c r="AC25" s="3391"/>
      <c r="AD25" s="3391"/>
      <c r="AE25" s="3391"/>
      <c r="AF25" s="3391"/>
      <c r="AG25" s="3391"/>
      <c r="AH25" s="3391"/>
      <c r="AI25" s="3391"/>
      <c r="AJ25" s="3391"/>
      <c r="AK25" s="3391"/>
      <c r="AL25" s="3392"/>
      <c r="AZ25" s="247"/>
      <c r="BA25" s="232"/>
      <c r="BB25" s="232"/>
      <c r="BC25" s="232"/>
      <c r="BD25" s="232"/>
      <c r="BE25" s="232"/>
    </row>
    <row r="26" spans="2:57" ht="15" customHeight="1">
      <c r="B26" s="3411"/>
      <c r="C26" s="3412"/>
      <c r="D26" s="3412"/>
      <c r="E26" s="3412"/>
      <c r="F26" s="3412"/>
      <c r="G26" s="3412"/>
      <c r="H26" s="3412"/>
      <c r="I26" s="3412"/>
      <c r="J26" s="3412"/>
      <c r="K26" s="3413"/>
      <c r="L26" s="3393"/>
      <c r="M26" s="3394"/>
      <c r="N26" s="3394"/>
      <c r="O26" s="3394"/>
      <c r="P26" s="3394"/>
      <c r="Q26" s="3394"/>
      <c r="R26" s="3394"/>
      <c r="S26" s="3394"/>
      <c r="T26" s="3394"/>
      <c r="U26" s="3394"/>
      <c r="V26" s="3394"/>
      <c r="W26" s="3394"/>
      <c r="X26" s="3394"/>
      <c r="Y26" s="3394"/>
      <c r="Z26" s="3394"/>
      <c r="AA26" s="3394"/>
      <c r="AB26" s="3394"/>
      <c r="AC26" s="3394"/>
      <c r="AD26" s="3394"/>
      <c r="AE26" s="3394"/>
      <c r="AF26" s="3394"/>
      <c r="AG26" s="3394"/>
      <c r="AH26" s="3394"/>
      <c r="AI26" s="3394"/>
      <c r="AJ26" s="3394"/>
      <c r="AK26" s="3394"/>
      <c r="AL26" s="3395"/>
    </row>
    <row r="27" spans="2:57" ht="15" customHeight="1">
      <c r="B27" s="3405" t="s">
        <v>588</v>
      </c>
      <c r="C27" s="3406"/>
      <c r="D27" s="3406"/>
      <c r="E27" s="3406"/>
      <c r="F27" s="3406"/>
      <c r="G27" s="3406"/>
      <c r="H27" s="3406"/>
      <c r="I27" s="3406"/>
      <c r="J27" s="3406"/>
      <c r="K27" s="3407"/>
      <c r="L27" s="3414" t="s">
        <v>589</v>
      </c>
      <c r="M27" s="3415"/>
      <c r="N27" s="248" t="s">
        <v>590</v>
      </c>
      <c r="O27" s="248"/>
      <c r="P27" s="230"/>
      <c r="Q27" s="230"/>
      <c r="R27" s="236"/>
      <c r="S27" s="236"/>
      <c r="T27" s="230"/>
      <c r="U27" s="230"/>
      <c r="V27" s="230"/>
      <c r="W27" s="237"/>
      <c r="X27" s="237"/>
      <c r="Y27" s="237"/>
      <c r="Z27" s="237"/>
      <c r="AA27" s="237"/>
      <c r="AB27" s="237"/>
      <c r="AC27" s="237"/>
      <c r="AD27" s="237"/>
      <c r="AE27" s="237"/>
      <c r="AF27" s="237"/>
      <c r="AG27" s="237"/>
      <c r="AH27" s="237"/>
      <c r="AI27" s="237"/>
      <c r="AJ27" s="237"/>
      <c r="AK27" s="237"/>
      <c r="AL27" s="231"/>
    </row>
    <row r="28" spans="2:57" ht="15" customHeight="1">
      <c r="B28" s="3408"/>
      <c r="C28" s="3409"/>
      <c r="D28" s="3409"/>
      <c r="E28" s="3409"/>
      <c r="F28" s="3409"/>
      <c r="G28" s="3409"/>
      <c r="H28" s="3409"/>
      <c r="I28" s="3409"/>
      <c r="J28" s="3409"/>
      <c r="K28" s="3410"/>
      <c r="L28" s="3414"/>
      <c r="M28" s="3415"/>
      <c r="N28" s="3420"/>
      <c r="O28" s="3325"/>
      <c r="P28" s="3325"/>
      <c r="Q28" s="3325"/>
      <c r="R28" s="3325"/>
      <c r="S28" s="3325"/>
      <c r="T28" s="3325"/>
      <c r="U28" s="3325"/>
      <c r="V28" s="3325"/>
      <c r="W28" s="3325"/>
      <c r="X28" s="3325"/>
      <c r="Y28" s="3325"/>
      <c r="Z28" s="3325"/>
      <c r="AA28" s="3325"/>
      <c r="AB28" s="3325"/>
      <c r="AC28" s="3325"/>
      <c r="AD28" s="3325"/>
      <c r="AE28" s="3325"/>
      <c r="AF28" s="3325"/>
      <c r="AG28" s="3325"/>
      <c r="AH28" s="3325"/>
      <c r="AI28" s="3325"/>
      <c r="AJ28" s="3325"/>
      <c r="AK28" s="3325"/>
      <c r="AL28" s="3421"/>
    </row>
    <row r="29" spans="2:57" ht="15" customHeight="1">
      <c r="B29" s="3408"/>
      <c r="C29" s="3409"/>
      <c r="D29" s="3409"/>
      <c r="E29" s="3409"/>
      <c r="F29" s="3409"/>
      <c r="G29" s="3409"/>
      <c r="H29" s="3409"/>
      <c r="I29" s="3409"/>
      <c r="J29" s="3409"/>
      <c r="K29" s="3410"/>
      <c r="L29" s="3414"/>
      <c r="M29" s="3415"/>
      <c r="N29" s="249" t="s">
        <v>591</v>
      </c>
      <c r="O29" s="232"/>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4"/>
    </row>
    <row r="30" spans="2:57" ht="15" customHeight="1">
      <c r="B30" s="3408"/>
      <c r="C30" s="3409"/>
      <c r="D30" s="3409"/>
      <c r="E30" s="3409"/>
      <c r="F30" s="3409"/>
      <c r="G30" s="3409"/>
      <c r="H30" s="3409"/>
      <c r="I30" s="3409"/>
      <c r="J30" s="3409"/>
      <c r="K30" s="3410"/>
      <c r="L30" s="3414"/>
      <c r="M30" s="3415"/>
      <c r="N30" s="3422"/>
      <c r="O30" s="3423"/>
      <c r="P30" s="3423"/>
      <c r="Q30" s="3423"/>
      <c r="R30" s="3423"/>
      <c r="S30" s="3423"/>
      <c r="T30" s="3423"/>
      <c r="U30" s="3423"/>
      <c r="V30" s="3423"/>
      <c r="W30" s="3423"/>
      <c r="X30" s="3423"/>
      <c r="Y30" s="3423"/>
      <c r="Z30" s="3423"/>
      <c r="AA30" s="3423"/>
      <c r="AB30" s="3423"/>
      <c r="AC30" s="3423"/>
      <c r="AD30" s="3423"/>
      <c r="AE30" s="3423"/>
      <c r="AF30" s="3423"/>
      <c r="AG30" s="3423"/>
      <c r="AH30" s="3423"/>
      <c r="AI30" s="3423"/>
      <c r="AJ30" s="3423"/>
      <c r="AK30" s="3423"/>
      <c r="AL30" s="3424"/>
    </row>
    <row r="31" spans="2:57" ht="15" customHeight="1">
      <c r="B31" s="3408"/>
      <c r="C31" s="3409"/>
      <c r="D31" s="3409"/>
      <c r="E31" s="3409"/>
      <c r="F31" s="3409"/>
      <c r="G31" s="3409"/>
      <c r="H31" s="3409"/>
      <c r="I31" s="3409"/>
      <c r="J31" s="3409"/>
      <c r="K31" s="3410"/>
      <c r="L31" s="3414"/>
      <c r="M31" s="3415"/>
      <c r="N31" s="3425"/>
      <c r="O31" s="3426"/>
      <c r="P31" s="3426"/>
      <c r="Q31" s="3426"/>
      <c r="R31" s="3426"/>
      <c r="S31" s="3426"/>
      <c r="T31" s="3426"/>
      <c r="U31" s="3426"/>
      <c r="V31" s="3426"/>
      <c r="W31" s="3426"/>
      <c r="X31" s="3426"/>
      <c r="Y31" s="3426"/>
      <c r="Z31" s="3426"/>
      <c r="AA31" s="3426"/>
      <c r="AB31" s="3426"/>
      <c r="AC31" s="3426"/>
      <c r="AD31" s="3426"/>
      <c r="AE31" s="3426"/>
      <c r="AF31" s="3426"/>
      <c r="AG31" s="3426"/>
      <c r="AH31" s="3426"/>
      <c r="AI31" s="3426"/>
      <c r="AJ31" s="3426"/>
      <c r="AK31" s="3426"/>
      <c r="AL31" s="3427"/>
    </row>
    <row r="32" spans="2:57" ht="15" customHeight="1">
      <c r="B32" s="3408"/>
      <c r="C32" s="3409"/>
      <c r="D32" s="3409"/>
      <c r="E32" s="3409"/>
      <c r="F32" s="3409"/>
      <c r="G32" s="3409"/>
      <c r="H32" s="3409"/>
      <c r="I32" s="3409"/>
      <c r="J32" s="3409"/>
      <c r="K32" s="3410"/>
      <c r="L32" s="3416" t="s">
        <v>109</v>
      </c>
      <c r="M32" s="3417"/>
      <c r="N32" s="3428"/>
      <c r="O32" s="3429"/>
      <c r="P32" s="3429"/>
      <c r="Q32" s="3429"/>
      <c r="R32" s="3429"/>
      <c r="S32" s="3429"/>
      <c r="T32" s="3429"/>
      <c r="U32" s="3429"/>
      <c r="V32" s="3429"/>
      <c r="W32" s="3429"/>
      <c r="X32" s="3429"/>
      <c r="Y32" s="3429"/>
      <c r="Z32" s="3429"/>
      <c r="AA32" s="3429"/>
      <c r="AB32" s="3429"/>
      <c r="AC32" s="3429"/>
      <c r="AD32" s="3429"/>
      <c r="AE32" s="3429"/>
      <c r="AF32" s="3429"/>
      <c r="AG32" s="3429"/>
      <c r="AH32" s="3429"/>
      <c r="AI32" s="3429"/>
      <c r="AJ32" s="3429"/>
      <c r="AK32" s="3429"/>
      <c r="AL32" s="3430"/>
    </row>
    <row r="33" spans="2:38" ht="15" customHeight="1">
      <c r="B33" s="3408"/>
      <c r="C33" s="3409"/>
      <c r="D33" s="3409"/>
      <c r="E33" s="3409"/>
      <c r="F33" s="3409"/>
      <c r="G33" s="3409"/>
      <c r="H33" s="3409"/>
      <c r="I33" s="3409"/>
      <c r="J33" s="3409"/>
      <c r="K33" s="3410"/>
      <c r="L33" s="3418"/>
      <c r="M33" s="3419"/>
      <c r="N33" s="3431"/>
      <c r="O33" s="3432"/>
      <c r="P33" s="3432"/>
      <c r="Q33" s="3432"/>
      <c r="R33" s="3432"/>
      <c r="S33" s="3432"/>
      <c r="T33" s="3432"/>
      <c r="U33" s="3432"/>
      <c r="V33" s="3432"/>
      <c r="W33" s="3432"/>
      <c r="X33" s="3432"/>
      <c r="Y33" s="3432"/>
      <c r="Z33" s="3432"/>
      <c r="AA33" s="3432"/>
      <c r="AB33" s="3432"/>
      <c r="AC33" s="3432"/>
      <c r="AD33" s="3432"/>
      <c r="AE33" s="3432"/>
      <c r="AF33" s="3432"/>
      <c r="AG33" s="3432"/>
      <c r="AH33" s="3432"/>
      <c r="AI33" s="3432"/>
      <c r="AJ33" s="3432"/>
      <c r="AK33" s="3432"/>
      <c r="AL33" s="3433"/>
    </row>
    <row r="34" spans="2:38" ht="15" customHeight="1">
      <c r="B34" s="3408"/>
      <c r="C34" s="3409"/>
      <c r="D34" s="3409"/>
      <c r="E34" s="3409"/>
      <c r="F34" s="3409"/>
      <c r="G34" s="3409"/>
      <c r="H34" s="3409"/>
      <c r="I34" s="3409"/>
      <c r="J34" s="3409"/>
      <c r="K34" s="3410"/>
      <c r="L34" s="3418"/>
      <c r="M34" s="3419"/>
      <c r="N34" s="3431"/>
      <c r="O34" s="3432"/>
      <c r="P34" s="3432"/>
      <c r="Q34" s="3432"/>
      <c r="R34" s="3432"/>
      <c r="S34" s="3432"/>
      <c r="T34" s="3432"/>
      <c r="U34" s="3432"/>
      <c r="V34" s="3432"/>
      <c r="W34" s="3432"/>
      <c r="X34" s="3432"/>
      <c r="Y34" s="3432"/>
      <c r="Z34" s="3432"/>
      <c r="AA34" s="3432"/>
      <c r="AB34" s="3432"/>
      <c r="AC34" s="3432"/>
      <c r="AD34" s="3432"/>
      <c r="AE34" s="3432"/>
      <c r="AF34" s="3432"/>
      <c r="AG34" s="3432"/>
      <c r="AH34" s="3432"/>
      <c r="AI34" s="3432"/>
      <c r="AJ34" s="3432"/>
      <c r="AK34" s="3432"/>
      <c r="AL34" s="3433"/>
    </row>
    <row r="35" spans="2:38" ht="15" customHeight="1">
      <c r="B35" s="3408"/>
      <c r="C35" s="3409"/>
      <c r="D35" s="3409"/>
      <c r="E35" s="3409"/>
      <c r="F35" s="3409"/>
      <c r="G35" s="3409"/>
      <c r="H35" s="3409"/>
      <c r="I35" s="3409"/>
      <c r="J35" s="3409"/>
      <c r="K35" s="3410"/>
      <c r="L35" s="3418"/>
      <c r="M35" s="3419"/>
      <c r="N35" s="3431"/>
      <c r="O35" s="3432"/>
      <c r="P35" s="3432"/>
      <c r="Q35" s="3432"/>
      <c r="R35" s="3432"/>
      <c r="S35" s="3432"/>
      <c r="T35" s="3432"/>
      <c r="U35" s="3432"/>
      <c r="V35" s="3432"/>
      <c r="W35" s="3432"/>
      <c r="X35" s="3432"/>
      <c r="Y35" s="3432"/>
      <c r="Z35" s="3432"/>
      <c r="AA35" s="3432"/>
      <c r="AB35" s="3432"/>
      <c r="AC35" s="3432"/>
      <c r="AD35" s="3432"/>
      <c r="AE35" s="3432"/>
      <c r="AF35" s="3432"/>
      <c r="AG35" s="3432"/>
      <c r="AH35" s="3432"/>
      <c r="AI35" s="3432"/>
      <c r="AJ35" s="3432"/>
      <c r="AK35" s="3432"/>
      <c r="AL35" s="3433"/>
    </row>
    <row r="36" spans="2:38" ht="15" customHeight="1">
      <c r="B36" s="3411"/>
      <c r="C36" s="3412"/>
      <c r="D36" s="3412"/>
      <c r="E36" s="3412"/>
      <c r="F36" s="3412"/>
      <c r="G36" s="3412"/>
      <c r="H36" s="3412"/>
      <c r="I36" s="3412"/>
      <c r="J36" s="3412"/>
      <c r="K36" s="3413"/>
      <c r="L36" s="3418"/>
      <c r="M36" s="3419"/>
      <c r="N36" s="3434"/>
      <c r="O36" s="3435"/>
      <c r="P36" s="3435"/>
      <c r="Q36" s="3435"/>
      <c r="R36" s="3435"/>
      <c r="S36" s="3435"/>
      <c r="T36" s="3435"/>
      <c r="U36" s="3435"/>
      <c r="V36" s="3435"/>
      <c r="W36" s="3435"/>
      <c r="X36" s="3435"/>
      <c r="Y36" s="3435"/>
      <c r="Z36" s="3435"/>
      <c r="AA36" s="3435"/>
      <c r="AB36" s="3435"/>
      <c r="AC36" s="3435"/>
      <c r="AD36" s="3435"/>
      <c r="AE36" s="3435"/>
      <c r="AF36" s="3435"/>
      <c r="AG36" s="3435"/>
      <c r="AH36" s="3435"/>
      <c r="AI36" s="3435"/>
      <c r="AJ36" s="3435"/>
      <c r="AK36" s="3435"/>
      <c r="AL36" s="3436"/>
    </row>
    <row r="37" spans="2:38" ht="75" customHeight="1">
      <c r="B37" s="3273" t="s">
        <v>592</v>
      </c>
      <c r="C37" s="3273"/>
      <c r="D37" s="3273"/>
      <c r="E37" s="3273"/>
      <c r="F37" s="3273"/>
      <c r="G37" s="3273"/>
      <c r="H37" s="3273"/>
      <c r="I37" s="3273"/>
      <c r="J37" s="3273"/>
      <c r="K37" s="3273"/>
      <c r="L37" s="3273"/>
      <c r="M37" s="3273"/>
      <c r="N37" s="3273"/>
      <c r="O37" s="3273"/>
      <c r="P37" s="3273"/>
      <c r="Q37" s="3273"/>
      <c r="R37" s="3273"/>
      <c r="S37" s="3273"/>
      <c r="T37" s="3273"/>
      <c r="U37" s="3273"/>
      <c r="V37" s="3273"/>
      <c r="W37" s="3273"/>
      <c r="X37" s="3273"/>
      <c r="Y37" s="3273"/>
      <c r="Z37" s="3273"/>
      <c r="AA37" s="3273"/>
      <c r="AB37" s="3273"/>
      <c r="AC37" s="3273"/>
      <c r="AD37" s="3273"/>
      <c r="AE37" s="3273"/>
      <c r="AF37" s="3273"/>
      <c r="AG37" s="3273"/>
      <c r="AH37" s="3273"/>
      <c r="AI37" s="3273"/>
      <c r="AJ37" s="3273"/>
      <c r="AK37" s="3273"/>
      <c r="AL37" s="3273"/>
    </row>
    <row r="38" spans="2:38">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8">
    <mergeCell ref="L10:AL16"/>
    <mergeCell ref="L17:AL26"/>
    <mergeCell ref="B37:AL37"/>
    <mergeCell ref="B10:K16"/>
    <mergeCell ref="B17:K26"/>
    <mergeCell ref="B27:K36"/>
    <mergeCell ref="L27:M31"/>
    <mergeCell ref="L32:M36"/>
    <mergeCell ref="N28:AL28"/>
    <mergeCell ref="N30:AL31"/>
    <mergeCell ref="N32:AL36"/>
    <mergeCell ref="AF1:AL1"/>
    <mergeCell ref="A3:AM4"/>
    <mergeCell ref="B6:K7"/>
    <mergeCell ref="B8:K9"/>
    <mergeCell ref="L8:AL9"/>
    <mergeCell ref="L6:AJ7"/>
    <mergeCell ref="AK6:AL7"/>
  </mergeCells>
  <phoneticPr fontId="8"/>
  <conditionalFormatting sqref="N30:AL36 N28:AL28 L8:AL16 AK6:AL7">
    <cfRule type="notContainsBlanks" dxfId="89" priority="1">
      <formula>LEN(TRIM(L6))&gt;0</formula>
    </cfRule>
  </conditionalFormatting>
  <dataValidations count="3">
    <dataValidation type="list" allowBlank="1" showInputMessage="1" showErrorMessage="1" sqref="L8:AL9" xr:uid="{A7D579B6-B9B2-430B-810B-747220AA1D8C}">
      <formula1>"１．　Ⅰ型（7.5：1）　　　　　　,２．　Ⅱ型（10：1）"</formula1>
    </dataValidation>
    <dataValidation type="list" allowBlank="1" showInputMessage="1" showErrorMessage="1" sqref="AK6:AL7" xr:uid="{676A6CD1-ED98-4781-8849-75DAAEA76EA1}">
      <formula1>"継,新"</formula1>
    </dataValidation>
    <dataValidation type="list" allowBlank="1" showInputMessage="1" showErrorMessage="1" sqref="L10" xr:uid="{145B0D14-E67F-415A-B67F-A00D85BF9B0D}">
      <formula1>"１　21人以上40人以下,２　41人以上60人以下,３　61人以上80人以下,４　81人以上,５　20人以下"</formula1>
    </dataValidation>
  </dataValidations>
  <pageMargins left="0.7" right="0.7" top="0.75" bottom="0.75" header="0.3" footer="0.3"/>
  <pageSetup paperSize="9" scale="94" orientation="portrait"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A9BE-2B38-465E-BB2F-E0D9B42AE3C8}">
  <sheetPr>
    <tabColor theme="4"/>
  </sheetPr>
  <dimension ref="B1:V139"/>
  <sheetViews>
    <sheetView view="pageBreakPreview" zoomScale="55" zoomScaleNormal="100" zoomScaleSheetLayoutView="55" zoomScalePageLayoutView="40" workbookViewId="0">
      <selection sqref="A1:V62"/>
    </sheetView>
  </sheetViews>
  <sheetFormatPr defaultColWidth="9" defaultRowHeight="21"/>
  <cols>
    <col min="1" max="1" width="3.5" style="814" customWidth="1"/>
    <col min="2" max="3" width="11.25" style="814" customWidth="1"/>
    <col min="4" max="7" width="15.5" style="814" customWidth="1"/>
    <col min="8" max="9" width="11.25" style="814" customWidth="1"/>
    <col min="10" max="10" width="4.75" style="814" customWidth="1"/>
    <col min="11" max="12" width="11.25" style="814" customWidth="1"/>
    <col min="13" max="19" width="9.875" style="814" customWidth="1"/>
    <col min="20" max="20" width="11.375" style="814" customWidth="1"/>
    <col min="21" max="21" width="10.75" style="814" customWidth="1"/>
    <col min="22" max="22" width="2" style="814" customWidth="1"/>
    <col min="23" max="16384" width="9" style="814"/>
  </cols>
  <sheetData>
    <row r="1" spans="2:21" ht="34.5" customHeight="1">
      <c r="B1" s="814" t="s">
        <v>1477</v>
      </c>
      <c r="T1" s="3437" t="s">
        <v>1147</v>
      </c>
      <c r="U1" s="3438"/>
    </row>
    <row r="2" spans="2:21" ht="6.75" customHeight="1">
      <c r="T2" s="815"/>
      <c r="U2" s="815"/>
    </row>
    <row r="3" spans="2:21" ht="20.25" customHeight="1">
      <c r="B3" s="814" t="s">
        <v>1148</v>
      </c>
      <c r="O3" s="3443"/>
      <c r="P3" s="3443"/>
      <c r="Q3" s="3443"/>
      <c r="R3" s="3443"/>
      <c r="S3" s="3443"/>
      <c r="T3" s="3443"/>
      <c r="U3" s="3443"/>
    </row>
    <row r="4" spans="2:21" ht="7.5" customHeight="1"/>
    <row r="5" spans="2:21" ht="29.25" customHeight="1">
      <c r="B5" s="3439" t="s">
        <v>1151</v>
      </c>
      <c r="C5" s="3439"/>
      <c r="D5" s="3439"/>
      <c r="E5" s="3439"/>
      <c r="F5" s="3439"/>
      <c r="G5" s="3439"/>
      <c r="H5" s="3439"/>
      <c r="I5" s="3439"/>
      <c r="J5" s="3439"/>
      <c r="K5" s="3439"/>
      <c r="L5" s="3439"/>
      <c r="M5" s="3439"/>
      <c r="N5" s="3439"/>
      <c r="O5" s="3439"/>
      <c r="P5" s="3439"/>
      <c r="Q5" s="3439"/>
      <c r="R5" s="3439"/>
      <c r="S5" s="3439"/>
      <c r="T5" s="3439"/>
      <c r="U5" s="3439"/>
    </row>
    <row r="6" spans="2:21" ht="19.5" customHeight="1"/>
    <row r="7" spans="2:21" ht="46.5" customHeight="1">
      <c r="B7" s="3440" t="s">
        <v>1121</v>
      </c>
      <c r="C7" s="3440"/>
      <c r="D7" s="3441" t="str">
        <f>IF(ISBLANK('届出書 '!G18),"届出書の記載欄から自動引用",'届出書 '!G18)</f>
        <v>届出書の記載欄から自動引用</v>
      </c>
      <c r="E7" s="3441"/>
      <c r="F7" s="3441"/>
      <c r="G7" s="3441"/>
      <c r="H7" s="3441"/>
      <c r="I7" s="3441"/>
      <c r="K7" s="3440" t="s">
        <v>1152</v>
      </c>
      <c r="L7" s="3440"/>
      <c r="M7" s="3442" t="str">
        <f>_xlfn.CONCAT('届出書 '!G16:H16,'届出書 '!I16:J16,'届出書 '!K16:L16,'届出書 '!M16:N16,'届出書 '!O16:P16,'届出書 '!Q16:R16,'届出書 '!S16:T16,'届出書 '!U16:V16,'届出書 '!W16:X16,'届出書 '!Y16:Z16)</f>
        <v>251</v>
      </c>
      <c r="N7" s="3442"/>
      <c r="O7" s="3442"/>
      <c r="P7" s="3442"/>
      <c r="Q7" s="3442"/>
      <c r="R7" s="3442"/>
      <c r="S7" s="3442"/>
      <c r="T7" s="3442"/>
      <c r="U7" s="3442"/>
    </row>
    <row r="8" spans="2:21" ht="46.5" customHeight="1">
      <c r="B8" s="3440" t="s">
        <v>1153</v>
      </c>
      <c r="C8" s="3440"/>
      <c r="D8" s="3441" t="str">
        <f>IF(ISBLANK('届出書 '!G20),"届出書の記載欄から自動引用",'届出書 '!G20)</f>
        <v>届出書の記載欄から自動引用</v>
      </c>
      <c r="E8" s="3441"/>
      <c r="F8" s="3441"/>
      <c r="G8" s="3441"/>
      <c r="H8" s="3441"/>
      <c r="I8" s="3441"/>
      <c r="K8" s="3440" t="s">
        <v>1154</v>
      </c>
      <c r="L8" s="3440"/>
      <c r="M8" s="3444"/>
      <c r="N8" s="3444"/>
      <c r="O8" s="3444"/>
      <c r="P8" s="3444"/>
      <c r="Q8" s="3444"/>
      <c r="R8" s="3444"/>
      <c r="S8" s="3444"/>
      <c r="T8" s="3444"/>
      <c r="U8" s="3444"/>
    </row>
    <row r="9" spans="2:21" ht="48" customHeight="1">
      <c r="B9" s="3440" t="s">
        <v>1155</v>
      </c>
      <c r="C9" s="3440"/>
      <c r="D9" s="3444"/>
      <c r="E9" s="3444"/>
      <c r="F9" s="3444"/>
      <c r="G9" s="3444"/>
      <c r="H9" s="3444"/>
      <c r="I9" s="3444"/>
      <c r="K9" s="3440" t="s">
        <v>1156</v>
      </c>
      <c r="L9" s="3440"/>
      <c r="M9" s="3444"/>
      <c r="N9" s="3444"/>
      <c r="O9" s="3444"/>
      <c r="P9" s="3444"/>
      <c r="Q9" s="3444"/>
      <c r="R9" s="3444"/>
      <c r="S9" s="3444"/>
      <c r="T9" s="3444"/>
      <c r="U9" s="3444"/>
    </row>
    <row r="10" spans="2:21" ht="19.5" customHeight="1"/>
    <row r="11" spans="2:21" ht="33" customHeight="1">
      <c r="B11" s="3445" t="s">
        <v>1157</v>
      </c>
      <c r="C11" s="3446"/>
      <c r="D11" s="3446"/>
      <c r="E11" s="3446"/>
      <c r="F11" s="3446"/>
      <c r="G11" s="3446"/>
      <c r="H11" s="3446"/>
      <c r="I11" s="3447"/>
      <c r="K11" s="3445" t="s">
        <v>1158</v>
      </c>
      <c r="L11" s="3446"/>
      <c r="M11" s="3446"/>
      <c r="N11" s="3446"/>
      <c r="O11" s="3446"/>
      <c r="P11" s="3446"/>
      <c r="Q11" s="3446"/>
      <c r="R11" s="3446"/>
      <c r="S11" s="3446"/>
      <c r="T11" s="3446"/>
      <c r="U11" s="3447"/>
    </row>
    <row r="12" spans="2:21" ht="33" customHeight="1">
      <c r="B12" s="3448" t="s">
        <v>1159</v>
      </c>
      <c r="C12" s="3448"/>
      <c r="D12" s="3448"/>
      <c r="E12" s="3448"/>
      <c r="F12" s="3448"/>
      <c r="G12" s="3448"/>
      <c r="H12" s="1065"/>
      <c r="I12" s="3449" t="b">
        <f>IF(H12="○",90,IF(H13="○",80,IF(H14="○",65,IF(H15="○",55,IF(H16="○",40,IF(H17="○",30,IF(H18="○",20,IF(H19="○",5))))))))</f>
        <v>0</v>
      </c>
      <c r="K12" s="3451" t="s">
        <v>1160</v>
      </c>
      <c r="L12" s="3452"/>
      <c r="M12" s="3452"/>
      <c r="N12" s="3452"/>
      <c r="O12" s="3452"/>
      <c r="P12" s="3452"/>
      <c r="Q12" s="3452"/>
      <c r="R12" s="3452"/>
      <c r="S12" s="3452"/>
      <c r="T12" s="3453"/>
      <c r="U12" s="3454">
        <f>IF(T32&gt;=5,15,IF(AND(T32&gt;=3,T32&lt;=4),5,IF(AND(T32&gt;=2,T32&lt;=0),0,0)))</f>
        <v>0</v>
      </c>
    </row>
    <row r="13" spans="2:21" ht="33" customHeight="1">
      <c r="B13" s="3448" t="s">
        <v>1161</v>
      </c>
      <c r="C13" s="3448"/>
      <c r="D13" s="3448"/>
      <c r="E13" s="3448"/>
      <c r="F13" s="3448"/>
      <c r="G13" s="3448"/>
      <c r="H13" s="1065"/>
      <c r="I13" s="3450"/>
      <c r="K13" s="3457" t="s">
        <v>1162</v>
      </c>
      <c r="L13" s="3458"/>
      <c r="M13" s="3458"/>
      <c r="N13" s="3458"/>
      <c r="O13" s="3458"/>
      <c r="P13" s="3458"/>
      <c r="Q13" s="3458"/>
      <c r="R13" s="3458"/>
      <c r="S13" s="3459"/>
      <c r="T13" s="1066"/>
      <c r="U13" s="3455"/>
    </row>
    <row r="14" spans="2:21" ht="33" customHeight="1">
      <c r="B14" s="3448" t="s">
        <v>1163</v>
      </c>
      <c r="C14" s="3448"/>
      <c r="D14" s="3448"/>
      <c r="E14" s="3448"/>
      <c r="F14" s="3448"/>
      <c r="G14" s="3448"/>
      <c r="H14" s="1065"/>
      <c r="I14" s="3450"/>
      <c r="K14" s="3460" t="s">
        <v>1164</v>
      </c>
      <c r="L14" s="3461"/>
      <c r="M14" s="3461"/>
      <c r="N14" s="3461"/>
      <c r="O14" s="3461"/>
      <c r="P14" s="3461"/>
      <c r="Q14" s="3461"/>
      <c r="R14" s="3461"/>
      <c r="S14" s="3461"/>
      <c r="T14" s="3462"/>
      <c r="U14" s="3455"/>
    </row>
    <row r="15" spans="2:21" ht="33" customHeight="1">
      <c r="B15" s="3448" t="s">
        <v>1165</v>
      </c>
      <c r="C15" s="3448"/>
      <c r="D15" s="3448"/>
      <c r="E15" s="3448"/>
      <c r="F15" s="3448"/>
      <c r="G15" s="3448"/>
      <c r="H15" s="1065"/>
      <c r="I15" s="3450"/>
      <c r="K15" s="3463" t="s">
        <v>1166</v>
      </c>
      <c r="L15" s="3464"/>
      <c r="M15" s="3464"/>
      <c r="N15" s="3464"/>
      <c r="O15" s="3464"/>
      <c r="P15" s="3464"/>
      <c r="Q15" s="3464"/>
      <c r="R15" s="3464"/>
      <c r="S15" s="3465"/>
      <c r="T15" s="1067"/>
      <c r="U15" s="3455"/>
    </row>
    <row r="16" spans="2:21" ht="33" customHeight="1">
      <c r="B16" s="3448" t="s">
        <v>1167</v>
      </c>
      <c r="C16" s="3448"/>
      <c r="D16" s="3448"/>
      <c r="E16" s="3448"/>
      <c r="F16" s="3448"/>
      <c r="G16" s="3448"/>
      <c r="H16" s="1065"/>
      <c r="I16" s="3450"/>
      <c r="K16" s="3460" t="s">
        <v>1168</v>
      </c>
      <c r="L16" s="3461"/>
      <c r="M16" s="3461"/>
      <c r="N16" s="3461"/>
      <c r="O16" s="3461"/>
      <c r="P16" s="3461"/>
      <c r="Q16" s="3461"/>
      <c r="R16" s="3461"/>
      <c r="S16" s="3461"/>
      <c r="T16" s="3462"/>
      <c r="U16" s="3455"/>
    </row>
    <row r="17" spans="2:21" ht="33" customHeight="1">
      <c r="B17" s="3448" t="s">
        <v>1169</v>
      </c>
      <c r="C17" s="3448"/>
      <c r="D17" s="3448"/>
      <c r="E17" s="3448"/>
      <c r="F17" s="3448"/>
      <c r="G17" s="3448"/>
      <c r="H17" s="1065"/>
      <c r="I17" s="3450"/>
      <c r="K17" s="3457" t="s">
        <v>1170</v>
      </c>
      <c r="L17" s="3458"/>
      <c r="M17" s="3458"/>
      <c r="N17" s="3458"/>
      <c r="O17" s="3458"/>
      <c r="P17" s="3458"/>
      <c r="Q17" s="3458"/>
      <c r="R17" s="3458"/>
      <c r="S17" s="3459"/>
      <c r="T17" s="1066"/>
      <c r="U17" s="3455"/>
    </row>
    <row r="18" spans="2:21" ht="33" customHeight="1">
      <c r="B18" s="3448" t="s">
        <v>1171</v>
      </c>
      <c r="C18" s="3448"/>
      <c r="D18" s="3448"/>
      <c r="E18" s="3448"/>
      <c r="F18" s="3448"/>
      <c r="G18" s="3448"/>
      <c r="H18" s="1065"/>
      <c r="I18" s="3450"/>
      <c r="K18" s="3466" t="s">
        <v>1172</v>
      </c>
      <c r="L18" s="3467"/>
      <c r="M18" s="3467"/>
      <c r="N18" s="3467"/>
      <c r="O18" s="3467"/>
      <c r="P18" s="3467"/>
      <c r="Q18" s="3467"/>
      <c r="R18" s="3467"/>
      <c r="S18" s="3467"/>
      <c r="T18" s="3468"/>
      <c r="U18" s="3455"/>
    </row>
    <row r="19" spans="2:21" ht="33" customHeight="1">
      <c r="B19" s="3448" t="s">
        <v>1173</v>
      </c>
      <c r="C19" s="3448"/>
      <c r="D19" s="3448"/>
      <c r="E19" s="3448"/>
      <c r="F19" s="3448"/>
      <c r="G19" s="3448"/>
      <c r="H19" s="1065"/>
      <c r="I19" s="817" t="s">
        <v>1174</v>
      </c>
      <c r="K19" s="3457" t="s">
        <v>1166</v>
      </c>
      <c r="L19" s="3458"/>
      <c r="M19" s="3458"/>
      <c r="N19" s="3458"/>
      <c r="O19" s="3458"/>
      <c r="P19" s="3458"/>
      <c r="Q19" s="3458"/>
      <c r="R19" s="3458"/>
      <c r="S19" s="3459"/>
      <c r="T19" s="1066"/>
      <c r="U19" s="3455"/>
    </row>
    <row r="20" spans="2:21" ht="35.25" customHeight="1">
      <c r="B20" s="3469" t="s">
        <v>1175</v>
      </c>
      <c r="C20" s="3469"/>
      <c r="D20" s="3469"/>
      <c r="E20" s="3469"/>
      <c r="F20" s="3469"/>
      <c r="G20" s="3469"/>
      <c r="H20" s="3469"/>
      <c r="I20" s="3469"/>
      <c r="K20" s="3466" t="s">
        <v>1176</v>
      </c>
      <c r="L20" s="3467"/>
      <c r="M20" s="3467"/>
      <c r="N20" s="3467"/>
      <c r="O20" s="3467"/>
      <c r="P20" s="3467"/>
      <c r="Q20" s="3467"/>
      <c r="R20" s="3467"/>
      <c r="S20" s="3467"/>
      <c r="T20" s="3468"/>
      <c r="U20" s="3455"/>
    </row>
    <row r="21" spans="2:21" ht="33" customHeight="1">
      <c r="B21" s="3445" t="s">
        <v>1177</v>
      </c>
      <c r="C21" s="3446"/>
      <c r="D21" s="3446"/>
      <c r="E21" s="3446"/>
      <c r="F21" s="3446"/>
      <c r="G21" s="3446"/>
      <c r="H21" s="3446"/>
      <c r="I21" s="3447"/>
      <c r="K21" s="3470" t="s">
        <v>1178</v>
      </c>
      <c r="L21" s="3471"/>
      <c r="M21" s="3471"/>
      <c r="N21" s="3471"/>
      <c r="O21" s="3471"/>
      <c r="P21" s="3471"/>
      <c r="Q21" s="3471"/>
      <c r="R21" s="3471"/>
      <c r="S21" s="3472"/>
      <c r="T21" s="3476"/>
      <c r="U21" s="3455"/>
    </row>
    <row r="22" spans="2:21" ht="24" customHeight="1">
      <c r="B22" s="3478" t="s">
        <v>1179</v>
      </c>
      <c r="C22" s="3478"/>
      <c r="D22" s="3478"/>
      <c r="E22" s="3478"/>
      <c r="F22" s="3478"/>
      <c r="G22" s="3478"/>
      <c r="H22" s="3479" t="s">
        <v>593</v>
      </c>
      <c r="I22" s="3480" t="b">
        <f>IF(H22="○",60,IF(H24="○",50,IF(H26="○",40,IF(H28="○",20,IF(H30="○",-10,IF(H32="○",-20))))))</f>
        <v>0</v>
      </c>
      <c r="K22" s="3473"/>
      <c r="L22" s="3474"/>
      <c r="M22" s="3474"/>
      <c r="N22" s="3474"/>
      <c r="O22" s="3474"/>
      <c r="P22" s="3474"/>
      <c r="Q22" s="3474"/>
      <c r="R22" s="3474"/>
      <c r="S22" s="3475"/>
      <c r="T22" s="3477"/>
      <c r="U22" s="3455"/>
    </row>
    <row r="23" spans="2:21" ht="35.25" customHeight="1">
      <c r="B23" s="3478"/>
      <c r="C23" s="3478"/>
      <c r="D23" s="3478"/>
      <c r="E23" s="3478"/>
      <c r="F23" s="3478"/>
      <c r="G23" s="3478"/>
      <c r="H23" s="3479"/>
      <c r="I23" s="3481"/>
      <c r="K23" s="3466" t="s">
        <v>1180</v>
      </c>
      <c r="L23" s="3467"/>
      <c r="M23" s="3467"/>
      <c r="N23" s="3467"/>
      <c r="O23" s="3467"/>
      <c r="P23" s="3467"/>
      <c r="Q23" s="3467"/>
      <c r="R23" s="3467"/>
      <c r="S23" s="3467"/>
      <c r="T23" s="3468"/>
      <c r="U23" s="3455"/>
    </row>
    <row r="24" spans="2:21" ht="35.25" customHeight="1">
      <c r="B24" s="3478" t="s">
        <v>1181</v>
      </c>
      <c r="C24" s="3478"/>
      <c r="D24" s="3478"/>
      <c r="E24" s="3478"/>
      <c r="F24" s="3478"/>
      <c r="G24" s="3478"/>
      <c r="H24" s="3479"/>
      <c r="I24" s="3481"/>
      <c r="K24" s="3470" t="s">
        <v>1182</v>
      </c>
      <c r="L24" s="3471"/>
      <c r="M24" s="3471"/>
      <c r="N24" s="3471"/>
      <c r="O24" s="3471"/>
      <c r="P24" s="3471"/>
      <c r="Q24" s="3471"/>
      <c r="R24" s="3471"/>
      <c r="S24" s="3472"/>
      <c r="T24" s="3476"/>
      <c r="U24" s="3455"/>
    </row>
    <row r="25" spans="2:21" ht="24" customHeight="1">
      <c r="B25" s="3478"/>
      <c r="C25" s="3478"/>
      <c r="D25" s="3478"/>
      <c r="E25" s="3478"/>
      <c r="F25" s="3478"/>
      <c r="G25" s="3478"/>
      <c r="H25" s="3479"/>
      <c r="I25" s="3481"/>
      <c r="K25" s="3473"/>
      <c r="L25" s="3474"/>
      <c r="M25" s="3474"/>
      <c r="N25" s="3474"/>
      <c r="O25" s="3474"/>
      <c r="P25" s="3474"/>
      <c r="Q25" s="3474"/>
      <c r="R25" s="3474"/>
      <c r="S25" s="3475"/>
      <c r="T25" s="3477"/>
      <c r="U25" s="3455"/>
    </row>
    <row r="26" spans="2:21" ht="35.25" customHeight="1">
      <c r="B26" s="3478" t="s">
        <v>1183</v>
      </c>
      <c r="C26" s="3478"/>
      <c r="D26" s="3478"/>
      <c r="E26" s="3478"/>
      <c r="F26" s="3478"/>
      <c r="G26" s="3478"/>
      <c r="H26" s="3479"/>
      <c r="I26" s="3481"/>
      <c r="K26" s="3466" t="s">
        <v>1184</v>
      </c>
      <c r="L26" s="3467"/>
      <c r="M26" s="3467"/>
      <c r="N26" s="3467"/>
      <c r="O26" s="3467"/>
      <c r="P26" s="3467"/>
      <c r="Q26" s="3467"/>
      <c r="R26" s="3467"/>
      <c r="S26" s="3467"/>
      <c r="T26" s="3468"/>
      <c r="U26" s="3455"/>
    </row>
    <row r="27" spans="2:21" ht="25.5" customHeight="1">
      <c r="B27" s="3478"/>
      <c r="C27" s="3478"/>
      <c r="D27" s="3478"/>
      <c r="E27" s="3478"/>
      <c r="F27" s="3478"/>
      <c r="G27" s="3478"/>
      <c r="H27" s="3479"/>
      <c r="I27" s="3481"/>
      <c r="K27" s="3470" t="s">
        <v>1185</v>
      </c>
      <c r="L27" s="3471"/>
      <c r="M27" s="3471"/>
      <c r="N27" s="3471"/>
      <c r="O27" s="3471"/>
      <c r="P27" s="3471"/>
      <c r="Q27" s="3471"/>
      <c r="R27" s="3471"/>
      <c r="S27" s="3472"/>
      <c r="T27" s="3476"/>
      <c r="U27" s="3455"/>
    </row>
    <row r="28" spans="2:21" ht="25.5" customHeight="1">
      <c r="B28" s="3478" t="s">
        <v>1186</v>
      </c>
      <c r="C28" s="3478"/>
      <c r="D28" s="3478"/>
      <c r="E28" s="3478"/>
      <c r="F28" s="3478"/>
      <c r="G28" s="3478"/>
      <c r="H28" s="3479"/>
      <c r="I28" s="3481"/>
      <c r="K28" s="3473"/>
      <c r="L28" s="3474"/>
      <c r="M28" s="3474"/>
      <c r="N28" s="3474"/>
      <c r="O28" s="3474"/>
      <c r="P28" s="3474"/>
      <c r="Q28" s="3474"/>
      <c r="R28" s="3474"/>
      <c r="S28" s="3475"/>
      <c r="T28" s="3477"/>
      <c r="U28" s="3455"/>
    </row>
    <row r="29" spans="2:21" ht="35.25" customHeight="1">
      <c r="B29" s="3478"/>
      <c r="C29" s="3478"/>
      <c r="D29" s="3478"/>
      <c r="E29" s="3478"/>
      <c r="F29" s="3478"/>
      <c r="G29" s="3478"/>
      <c r="H29" s="3479"/>
      <c r="I29" s="3481"/>
      <c r="K29" s="3482" t="s">
        <v>1187</v>
      </c>
      <c r="L29" s="3483"/>
      <c r="M29" s="3483"/>
      <c r="N29" s="3483"/>
      <c r="O29" s="3483"/>
      <c r="P29" s="3483"/>
      <c r="Q29" s="3483"/>
      <c r="R29" s="3483"/>
      <c r="S29" s="3483"/>
      <c r="T29" s="3484"/>
      <c r="U29" s="3455"/>
    </row>
    <row r="30" spans="2:21" ht="31.5" customHeight="1">
      <c r="B30" s="3478" t="s">
        <v>1188</v>
      </c>
      <c r="C30" s="3478"/>
      <c r="D30" s="3478"/>
      <c r="E30" s="3478"/>
      <c r="F30" s="3478"/>
      <c r="G30" s="3478"/>
      <c r="H30" s="3479"/>
      <c r="I30" s="3481"/>
      <c r="K30" s="3485" t="s">
        <v>1189</v>
      </c>
      <c r="L30" s="3486"/>
      <c r="M30" s="3486"/>
      <c r="N30" s="3486"/>
      <c r="O30" s="3486"/>
      <c r="P30" s="3486"/>
      <c r="Q30" s="3486"/>
      <c r="R30" s="3486"/>
      <c r="S30" s="3487"/>
      <c r="T30" s="3488"/>
      <c r="U30" s="3455"/>
    </row>
    <row r="31" spans="2:21" ht="31.5" customHeight="1">
      <c r="B31" s="3478"/>
      <c r="C31" s="3478"/>
      <c r="D31" s="3478"/>
      <c r="E31" s="3478"/>
      <c r="F31" s="3478"/>
      <c r="G31" s="3478"/>
      <c r="H31" s="3479"/>
      <c r="I31" s="3481"/>
      <c r="K31" s="3473"/>
      <c r="L31" s="3474"/>
      <c r="M31" s="3474"/>
      <c r="N31" s="3474"/>
      <c r="O31" s="3474"/>
      <c r="P31" s="3474"/>
      <c r="Q31" s="3474"/>
      <c r="R31" s="3474"/>
      <c r="S31" s="3475"/>
      <c r="T31" s="3489"/>
      <c r="U31" s="3456"/>
    </row>
    <row r="32" spans="2:21" ht="29.25" customHeight="1">
      <c r="B32" s="3478" t="s">
        <v>1190</v>
      </c>
      <c r="C32" s="3478"/>
      <c r="D32" s="3478"/>
      <c r="E32" s="3478"/>
      <c r="F32" s="3478"/>
      <c r="G32" s="3478"/>
      <c r="H32" s="3444"/>
      <c r="I32" s="3456"/>
      <c r="K32" s="3490" t="s">
        <v>1191</v>
      </c>
      <c r="L32" s="3491"/>
      <c r="M32" s="3491"/>
      <c r="N32" s="3491"/>
      <c r="O32" s="3491"/>
      <c r="P32" s="3491"/>
      <c r="Q32" s="3491"/>
      <c r="R32" s="3491"/>
      <c r="S32" s="3492"/>
      <c r="T32" s="818">
        <f>((COUNTIF(T13,"○")+COUNTIF(T15,"○")+COUNTIF(T17,"○")+COUNTIF(T19,"○"))+COUNTIF(T21,"○")+COUNTIF(T24,"○")+COUNTIF(T27,"○")+COUNTIF(T30,"○"))*1</f>
        <v>0</v>
      </c>
      <c r="U32" s="817" t="s">
        <v>1174</v>
      </c>
    </row>
    <row r="33" spans="2:21" ht="25.5" customHeight="1">
      <c r="B33" s="3478"/>
      <c r="C33" s="3478"/>
      <c r="D33" s="3478"/>
      <c r="E33" s="3478"/>
      <c r="F33" s="3478"/>
      <c r="G33" s="3478"/>
      <c r="H33" s="3444"/>
      <c r="I33" s="819" t="s">
        <v>1174</v>
      </c>
      <c r="K33" s="820" t="s">
        <v>1192</v>
      </c>
      <c r="O33" s="821"/>
      <c r="P33" s="821"/>
      <c r="Q33" s="821"/>
      <c r="R33" s="821" t="s">
        <v>1193</v>
      </c>
      <c r="S33" s="821"/>
      <c r="T33" s="821"/>
      <c r="U33" s="821"/>
    </row>
    <row r="34" spans="2:21" ht="31.5" customHeight="1">
      <c r="B34" s="3469" t="s">
        <v>1194</v>
      </c>
      <c r="C34" s="3469"/>
      <c r="D34" s="3469"/>
      <c r="E34" s="3469"/>
      <c r="F34" s="3469"/>
      <c r="G34" s="3469"/>
      <c r="H34" s="3469"/>
      <c r="I34" s="3469"/>
      <c r="K34" s="3445" t="s">
        <v>1195</v>
      </c>
      <c r="L34" s="3446"/>
      <c r="M34" s="3446"/>
      <c r="N34" s="3446"/>
      <c r="O34" s="3446"/>
      <c r="P34" s="3446"/>
      <c r="Q34" s="3446"/>
      <c r="R34" s="3446"/>
      <c r="S34" s="3446"/>
      <c r="T34" s="3446"/>
      <c r="U34" s="3447"/>
    </row>
    <row r="35" spans="2:21" ht="33" customHeight="1">
      <c r="B35" s="3493" t="s">
        <v>1196</v>
      </c>
      <c r="C35" s="3493"/>
      <c r="D35" s="3493"/>
      <c r="E35" s="3493"/>
      <c r="F35" s="3493"/>
      <c r="G35" s="3493"/>
      <c r="H35" s="3494"/>
      <c r="I35" s="3493"/>
      <c r="K35" s="3470" t="s">
        <v>1197</v>
      </c>
      <c r="L35" s="3471"/>
      <c r="M35" s="3471"/>
      <c r="N35" s="3471"/>
      <c r="O35" s="3471"/>
      <c r="P35" s="3471"/>
      <c r="Q35" s="3471"/>
      <c r="R35" s="3471"/>
      <c r="S35" s="3472"/>
      <c r="T35" s="3495"/>
      <c r="U35" s="3496">
        <f>IF(T35="○",10,0)</f>
        <v>0</v>
      </c>
    </row>
    <row r="36" spans="2:21" ht="35.25" customHeight="1">
      <c r="B36" s="3460" t="s">
        <v>1198</v>
      </c>
      <c r="C36" s="3461"/>
      <c r="D36" s="3461"/>
      <c r="E36" s="3461"/>
      <c r="F36" s="3461"/>
      <c r="G36" s="3461"/>
      <c r="H36" s="3462"/>
      <c r="I36" s="3480">
        <f>IF(H52&gt;=5,15,IF(AND(H52&gt;=3,H52&lt;=4),5,IF(AND(H52&gt;=2,H52&lt;=0),0,0)))</f>
        <v>0</v>
      </c>
      <c r="K36" s="3485"/>
      <c r="L36" s="3486"/>
      <c r="M36" s="3486"/>
      <c r="N36" s="3486"/>
      <c r="O36" s="3486"/>
      <c r="P36" s="3486"/>
      <c r="Q36" s="3486"/>
      <c r="R36" s="3486"/>
      <c r="S36" s="3487"/>
      <c r="T36" s="3488"/>
      <c r="U36" s="3497"/>
    </row>
    <row r="37" spans="2:21" ht="33" customHeight="1">
      <c r="B37" s="3499" t="s">
        <v>1199</v>
      </c>
      <c r="C37" s="3499"/>
      <c r="D37" s="3499"/>
      <c r="E37" s="3499"/>
      <c r="F37" s="3499"/>
      <c r="G37" s="3499"/>
      <c r="H37" s="1066"/>
      <c r="I37" s="3481"/>
      <c r="K37" s="3473"/>
      <c r="L37" s="3474"/>
      <c r="M37" s="3474"/>
      <c r="N37" s="3474"/>
      <c r="O37" s="3474"/>
      <c r="P37" s="3474"/>
      <c r="Q37" s="3474"/>
      <c r="R37" s="3474"/>
      <c r="S37" s="3475"/>
      <c r="T37" s="3489"/>
      <c r="U37" s="817" t="s">
        <v>1174</v>
      </c>
    </row>
    <row r="38" spans="2:21" ht="35.25" customHeight="1">
      <c r="B38" s="3482" t="s">
        <v>1200</v>
      </c>
      <c r="C38" s="3483"/>
      <c r="D38" s="3483"/>
      <c r="E38" s="3483"/>
      <c r="F38" s="3483"/>
      <c r="G38" s="3483"/>
      <c r="H38" s="3484"/>
      <c r="I38" s="3481"/>
      <c r="K38" s="820"/>
      <c r="Q38" s="822"/>
      <c r="R38" s="822"/>
      <c r="S38" s="822"/>
      <c r="T38" s="822"/>
      <c r="U38" s="822" t="s">
        <v>1201</v>
      </c>
    </row>
    <row r="39" spans="2:21" ht="35.25" customHeight="1">
      <c r="B39" s="3448" t="s">
        <v>1199</v>
      </c>
      <c r="C39" s="3448"/>
      <c r="D39" s="3448"/>
      <c r="E39" s="3448"/>
      <c r="F39" s="3448"/>
      <c r="G39" s="3448"/>
      <c r="H39" s="1066"/>
      <c r="I39" s="3481"/>
      <c r="K39" s="3445" t="s">
        <v>1202</v>
      </c>
      <c r="L39" s="3446"/>
      <c r="M39" s="3446"/>
      <c r="N39" s="3446"/>
      <c r="O39" s="3446"/>
      <c r="P39" s="3446"/>
      <c r="Q39" s="3446"/>
      <c r="R39" s="3446"/>
      <c r="S39" s="3446"/>
      <c r="T39" s="3446"/>
      <c r="U39" s="3447"/>
    </row>
    <row r="40" spans="2:21" ht="35.25" customHeight="1">
      <c r="B40" s="823" t="s">
        <v>1203</v>
      </c>
      <c r="C40" s="824"/>
      <c r="D40" s="824"/>
      <c r="E40" s="824"/>
      <c r="F40" s="824"/>
      <c r="G40" s="824"/>
      <c r="H40" s="825"/>
      <c r="I40" s="3481"/>
      <c r="K40" s="3470" t="s">
        <v>1204</v>
      </c>
      <c r="L40" s="3471"/>
      <c r="M40" s="3471"/>
      <c r="N40" s="3471"/>
      <c r="O40" s="3471"/>
      <c r="P40" s="3471"/>
      <c r="Q40" s="3471"/>
      <c r="R40" s="3471"/>
      <c r="S40" s="3472"/>
      <c r="T40" s="3495"/>
      <c r="U40" s="3496">
        <f>IF(T40="○",0,-50)</f>
        <v>-50</v>
      </c>
    </row>
    <row r="41" spans="2:21" ht="35.25" customHeight="1">
      <c r="B41" s="3500" t="s">
        <v>1199</v>
      </c>
      <c r="C41" s="3500"/>
      <c r="D41" s="3500"/>
      <c r="E41" s="3500"/>
      <c r="F41" s="3500"/>
      <c r="G41" s="3500"/>
      <c r="H41" s="1069"/>
      <c r="I41" s="3481"/>
      <c r="K41" s="3485"/>
      <c r="L41" s="3486"/>
      <c r="M41" s="3486"/>
      <c r="N41" s="3486"/>
      <c r="O41" s="3486"/>
      <c r="P41" s="3486"/>
      <c r="Q41" s="3486"/>
      <c r="R41" s="3486"/>
      <c r="S41" s="3487"/>
      <c r="T41" s="3488"/>
      <c r="U41" s="3497"/>
    </row>
    <row r="42" spans="2:21" ht="35.25" customHeight="1">
      <c r="B42" s="3460" t="s">
        <v>1205</v>
      </c>
      <c r="C42" s="3461"/>
      <c r="D42" s="3461"/>
      <c r="E42" s="3461"/>
      <c r="F42" s="3461"/>
      <c r="G42" s="3461"/>
      <c r="H42" s="3462"/>
      <c r="I42" s="3481"/>
      <c r="K42" s="3473"/>
      <c r="L42" s="3474"/>
      <c r="M42" s="3474"/>
      <c r="N42" s="3474"/>
      <c r="O42" s="3474"/>
      <c r="P42" s="3474"/>
      <c r="Q42" s="3474"/>
      <c r="R42" s="3474"/>
      <c r="S42" s="3475"/>
      <c r="T42" s="3489"/>
      <c r="U42" s="817" t="s">
        <v>1174</v>
      </c>
    </row>
    <row r="43" spans="2:21" ht="35.25" customHeight="1">
      <c r="B43" s="3448" t="s">
        <v>1199</v>
      </c>
      <c r="C43" s="3448"/>
      <c r="D43" s="3448"/>
      <c r="E43" s="3448"/>
      <c r="F43" s="3448"/>
      <c r="G43" s="3448"/>
      <c r="H43" s="1068"/>
      <c r="I43" s="3481"/>
      <c r="K43" s="826"/>
      <c r="Q43" s="822"/>
      <c r="R43" s="822"/>
      <c r="S43" s="822"/>
      <c r="T43" s="822"/>
      <c r="U43" s="827" t="s">
        <v>1206</v>
      </c>
    </row>
    <row r="44" spans="2:21" ht="35.25" customHeight="1">
      <c r="B44" s="823" t="s">
        <v>1207</v>
      </c>
      <c r="C44" s="824"/>
      <c r="D44" s="824"/>
      <c r="E44" s="824"/>
      <c r="F44" s="824"/>
      <c r="G44" s="824"/>
      <c r="H44" s="828"/>
      <c r="I44" s="3481"/>
      <c r="K44" s="3445" t="s">
        <v>1208</v>
      </c>
      <c r="L44" s="3446"/>
      <c r="M44" s="3446"/>
      <c r="N44" s="3446"/>
      <c r="O44" s="3446"/>
      <c r="P44" s="3446"/>
      <c r="Q44" s="3446"/>
      <c r="R44" s="3446"/>
      <c r="S44" s="3446"/>
      <c r="T44" s="3446"/>
      <c r="U44" s="3447"/>
    </row>
    <row r="45" spans="2:21" ht="35.25" customHeight="1">
      <c r="B45" s="3448" t="s">
        <v>1199</v>
      </c>
      <c r="C45" s="3448"/>
      <c r="D45" s="3448"/>
      <c r="E45" s="3448"/>
      <c r="F45" s="3448"/>
      <c r="G45" s="3448"/>
      <c r="H45" s="1066"/>
      <c r="I45" s="3481"/>
      <c r="K45" s="3470" t="s">
        <v>1209</v>
      </c>
      <c r="L45" s="3471"/>
      <c r="M45" s="3471"/>
      <c r="N45" s="3471"/>
      <c r="O45" s="3471"/>
      <c r="P45" s="3471"/>
      <c r="Q45" s="3471"/>
      <c r="R45" s="3471"/>
      <c r="S45" s="3472"/>
      <c r="T45" s="3495"/>
      <c r="U45" s="3496">
        <f>IF(T45="○",10,0)</f>
        <v>0</v>
      </c>
    </row>
    <row r="46" spans="2:21" ht="35.25" customHeight="1">
      <c r="B46" s="823" t="s">
        <v>1210</v>
      </c>
      <c r="C46" s="824"/>
      <c r="D46" s="824"/>
      <c r="E46" s="824"/>
      <c r="F46" s="824"/>
      <c r="G46" s="824"/>
      <c r="H46" s="825"/>
      <c r="I46" s="3481"/>
      <c r="K46" s="3485"/>
      <c r="L46" s="3486"/>
      <c r="M46" s="3486"/>
      <c r="N46" s="3486"/>
      <c r="O46" s="3486"/>
      <c r="P46" s="3486"/>
      <c r="Q46" s="3486"/>
      <c r="R46" s="3486"/>
      <c r="S46" s="3487"/>
      <c r="T46" s="3488"/>
      <c r="U46" s="3497"/>
    </row>
    <row r="47" spans="2:21" ht="35.25" customHeight="1">
      <c r="B47" s="3448" t="s">
        <v>1199</v>
      </c>
      <c r="C47" s="3448"/>
      <c r="D47" s="3448"/>
      <c r="E47" s="3448"/>
      <c r="F47" s="3448"/>
      <c r="G47" s="3448"/>
      <c r="H47" s="1066"/>
      <c r="I47" s="3481"/>
      <c r="K47" s="3473"/>
      <c r="L47" s="3474"/>
      <c r="M47" s="3474"/>
      <c r="N47" s="3474"/>
      <c r="O47" s="3474"/>
      <c r="P47" s="3474"/>
      <c r="Q47" s="3474"/>
      <c r="R47" s="3474"/>
      <c r="S47" s="3475"/>
      <c r="T47" s="3489"/>
      <c r="U47" s="817" t="s">
        <v>1174</v>
      </c>
    </row>
    <row r="48" spans="2:21" ht="35.25" customHeight="1">
      <c r="B48" s="3482" t="s">
        <v>1211</v>
      </c>
      <c r="C48" s="3483"/>
      <c r="D48" s="3483"/>
      <c r="E48" s="3483"/>
      <c r="F48" s="3483"/>
      <c r="G48" s="3483"/>
      <c r="H48" s="3484"/>
      <c r="I48" s="3481"/>
      <c r="K48" s="820"/>
      <c r="Q48" s="822"/>
      <c r="R48" s="822"/>
      <c r="S48" s="822"/>
      <c r="T48" s="822"/>
      <c r="U48" s="822" t="s">
        <v>1201</v>
      </c>
    </row>
    <row r="49" spans="2:22" ht="35.25" customHeight="1">
      <c r="B49" s="3448" t="s">
        <v>1199</v>
      </c>
      <c r="C49" s="3448"/>
      <c r="D49" s="3448"/>
      <c r="E49" s="3448"/>
      <c r="F49" s="3448"/>
      <c r="G49" s="3448"/>
      <c r="H49" s="1066"/>
      <c r="I49" s="3481"/>
      <c r="K49" s="820"/>
      <c r="Q49" s="829"/>
      <c r="R49" s="829"/>
      <c r="S49" s="829"/>
      <c r="T49" s="829"/>
      <c r="U49" s="829"/>
    </row>
    <row r="50" spans="2:22" ht="35.25" customHeight="1">
      <c r="B50" s="3482" t="s">
        <v>1212</v>
      </c>
      <c r="C50" s="3483"/>
      <c r="D50" s="3483"/>
      <c r="E50" s="3483"/>
      <c r="F50" s="3483"/>
      <c r="G50" s="3483"/>
      <c r="H50" s="3484"/>
      <c r="I50" s="3481"/>
      <c r="K50" s="820"/>
      <c r="Q50" s="829"/>
      <c r="R50" s="829"/>
      <c r="S50" s="829"/>
      <c r="T50" s="829"/>
      <c r="U50" s="829"/>
    </row>
    <row r="51" spans="2:22" ht="35.25" customHeight="1">
      <c r="B51" s="3448" t="s">
        <v>1199</v>
      </c>
      <c r="C51" s="3448"/>
      <c r="D51" s="3448"/>
      <c r="E51" s="3448"/>
      <c r="F51" s="3448"/>
      <c r="G51" s="3448"/>
      <c r="H51" s="1066"/>
      <c r="I51" s="3498"/>
    </row>
    <row r="52" spans="2:22" ht="29.25" customHeight="1">
      <c r="B52" s="3515" t="s">
        <v>1213</v>
      </c>
      <c r="C52" s="3515"/>
      <c r="D52" s="3515"/>
      <c r="E52" s="3515"/>
      <c r="F52" s="3515"/>
      <c r="G52" s="3515"/>
      <c r="H52" s="818">
        <f>((COUNTIF(H37,"○")+COUNTIF(H39,"○")+COUNTIF(H41,"○")+COUNTIF(H43,"○"))+COUNTIF(H45,"○")+COUNTIF(H47,"○")+COUNTIF(H49,"○")+COUNTIF(H51,"○"))*1</f>
        <v>0</v>
      </c>
      <c r="I52" s="830" t="s">
        <v>1174</v>
      </c>
    </row>
    <row r="53" spans="2:22" ht="35.25" customHeight="1">
      <c r="B53" s="820" t="s">
        <v>1214</v>
      </c>
      <c r="I53" s="822" t="s">
        <v>1215</v>
      </c>
    </row>
    <row r="54" spans="2:22" ht="27.75" customHeight="1">
      <c r="B54" s="3516" t="s">
        <v>1141</v>
      </c>
      <c r="C54" s="3517"/>
      <c r="D54" s="816" t="s">
        <v>1216</v>
      </c>
      <c r="E54" s="831"/>
      <c r="F54" s="831"/>
      <c r="G54" s="831"/>
      <c r="H54" s="831"/>
      <c r="I54" s="831"/>
      <c r="J54" s="831"/>
      <c r="K54" s="831"/>
      <c r="L54" s="832"/>
      <c r="M54" s="833"/>
    </row>
    <row r="55" spans="2:22" ht="35.25" customHeight="1" thickBot="1">
      <c r="B55" s="834" t="s">
        <v>1217</v>
      </c>
      <c r="C55" s="835"/>
      <c r="D55" s="836" t="s">
        <v>1218</v>
      </c>
      <c r="E55" s="836" t="s">
        <v>1219</v>
      </c>
      <c r="F55" s="836" t="s">
        <v>1220</v>
      </c>
      <c r="G55" s="836" t="s">
        <v>1221</v>
      </c>
      <c r="H55" s="836" t="s">
        <v>1222</v>
      </c>
      <c r="I55" s="837" t="s">
        <v>1223</v>
      </c>
      <c r="J55" s="836"/>
      <c r="K55" s="836" t="s">
        <v>1224</v>
      </c>
      <c r="L55" s="838" t="s">
        <v>1225</v>
      </c>
      <c r="M55" s="815"/>
    </row>
    <row r="56" spans="2:22" ht="35.25" customHeight="1" thickTop="1">
      <c r="B56" s="839" t="s">
        <v>1226</v>
      </c>
      <c r="C56" s="840"/>
      <c r="D56" s="841" t="s">
        <v>1227</v>
      </c>
      <c r="E56" s="842" t="s">
        <v>1228</v>
      </c>
      <c r="F56" s="842" t="s">
        <v>1219</v>
      </c>
      <c r="G56" s="842" t="s">
        <v>1221</v>
      </c>
      <c r="H56" s="842" t="s">
        <v>1229</v>
      </c>
      <c r="I56" s="842" t="s">
        <v>1230</v>
      </c>
      <c r="J56" s="842"/>
      <c r="K56" s="842"/>
      <c r="L56" s="843"/>
      <c r="O56" s="844" t="s">
        <v>1231</v>
      </c>
      <c r="P56" s="845"/>
      <c r="Q56" s="845"/>
      <c r="R56" s="845"/>
      <c r="S56" s="845"/>
      <c r="T56" s="845"/>
      <c r="U56" s="846"/>
    </row>
    <row r="57" spans="2:22" ht="35.25" customHeight="1">
      <c r="B57" s="839" t="s">
        <v>1232</v>
      </c>
      <c r="C57" s="840"/>
      <c r="D57" s="842" t="s">
        <v>1233</v>
      </c>
      <c r="E57" s="842" t="s">
        <v>1218</v>
      </c>
      <c r="F57" s="842" t="s">
        <v>1234</v>
      </c>
      <c r="G57" s="842"/>
      <c r="H57" s="842"/>
      <c r="I57" s="842"/>
      <c r="J57" s="842"/>
      <c r="K57" s="842"/>
      <c r="L57" s="847"/>
      <c r="M57" s="848"/>
      <c r="N57" s="848"/>
      <c r="O57" s="3501">
        <f>I12+I22+I36+U12+U35+U40+U45</f>
        <v>-50</v>
      </c>
      <c r="P57" s="3502"/>
      <c r="Q57" s="3502"/>
      <c r="R57" s="849"/>
      <c r="S57" s="3507" t="s">
        <v>1235</v>
      </c>
      <c r="T57" s="3507"/>
      <c r="U57" s="3508"/>
      <c r="V57" s="850"/>
    </row>
    <row r="58" spans="2:22" ht="35.25" customHeight="1">
      <c r="B58" s="839" t="s">
        <v>1236</v>
      </c>
      <c r="C58" s="840"/>
      <c r="D58" s="842" t="s">
        <v>1233</v>
      </c>
      <c r="E58" s="842" t="s">
        <v>1218</v>
      </c>
      <c r="F58" s="842" t="s">
        <v>1234</v>
      </c>
      <c r="G58" s="842"/>
      <c r="H58" s="842"/>
      <c r="I58" s="842"/>
      <c r="J58" s="842"/>
      <c r="K58" s="842"/>
      <c r="L58" s="851"/>
      <c r="M58" s="848"/>
      <c r="N58" s="848"/>
      <c r="O58" s="3503"/>
      <c r="P58" s="3504"/>
      <c r="Q58" s="3504"/>
      <c r="R58" s="850"/>
      <c r="S58" s="3509"/>
      <c r="T58" s="3509"/>
      <c r="U58" s="3510"/>
      <c r="V58" s="850"/>
    </row>
    <row r="59" spans="2:22" ht="35.25" customHeight="1" thickBot="1">
      <c r="B59" s="839" t="s">
        <v>1237</v>
      </c>
      <c r="C59" s="840"/>
      <c r="D59" s="841" t="s">
        <v>1233</v>
      </c>
      <c r="E59" s="842" t="s">
        <v>1238</v>
      </c>
      <c r="F59" s="842"/>
      <c r="G59" s="842"/>
      <c r="H59" s="852"/>
      <c r="I59" s="842"/>
      <c r="J59" s="842"/>
      <c r="K59" s="842"/>
      <c r="L59" s="851"/>
      <c r="M59" s="848"/>
      <c r="N59" s="848"/>
      <c r="O59" s="3505"/>
      <c r="P59" s="3506"/>
      <c r="Q59" s="3506"/>
      <c r="R59" s="853" t="s">
        <v>1174</v>
      </c>
      <c r="S59" s="3511"/>
      <c r="T59" s="3511"/>
      <c r="U59" s="3512"/>
      <c r="V59" s="850"/>
    </row>
    <row r="60" spans="2:22" ht="35.25" customHeight="1" thickTop="1">
      <c r="B60" s="839" t="s">
        <v>1239</v>
      </c>
      <c r="C60" s="840"/>
      <c r="D60" s="854" t="s">
        <v>1233</v>
      </c>
      <c r="E60" s="855" t="s">
        <v>1240</v>
      </c>
      <c r="F60" s="856"/>
      <c r="G60" s="856"/>
      <c r="H60" s="856"/>
      <c r="I60" s="856"/>
      <c r="J60" s="856"/>
      <c r="K60" s="856"/>
      <c r="L60" s="851"/>
      <c r="M60" s="848"/>
      <c r="N60" s="848"/>
      <c r="O60" s="848"/>
      <c r="P60" s="848"/>
      <c r="Q60" s="848"/>
      <c r="R60" s="848"/>
      <c r="S60" s="850"/>
      <c r="T60" s="850"/>
      <c r="U60" s="850"/>
      <c r="V60" s="850"/>
    </row>
    <row r="61" spans="2:22" ht="42.75" customHeight="1">
      <c r="B61" s="3513" t="s">
        <v>1241</v>
      </c>
      <c r="C61" s="3514"/>
      <c r="D61" s="857" t="s">
        <v>1233</v>
      </c>
      <c r="E61" s="857" t="s">
        <v>1238</v>
      </c>
      <c r="F61" s="857"/>
      <c r="G61" s="857"/>
      <c r="H61" s="857"/>
      <c r="I61" s="857"/>
      <c r="J61" s="857"/>
      <c r="K61" s="857"/>
      <c r="L61" s="858"/>
      <c r="M61" s="848"/>
      <c r="N61" s="848"/>
      <c r="O61" s="848"/>
      <c r="P61" s="848"/>
      <c r="Q61" s="848"/>
      <c r="R61" s="848"/>
      <c r="S61" s="850"/>
      <c r="T61" s="850"/>
      <c r="U61" s="850"/>
      <c r="V61" s="850"/>
    </row>
    <row r="62" spans="2:22" ht="19.5" customHeight="1">
      <c r="O62" s="848"/>
      <c r="P62" s="848"/>
      <c r="Q62" s="848"/>
      <c r="R62" s="848"/>
      <c r="S62" s="850"/>
      <c r="T62" s="850"/>
      <c r="U62" s="850"/>
    </row>
    <row r="63" spans="2:22" ht="41.25" customHeight="1">
      <c r="O63" s="848"/>
      <c r="P63" s="848"/>
      <c r="Q63" s="848"/>
      <c r="R63" s="848"/>
      <c r="S63" s="850"/>
      <c r="T63" s="850"/>
      <c r="U63" s="850"/>
    </row>
    <row r="64" spans="2:22" ht="19.5" customHeight="1"/>
    <row r="65" s="814" customFormat="1" ht="19.5" customHeight="1"/>
    <row r="66" s="814" customFormat="1" ht="19.5" customHeight="1"/>
    <row r="67" s="814" customFormat="1" ht="19.5" customHeight="1"/>
    <row r="68" s="814" customFormat="1" ht="19.5" customHeight="1"/>
    <row r="69" s="814" customFormat="1" ht="19.5" customHeight="1"/>
    <row r="70" s="814" customFormat="1" ht="19.5" customHeight="1"/>
    <row r="71" s="814" customFormat="1" ht="19.5" customHeight="1"/>
    <row r="72" s="814" customFormat="1" ht="19.5" customHeight="1"/>
    <row r="73" s="814" customFormat="1" ht="19.5" customHeight="1"/>
    <row r="74" s="814" customFormat="1" ht="19.5" customHeight="1"/>
    <row r="75" s="814" customFormat="1" ht="19.5" customHeight="1"/>
    <row r="76" s="814" customFormat="1" ht="19.5" customHeight="1"/>
    <row r="77" s="814" customFormat="1" ht="19.5" customHeight="1"/>
    <row r="78" s="814" customFormat="1" ht="19.5" customHeight="1"/>
    <row r="79" s="814" customFormat="1" ht="19.5" customHeight="1"/>
    <row r="80" s="814" customFormat="1" ht="19.5" customHeight="1"/>
    <row r="81" s="814" customFormat="1" ht="19.5" customHeight="1"/>
    <row r="82" s="814" customFormat="1" ht="19.5" customHeight="1"/>
    <row r="83" s="814" customFormat="1" ht="19.5" customHeight="1"/>
    <row r="84" s="814" customFormat="1" ht="19.5" customHeight="1"/>
    <row r="85" s="814" customFormat="1" ht="19.5" customHeight="1"/>
    <row r="86" s="814" customFormat="1" ht="19.5" customHeight="1"/>
    <row r="87" s="814" customFormat="1" ht="19.5" customHeight="1"/>
    <row r="88" s="814" customFormat="1" ht="19.5" customHeight="1"/>
    <row r="89" s="814" customFormat="1" ht="19.5" customHeight="1"/>
    <row r="90" s="814" customFormat="1" ht="19.5" customHeight="1"/>
    <row r="91" s="814" customFormat="1" ht="19.5" customHeight="1"/>
    <row r="92" s="814" customFormat="1" ht="19.5" customHeight="1"/>
    <row r="93" s="814" customFormat="1" ht="19.5" customHeight="1"/>
    <row r="94" s="814" customFormat="1" ht="19.5" customHeight="1"/>
    <row r="95" s="814" customFormat="1" ht="19.5" customHeight="1"/>
    <row r="96" s="814" customFormat="1" ht="19.5" customHeight="1"/>
    <row r="97" s="814" customFormat="1" ht="19.5" customHeight="1"/>
    <row r="98" s="814" customFormat="1" ht="19.5" customHeight="1"/>
    <row r="99" s="814" customFormat="1" ht="19.5" customHeight="1"/>
    <row r="100" s="814" customFormat="1" ht="19.5" customHeight="1"/>
    <row r="101" s="814" customFormat="1" ht="19.5" customHeight="1"/>
    <row r="102" s="814" customFormat="1" ht="19.5" customHeight="1"/>
    <row r="103" s="814" customFormat="1" ht="19.5" customHeight="1"/>
    <row r="104" s="814" customFormat="1" ht="19.5" customHeight="1"/>
    <row r="105" s="814" customFormat="1" ht="19.5" customHeight="1"/>
    <row r="106" s="814" customFormat="1" ht="19.5" customHeight="1"/>
    <row r="107" s="814" customFormat="1" ht="19.5" customHeight="1"/>
    <row r="108" s="814" customFormat="1" ht="19.5" customHeight="1"/>
    <row r="109" s="814" customFormat="1" ht="19.5" customHeight="1"/>
    <row r="110" s="814" customFormat="1" ht="19.5" customHeight="1"/>
    <row r="111" s="814" customFormat="1" ht="19.5" customHeight="1"/>
    <row r="112" s="814" customFormat="1" ht="19.5" customHeight="1"/>
    <row r="113" s="814" customFormat="1" ht="19.5" customHeight="1"/>
    <row r="114" s="814" customFormat="1" ht="19.5" customHeight="1"/>
    <row r="115" s="814" customFormat="1" ht="19.5" customHeight="1"/>
    <row r="116" s="814" customFormat="1" ht="19.5" customHeight="1"/>
    <row r="117" s="814" customFormat="1" ht="19.5" customHeight="1"/>
    <row r="118" s="814" customFormat="1" ht="19.5" customHeight="1"/>
    <row r="119" s="814" customFormat="1" ht="19.5" customHeight="1"/>
    <row r="120" s="814" customFormat="1" ht="19.5" customHeight="1"/>
    <row r="121" s="814" customFormat="1" ht="19.5" customHeight="1"/>
    <row r="122" s="814" customFormat="1" ht="19.5" customHeight="1"/>
    <row r="123" s="814" customFormat="1" ht="19.5" customHeight="1"/>
    <row r="124" s="814" customFormat="1" ht="19.5" customHeight="1"/>
    <row r="125" s="814" customFormat="1" ht="19.5" customHeight="1"/>
    <row r="126" s="814" customFormat="1" ht="19.5" customHeight="1"/>
    <row r="127" s="814" customFormat="1" ht="19.5" customHeight="1"/>
    <row r="128" s="814" customFormat="1" ht="19.5" customHeight="1"/>
    <row r="129" s="814" customFormat="1" ht="19.5" customHeight="1"/>
    <row r="130" s="814" customFormat="1" ht="19.5" customHeight="1"/>
    <row r="131" s="814" customFormat="1" ht="19.5" customHeight="1"/>
    <row r="132" s="814" customFormat="1" ht="19.5" customHeight="1"/>
    <row r="133" s="814" customFormat="1" ht="19.5" customHeight="1"/>
    <row r="134" s="814" customFormat="1" ht="19.5" customHeight="1"/>
    <row r="135" s="814" customFormat="1" ht="19.5" customHeight="1"/>
    <row r="136" s="814" customFormat="1" ht="19.5" customHeight="1"/>
    <row r="137" s="814" customFormat="1" ht="19.5" customHeight="1"/>
    <row r="138" s="814" customFormat="1" ht="19.5" customHeight="1"/>
    <row r="139" s="814" customFormat="1"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B5:U5"/>
    <mergeCell ref="B7:C7"/>
    <mergeCell ref="D7:I7"/>
    <mergeCell ref="K7:L7"/>
    <mergeCell ref="M7:U7"/>
    <mergeCell ref="O3:U3"/>
  </mergeCells>
  <phoneticPr fontId="8"/>
  <conditionalFormatting sqref="D55">
    <cfRule type="expression" dxfId="88" priority="28">
      <formula>$I$12=5</formula>
    </cfRule>
  </conditionalFormatting>
  <conditionalFormatting sqref="E55">
    <cfRule type="expression" dxfId="87" priority="27">
      <formula>$I$12=20</formula>
    </cfRule>
  </conditionalFormatting>
  <conditionalFormatting sqref="F55">
    <cfRule type="expression" dxfId="86" priority="26">
      <formula>$I$12=30</formula>
    </cfRule>
  </conditionalFormatting>
  <conditionalFormatting sqref="G55">
    <cfRule type="expression" dxfId="85" priority="25">
      <formula>$I$12=40</formula>
    </cfRule>
  </conditionalFormatting>
  <conditionalFormatting sqref="H55">
    <cfRule type="expression" dxfId="84" priority="24">
      <formula>$I$12=55</formula>
    </cfRule>
  </conditionalFormatting>
  <conditionalFormatting sqref="I55">
    <cfRule type="expression" dxfId="83" priority="23">
      <formula>$I$12=65</formula>
    </cfRule>
  </conditionalFormatting>
  <conditionalFormatting sqref="L55">
    <cfRule type="expression" dxfId="82" priority="22">
      <formula>$I$12=90</formula>
    </cfRule>
  </conditionalFormatting>
  <conditionalFormatting sqref="E57">
    <cfRule type="expression" dxfId="81" priority="21">
      <formula>$I$36=5</formula>
    </cfRule>
  </conditionalFormatting>
  <conditionalFormatting sqref="H57">
    <cfRule type="expression" dxfId="80" priority="20">
      <formula>$I$36=25</formula>
    </cfRule>
  </conditionalFormatting>
  <conditionalFormatting sqref="J57:K57">
    <cfRule type="expression" dxfId="79" priority="19">
      <formula>$I$36=35</formula>
    </cfRule>
  </conditionalFormatting>
  <conditionalFormatting sqref="F58">
    <cfRule type="expression" dxfId="78" priority="18">
      <formula>$U$12=15</formula>
    </cfRule>
  </conditionalFormatting>
  <conditionalFormatting sqref="H58">
    <cfRule type="expression" dxfId="77" priority="17">
      <formula>$U$12=25</formula>
    </cfRule>
  </conditionalFormatting>
  <conditionalFormatting sqref="J58:K58">
    <cfRule type="expression" dxfId="76" priority="16">
      <formula>$U$12=35</formula>
    </cfRule>
  </conditionalFormatting>
  <conditionalFormatting sqref="D57">
    <cfRule type="expression" dxfId="75" priority="15">
      <formula>$I$36=0</formula>
    </cfRule>
  </conditionalFormatting>
  <conditionalFormatting sqref="D58">
    <cfRule type="expression" dxfId="74" priority="14">
      <formula>$U$12=0</formula>
    </cfRule>
  </conditionalFormatting>
  <conditionalFormatting sqref="D56">
    <cfRule type="expression" dxfId="73" priority="29">
      <formula>$I$22=-20</formula>
    </cfRule>
  </conditionalFormatting>
  <conditionalFormatting sqref="F56">
    <cfRule type="expression" dxfId="72" priority="30">
      <formula>$I$22=20</formula>
    </cfRule>
  </conditionalFormatting>
  <conditionalFormatting sqref="H56">
    <cfRule type="expression" dxfId="71" priority="31">
      <formula>$I$22=50</formula>
    </cfRule>
  </conditionalFormatting>
  <conditionalFormatting sqref="J56:K56">
    <cfRule type="expression" dxfId="70" priority="32">
      <formula>#REF!=40</formula>
    </cfRule>
  </conditionalFormatting>
  <conditionalFormatting sqref="E59">
    <cfRule type="expression" dxfId="69" priority="33">
      <formula>$U$35=10</formula>
    </cfRule>
  </conditionalFormatting>
  <conditionalFormatting sqref="F57">
    <cfRule type="expression" dxfId="68" priority="13">
      <formula>$I$36=15</formula>
    </cfRule>
  </conditionalFormatting>
  <conditionalFormatting sqref="E60">
    <cfRule type="expression" dxfId="67" priority="12">
      <formula>U40=-50</formula>
    </cfRule>
  </conditionalFormatting>
  <conditionalFormatting sqref="E58">
    <cfRule type="expression" dxfId="66" priority="11">
      <formula>$U$12=5</formula>
    </cfRule>
  </conditionalFormatting>
  <conditionalFormatting sqref="D59">
    <cfRule type="expression" dxfId="65" priority="10">
      <formula>$U$35=0</formula>
    </cfRule>
  </conditionalFormatting>
  <conditionalFormatting sqref="D60">
    <cfRule type="expression" dxfId="64" priority="9">
      <formula>$U$40=0</formula>
    </cfRule>
  </conditionalFormatting>
  <conditionalFormatting sqref="D61">
    <cfRule type="expression" dxfId="63" priority="8">
      <formula>$U$45=0</formula>
    </cfRule>
  </conditionalFormatting>
  <conditionalFormatting sqref="E61">
    <cfRule type="expression" dxfId="62" priority="7">
      <formula>$U$45=10</formula>
    </cfRule>
  </conditionalFormatting>
  <conditionalFormatting sqref="E56">
    <cfRule type="expression" dxfId="61" priority="6">
      <formula>$I$22=-10</formula>
    </cfRule>
  </conditionalFormatting>
  <conditionalFormatting sqref="G56">
    <cfRule type="expression" dxfId="60" priority="5">
      <formula>$I$22=40</formula>
    </cfRule>
  </conditionalFormatting>
  <conditionalFormatting sqref="I56">
    <cfRule type="expression" dxfId="59" priority="4">
      <formula>$I$22=60</formula>
    </cfRule>
  </conditionalFormatting>
  <conditionalFormatting sqref="K55">
    <cfRule type="expression" dxfId="58" priority="3">
      <formula>$I$12=80</formula>
    </cfRule>
  </conditionalFormatting>
  <conditionalFormatting sqref="T45:T47 T40:T42 T35:T37 H37 H39 H41 H43 H45 H47 H49 H51 H22:H33 T30:T31 T27:T28 T24:T25 T21:T22 T19 T17 T15 T13 M7:U9 D9:I9 H12:H19">
    <cfRule type="notContainsBlanks" dxfId="57" priority="2">
      <formula>LEN(TRIM(D7))&gt;0</formula>
    </cfRule>
  </conditionalFormatting>
  <conditionalFormatting sqref="O3:U3">
    <cfRule type="notContainsBlanks" dxfId="56" priority="1">
      <formula>LEN(TRIM(O3))&gt;0</formula>
    </cfRule>
  </conditionalFormatting>
  <dataValidations count="1">
    <dataValidation type="list" allowBlank="1" showInputMessage="1" showErrorMessage="1" sqref="H12:H19 H39 H41 H43 H45 H47 H49 H51 T30 H37 T15 T19 T17 T27 T21 T24 T13 T45 H22:H33 T40 T35" xr:uid="{AFA092E0-176F-4614-9DB2-5F7ED2EF5A3A}">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A309-B434-4ADA-9857-DD0608D5EB3A}">
  <sheetPr>
    <tabColor theme="4"/>
    <pageSetUpPr fitToPage="1"/>
  </sheetPr>
  <dimension ref="B1:KI308"/>
  <sheetViews>
    <sheetView view="pageBreakPreview" zoomScale="85" zoomScaleNormal="100" zoomScaleSheetLayoutView="85" workbookViewId="0">
      <selection sqref="A1:AS84"/>
    </sheetView>
  </sheetViews>
  <sheetFormatPr defaultColWidth="9" defaultRowHeight="12"/>
  <cols>
    <col min="1" max="1" width="2.375" style="890" customWidth="1"/>
    <col min="2" max="44" width="2.875" style="890" customWidth="1"/>
    <col min="45" max="124" width="2.375" style="859" customWidth="1"/>
    <col min="125" max="295" width="9" style="859"/>
    <col min="296" max="16384" width="9" style="890"/>
  </cols>
  <sheetData>
    <row r="1" spans="2:45" s="859" customFormat="1" ht="24.75" customHeight="1">
      <c r="B1" s="1341" t="s">
        <v>1476</v>
      </c>
      <c r="AO1" s="3518" t="s">
        <v>1242</v>
      </c>
      <c r="AP1" s="3519"/>
      <c r="AQ1" s="3519"/>
      <c r="AR1" s="3519"/>
      <c r="AS1" s="3520"/>
    </row>
    <row r="2" spans="2:45" s="859" customFormat="1" ht="3" customHeight="1"/>
    <row r="3" spans="2:45" ht="17.25">
      <c r="B3" s="3521" t="s">
        <v>1243</v>
      </c>
      <c r="C3" s="3521"/>
      <c r="D3" s="3521"/>
      <c r="E3" s="3521"/>
      <c r="F3" s="3521"/>
      <c r="G3" s="3521"/>
      <c r="H3" s="3521"/>
      <c r="I3" s="3521"/>
      <c r="J3" s="3521"/>
      <c r="K3" s="3521"/>
      <c r="L3" s="3521"/>
      <c r="M3" s="3521"/>
      <c r="N3" s="3521"/>
      <c r="O3" s="3521"/>
      <c r="P3" s="3521"/>
      <c r="Q3" s="3521"/>
      <c r="R3" s="3521"/>
      <c r="S3" s="3521"/>
      <c r="T3" s="3521"/>
      <c r="U3" s="3521"/>
      <c r="V3" s="3521"/>
      <c r="W3" s="3521"/>
      <c r="X3" s="3521"/>
      <c r="Y3" s="3521"/>
      <c r="Z3" s="3521"/>
      <c r="AA3" s="3521"/>
      <c r="AB3" s="3521"/>
      <c r="AC3" s="3521"/>
      <c r="AD3" s="3521"/>
      <c r="AE3" s="3521"/>
      <c r="AF3" s="3521"/>
      <c r="AG3" s="3521"/>
      <c r="AH3" s="3521"/>
      <c r="AI3" s="3521"/>
      <c r="AJ3" s="3521"/>
      <c r="AK3" s="3521"/>
      <c r="AL3" s="3521"/>
      <c r="AM3" s="3521"/>
      <c r="AN3" s="3521"/>
      <c r="AO3" s="3521"/>
      <c r="AP3" s="3521"/>
      <c r="AQ3" s="3521"/>
      <c r="AR3" s="3521"/>
    </row>
    <row r="4" spans="2:45" s="859" customFormat="1">
      <c r="B4" s="860"/>
      <c r="C4" s="860"/>
      <c r="D4" s="860"/>
      <c r="E4" s="860"/>
      <c r="F4" s="860"/>
      <c r="G4" s="860"/>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row>
    <row r="5" spans="2:45" ht="12" customHeight="1">
      <c r="B5" s="3522" t="s">
        <v>1157</v>
      </c>
      <c r="C5" s="3523"/>
      <c r="D5" s="3523"/>
      <c r="E5" s="3523"/>
      <c r="F5" s="3523"/>
      <c r="G5" s="3523"/>
      <c r="H5" s="3523"/>
      <c r="I5" s="3523"/>
      <c r="J5" s="3523"/>
      <c r="K5" s="3523"/>
      <c r="L5" s="3523"/>
      <c r="M5" s="3523"/>
      <c r="N5" s="3523"/>
      <c r="O5" s="3523"/>
      <c r="P5" s="3523"/>
      <c r="Q5" s="3523"/>
      <c r="R5" s="3523"/>
      <c r="S5" s="3523"/>
      <c r="T5" s="3523"/>
      <c r="U5" s="3523"/>
      <c r="V5" s="3523"/>
      <c r="W5" s="3523"/>
      <c r="X5" s="3523"/>
      <c r="Y5" s="3523"/>
      <c r="Z5" s="3523"/>
      <c r="AA5" s="3523"/>
      <c r="AB5" s="3523"/>
      <c r="AC5" s="3523"/>
      <c r="AD5" s="3523"/>
      <c r="AE5" s="3523"/>
      <c r="AF5" s="3523"/>
      <c r="AG5" s="3523"/>
      <c r="AH5" s="3523"/>
      <c r="AI5" s="3523"/>
      <c r="AJ5" s="3523"/>
      <c r="AK5" s="3523"/>
      <c r="AL5" s="3523"/>
      <c r="AM5" s="3523"/>
      <c r="AN5" s="3523"/>
      <c r="AO5" s="3523"/>
      <c r="AP5" s="3523"/>
      <c r="AQ5" s="3523"/>
      <c r="AR5" s="3524"/>
    </row>
    <row r="6" spans="2:45" s="859" customFormat="1" ht="5.25" customHeight="1">
      <c r="B6" s="861"/>
      <c r="AR6" s="862"/>
    </row>
    <row r="7" spans="2:45" s="859" customFormat="1" ht="13.5" customHeight="1">
      <c r="B7" s="861"/>
      <c r="C7" s="859" t="s">
        <v>1622</v>
      </c>
      <c r="F7" s="1208"/>
      <c r="G7" s="859" t="s">
        <v>1584</v>
      </c>
      <c r="AR7" s="862"/>
    </row>
    <row r="8" spans="2:45" s="859" customFormat="1" ht="11.25" customHeight="1">
      <c r="B8" s="861"/>
      <c r="C8" s="3525" t="s">
        <v>1244</v>
      </c>
      <c r="D8" s="3525"/>
      <c r="E8" s="3525"/>
      <c r="F8" s="3525"/>
      <c r="G8" s="3525"/>
      <c r="H8" s="3525"/>
      <c r="I8" s="3525"/>
      <c r="J8" s="3528"/>
      <c r="K8" s="3528"/>
      <c r="L8" s="3528"/>
      <c r="M8" s="3528"/>
      <c r="N8" s="3528"/>
      <c r="O8" s="3528"/>
      <c r="P8" s="3528"/>
      <c r="S8" s="3529" t="s">
        <v>1245</v>
      </c>
      <c r="T8" s="3529"/>
      <c r="U8" s="3529"/>
      <c r="V8" s="3529"/>
      <c r="W8" s="3529"/>
      <c r="X8" s="3529"/>
      <c r="Y8" s="3528"/>
      <c r="Z8" s="3528"/>
      <c r="AA8" s="3528"/>
      <c r="AB8" s="3528"/>
      <c r="AC8" s="3528"/>
      <c r="AD8" s="3528"/>
      <c r="AE8" s="863"/>
      <c r="AF8" s="864"/>
      <c r="AG8" s="3530" t="s">
        <v>1246</v>
      </c>
      <c r="AH8" s="3530"/>
      <c r="AI8" s="3530"/>
      <c r="AJ8" s="3531"/>
      <c r="AK8" s="3536" t="str">
        <f>IFERROR(ROUNDDOWN(J8/Y8,1),"自動計算されます")</f>
        <v>自動計算されます</v>
      </c>
      <c r="AL8" s="3536"/>
      <c r="AM8" s="3536"/>
      <c r="AN8" s="3536"/>
      <c r="AO8" s="3536"/>
      <c r="AP8" s="3536"/>
      <c r="AR8" s="862"/>
    </row>
    <row r="9" spans="2:45" s="859" customFormat="1" ht="11.25" customHeight="1">
      <c r="B9" s="861"/>
      <c r="C9" s="3526"/>
      <c r="D9" s="3526"/>
      <c r="E9" s="3526"/>
      <c r="F9" s="3526"/>
      <c r="G9" s="3526"/>
      <c r="H9" s="3526"/>
      <c r="I9" s="3526"/>
      <c r="J9" s="3528"/>
      <c r="K9" s="3528"/>
      <c r="L9" s="3528"/>
      <c r="M9" s="3528"/>
      <c r="N9" s="3528"/>
      <c r="O9" s="3528"/>
      <c r="P9" s="3528"/>
      <c r="R9" s="863"/>
      <c r="S9" s="3529"/>
      <c r="T9" s="3529"/>
      <c r="U9" s="3529"/>
      <c r="V9" s="3529"/>
      <c r="W9" s="3529"/>
      <c r="X9" s="3529"/>
      <c r="Y9" s="3528"/>
      <c r="Z9" s="3528"/>
      <c r="AA9" s="3528"/>
      <c r="AB9" s="3528"/>
      <c r="AC9" s="3528"/>
      <c r="AD9" s="3528"/>
      <c r="AE9" s="863"/>
      <c r="AF9" s="864"/>
      <c r="AG9" s="3532"/>
      <c r="AH9" s="3532"/>
      <c r="AI9" s="3532"/>
      <c r="AJ9" s="3533"/>
      <c r="AK9" s="3536"/>
      <c r="AL9" s="3536"/>
      <c r="AM9" s="3536"/>
      <c r="AN9" s="3536"/>
      <c r="AO9" s="3536"/>
      <c r="AP9" s="3536"/>
      <c r="AR9" s="862"/>
    </row>
    <row r="10" spans="2:45" s="859" customFormat="1" ht="11.25" customHeight="1">
      <c r="B10" s="861"/>
      <c r="C10" s="3527"/>
      <c r="D10" s="3527"/>
      <c r="E10" s="3527"/>
      <c r="F10" s="3527"/>
      <c r="G10" s="3527"/>
      <c r="H10" s="3527"/>
      <c r="I10" s="3527"/>
      <c r="J10" s="3528"/>
      <c r="K10" s="3528"/>
      <c r="L10" s="3528"/>
      <c r="M10" s="3528"/>
      <c r="N10" s="3528"/>
      <c r="O10" s="3528"/>
      <c r="P10" s="3528"/>
      <c r="Q10" s="859" t="s">
        <v>1247</v>
      </c>
      <c r="R10" s="863"/>
      <c r="S10" s="3529"/>
      <c r="T10" s="3529"/>
      <c r="U10" s="3529"/>
      <c r="V10" s="3529"/>
      <c r="W10" s="3529"/>
      <c r="X10" s="3529"/>
      <c r="Y10" s="3528"/>
      <c r="Z10" s="3528"/>
      <c r="AA10" s="3528"/>
      <c r="AB10" s="3528"/>
      <c r="AC10" s="3528"/>
      <c r="AD10" s="3528"/>
      <c r="AE10" s="859" t="s">
        <v>1248</v>
      </c>
      <c r="AF10" s="864"/>
      <c r="AG10" s="3534"/>
      <c r="AH10" s="3534"/>
      <c r="AI10" s="3534"/>
      <c r="AJ10" s="3535"/>
      <c r="AK10" s="3536"/>
      <c r="AL10" s="3536"/>
      <c r="AM10" s="3536"/>
      <c r="AN10" s="3536"/>
      <c r="AO10" s="3536"/>
      <c r="AP10" s="3536"/>
      <c r="AQ10" s="859" t="s">
        <v>1247</v>
      </c>
      <c r="AR10" s="862"/>
    </row>
    <row r="11" spans="2:45" s="859" customFormat="1" ht="6" customHeight="1">
      <c r="B11" s="861"/>
      <c r="AR11" s="862"/>
    </row>
    <row r="12" spans="2:45" ht="13.5" customHeight="1">
      <c r="B12" s="3537" t="s">
        <v>1249</v>
      </c>
      <c r="C12" s="3538"/>
      <c r="D12" s="3538"/>
      <c r="E12" s="3538"/>
      <c r="F12" s="3538"/>
      <c r="G12" s="3538"/>
      <c r="H12" s="3538"/>
      <c r="I12" s="3538"/>
      <c r="J12" s="3538"/>
      <c r="K12" s="3538"/>
      <c r="L12" s="3538"/>
      <c r="M12" s="3538"/>
      <c r="N12" s="3538"/>
      <c r="O12" s="3538"/>
      <c r="P12" s="3538"/>
      <c r="Q12" s="3538"/>
      <c r="R12" s="3538"/>
      <c r="S12" s="3538"/>
      <c r="T12" s="3538"/>
      <c r="U12" s="3538"/>
      <c r="V12" s="3538"/>
      <c r="W12" s="3538"/>
      <c r="X12" s="3538"/>
      <c r="Y12" s="3538"/>
      <c r="Z12" s="3538"/>
      <c r="AA12" s="3538"/>
      <c r="AB12" s="3538"/>
      <c r="AC12" s="3538"/>
      <c r="AD12" s="3538"/>
      <c r="AE12" s="3538"/>
      <c r="AF12" s="3538"/>
      <c r="AG12" s="3538"/>
      <c r="AH12" s="3538"/>
      <c r="AI12" s="3538"/>
      <c r="AJ12" s="3538"/>
      <c r="AK12" s="3538"/>
      <c r="AL12" s="3538"/>
      <c r="AM12" s="3538"/>
      <c r="AN12" s="3538"/>
      <c r="AO12" s="3538"/>
      <c r="AP12" s="3538"/>
      <c r="AQ12" s="3538"/>
      <c r="AR12" s="3539"/>
    </row>
    <row r="13" spans="2:45" s="859" customFormat="1" ht="17.25" customHeight="1">
      <c r="B13" s="861" t="s">
        <v>1250</v>
      </c>
      <c r="C13" s="859" t="s">
        <v>1623</v>
      </c>
      <c r="F13" s="1208"/>
      <c r="G13" s="859" t="s">
        <v>1624</v>
      </c>
      <c r="I13" s="1208"/>
      <c r="J13" s="859" t="s">
        <v>1625</v>
      </c>
      <c r="AR13" s="862"/>
    </row>
    <row r="14" spans="2:45" s="859" customFormat="1" ht="13.5" customHeight="1">
      <c r="B14" s="861"/>
      <c r="C14" s="859" t="s">
        <v>1626</v>
      </c>
      <c r="G14" s="1208"/>
      <c r="H14" s="859" t="s">
        <v>1584</v>
      </c>
      <c r="AR14" s="862"/>
    </row>
    <row r="15" spans="2:45" s="859" customFormat="1" ht="13.5" customHeight="1">
      <c r="B15" s="861"/>
      <c r="C15" s="3540" t="s">
        <v>1251</v>
      </c>
      <c r="D15" s="3530"/>
      <c r="E15" s="3530"/>
      <c r="F15" s="3530"/>
      <c r="G15" s="3531"/>
      <c r="H15" s="3528"/>
      <c r="I15" s="3528"/>
      <c r="J15" s="3528"/>
      <c r="K15" s="3528"/>
      <c r="L15" s="3528"/>
      <c r="M15" s="3528"/>
      <c r="N15" s="3528"/>
      <c r="O15" s="3528"/>
      <c r="P15" s="3528"/>
      <c r="S15" s="3540" t="s">
        <v>1252</v>
      </c>
      <c r="T15" s="3530"/>
      <c r="U15" s="3530"/>
      <c r="V15" s="3530"/>
      <c r="W15" s="3531"/>
      <c r="X15" s="3542"/>
      <c r="Y15" s="3543"/>
      <c r="Z15" s="3543"/>
      <c r="AA15" s="3543"/>
      <c r="AB15" s="3543"/>
      <c r="AC15" s="3543"/>
      <c r="AD15" s="3544"/>
      <c r="AG15" s="3548" t="s">
        <v>1253</v>
      </c>
      <c r="AH15" s="3548"/>
      <c r="AI15" s="3549">
        <f>H15-X15</f>
        <v>0</v>
      </c>
      <c r="AJ15" s="3549"/>
      <c r="AK15" s="3549"/>
      <c r="AL15" s="3549"/>
      <c r="AM15" s="3549"/>
      <c r="AN15" s="3549"/>
      <c r="AO15" s="3549"/>
      <c r="AP15" s="3549"/>
      <c r="AR15" s="862"/>
    </row>
    <row r="16" spans="2:45" s="859" customFormat="1" ht="13.5" customHeight="1">
      <c r="B16" s="861"/>
      <c r="C16" s="3541"/>
      <c r="D16" s="3534"/>
      <c r="E16" s="3534"/>
      <c r="F16" s="3534"/>
      <c r="G16" s="3535"/>
      <c r="H16" s="3528"/>
      <c r="I16" s="3528"/>
      <c r="J16" s="3528"/>
      <c r="K16" s="3528"/>
      <c r="L16" s="3528"/>
      <c r="M16" s="3528"/>
      <c r="N16" s="3528"/>
      <c r="O16" s="3528"/>
      <c r="P16" s="3528"/>
      <c r="Q16" s="865" t="s">
        <v>1254</v>
      </c>
      <c r="S16" s="3541"/>
      <c r="T16" s="3534"/>
      <c r="U16" s="3534"/>
      <c r="V16" s="3534"/>
      <c r="W16" s="3535"/>
      <c r="X16" s="3545"/>
      <c r="Y16" s="3546"/>
      <c r="Z16" s="3546"/>
      <c r="AA16" s="3546"/>
      <c r="AB16" s="3546"/>
      <c r="AC16" s="3546"/>
      <c r="AD16" s="3547"/>
      <c r="AE16" s="859" t="s">
        <v>1254</v>
      </c>
      <c r="AG16" s="3548"/>
      <c r="AH16" s="3548"/>
      <c r="AI16" s="3549"/>
      <c r="AJ16" s="3549"/>
      <c r="AK16" s="3549"/>
      <c r="AL16" s="3549"/>
      <c r="AM16" s="3549"/>
      <c r="AN16" s="3549"/>
      <c r="AO16" s="3549"/>
      <c r="AP16" s="3549"/>
      <c r="AQ16" s="859" t="s">
        <v>1254</v>
      </c>
      <c r="AR16" s="862"/>
    </row>
    <row r="17" spans="2:44" s="859" customFormat="1" ht="4.5" customHeight="1">
      <c r="B17" s="861"/>
      <c r="I17" s="866"/>
      <c r="S17" s="866"/>
      <c r="T17" s="866"/>
      <c r="U17" s="866"/>
      <c r="V17" s="866"/>
      <c r="AR17" s="862"/>
    </row>
    <row r="18" spans="2:44" s="859" customFormat="1" ht="13.5" customHeight="1">
      <c r="B18" s="861"/>
      <c r="C18" s="859" t="s">
        <v>1627</v>
      </c>
      <c r="G18" s="1208"/>
      <c r="H18" s="859" t="s">
        <v>1584</v>
      </c>
      <c r="AR18" s="862"/>
    </row>
    <row r="19" spans="2:44" s="859" customFormat="1" ht="13.5" customHeight="1">
      <c r="B19" s="861"/>
      <c r="C19" s="3540" t="s">
        <v>1251</v>
      </c>
      <c r="D19" s="3530"/>
      <c r="E19" s="3530"/>
      <c r="F19" s="3530"/>
      <c r="G19" s="3531"/>
      <c r="H19" s="3528"/>
      <c r="I19" s="3528"/>
      <c r="J19" s="3528"/>
      <c r="K19" s="3528"/>
      <c r="L19" s="3528"/>
      <c r="M19" s="3528"/>
      <c r="N19" s="3528"/>
      <c r="O19" s="3528"/>
      <c r="P19" s="3528"/>
      <c r="S19" s="3540" t="s">
        <v>1252</v>
      </c>
      <c r="T19" s="3530"/>
      <c r="U19" s="3530"/>
      <c r="V19" s="3530"/>
      <c r="W19" s="3531"/>
      <c r="X19" s="3542"/>
      <c r="Y19" s="3543"/>
      <c r="Z19" s="3543"/>
      <c r="AA19" s="3543"/>
      <c r="AB19" s="3543"/>
      <c r="AC19" s="3543"/>
      <c r="AD19" s="3544"/>
      <c r="AG19" s="3548" t="s">
        <v>1253</v>
      </c>
      <c r="AH19" s="3548"/>
      <c r="AI19" s="3549">
        <f>H19-X19</f>
        <v>0</v>
      </c>
      <c r="AJ19" s="3549"/>
      <c r="AK19" s="3549"/>
      <c r="AL19" s="3549"/>
      <c r="AM19" s="3549"/>
      <c r="AN19" s="3549"/>
      <c r="AO19" s="3549"/>
      <c r="AP19" s="3549"/>
      <c r="AR19" s="862"/>
    </row>
    <row r="20" spans="2:44" s="859" customFormat="1" ht="13.5" customHeight="1">
      <c r="B20" s="861"/>
      <c r="C20" s="3541"/>
      <c r="D20" s="3534"/>
      <c r="E20" s="3534"/>
      <c r="F20" s="3534"/>
      <c r="G20" s="3535"/>
      <c r="H20" s="3528"/>
      <c r="I20" s="3528"/>
      <c r="J20" s="3528"/>
      <c r="K20" s="3528"/>
      <c r="L20" s="3528"/>
      <c r="M20" s="3528"/>
      <c r="N20" s="3528"/>
      <c r="O20" s="3528"/>
      <c r="P20" s="3528"/>
      <c r="Q20" s="865" t="s">
        <v>1254</v>
      </c>
      <c r="S20" s="3541"/>
      <c r="T20" s="3534"/>
      <c r="U20" s="3534"/>
      <c r="V20" s="3534"/>
      <c r="W20" s="3535"/>
      <c r="X20" s="3545"/>
      <c r="Y20" s="3546"/>
      <c r="Z20" s="3546"/>
      <c r="AA20" s="3546"/>
      <c r="AB20" s="3546"/>
      <c r="AC20" s="3546"/>
      <c r="AD20" s="3547"/>
      <c r="AE20" s="859" t="s">
        <v>1254</v>
      </c>
      <c r="AG20" s="3548"/>
      <c r="AH20" s="3548"/>
      <c r="AI20" s="3549"/>
      <c r="AJ20" s="3549"/>
      <c r="AK20" s="3549"/>
      <c r="AL20" s="3549"/>
      <c r="AM20" s="3549"/>
      <c r="AN20" s="3549"/>
      <c r="AO20" s="3549"/>
      <c r="AP20" s="3549"/>
      <c r="AQ20" s="859" t="s">
        <v>1254</v>
      </c>
      <c r="AR20" s="862"/>
    </row>
    <row r="21" spans="2:44" s="859" customFormat="1" ht="13.5" customHeight="1">
      <c r="B21" s="861"/>
      <c r="C21" s="859" t="s">
        <v>1628</v>
      </c>
      <c r="G21" s="1208"/>
      <c r="H21" s="859" t="s">
        <v>1584</v>
      </c>
      <c r="S21" s="866"/>
      <c r="T21" s="866"/>
      <c r="U21" s="866"/>
      <c r="V21" s="866"/>
      <c r="AR21" s="862"/>
    </row>
    <row r="22" spans="2:44" s="859" customFormat="1" ht="13.5" customHeight="1">
      <c r="B22" s="861"/>
      <c r="C22" s="3540" t="s">
        <v>1251</v>
      </c>
      <c r="D22" s="3530"/>
      <c r="E22" s="3530"/>
      <c r="F22" s="3530"/>
      <c r="G22" s="3531"/>
      <c r="H22" s="3528"/>
      <c r="I22" s="3528"/>
      <c r="J22" s="3528"/>
      <c r="K22" s="3528"/>
      <c r="L22" s="3528"/>
      <c r="M22" s="3528"/>
      <c r="N22" s="3528"/>
      <c r="O22" s="3528"/>
      <c r="P22" s="3528"/>
      <c r="R22" s="864"/>
      <c r="S22" s="3540" t="s">
        <v>1252</v>
      </c>
      <c r="T22" s="3530"/>
      <c r="U22" s="3530"/>
      <c r="V22" s="3530"/>
      <c r="W22" s="3531"/>
      <c r="X22" s="3542"/>
      <c r="Y22" s="3543"/>
      <c r="Z22" s="3543"/>
      <c r="AA22" s="3543"/>
      <c r="AB22" s="3543"/>
      <c r="AC22" s="3543"/>
      <c r="AD22" s="3544"/>
      <c r="AE22" s="867"/>
      <c r="AF22" s="867"/>
      <c r="AG22" s="3548" t="s">
        <v>1253</v>
      </c>
      <c r="AH22" s="3548"/>
      <c r="AI22" s="3549">
        <f>H22-X22</f>
        <v>0</v>
      </c>
      <c r="AJ22" s="3549"/>
      <c r="AK22" s="3549"/>
      <c r="AL22" s="3549"/>
      <c r="AM22" s="3549"/>
      <c r="AN22" s="3549"/>
      <c r="AO22" s="3549"/>
      <c r="AP22" s="3549"/>
      <c r="AR22" s="862"/>
    </row>
    <row r="23" spans="2:44" s="859" customFormat="1" ht="13.5" customHeight="1">
      <c r="B23" s="861"/>
      <c r="C23" s="3541"/>
      <c r="D23" s="3534"/>
      <c r="E23" s="3534"/>
      <c r="F23" s="3534"/>
      <c r="G23" s="3535"/>
      <c r="H23" s="3528"/>
      <c r="I23" s="3528"/>
      <c r="J23" s="3528"/>
      <c r="K23" s="3528"/>
      <c r="L23" s="3528"/>
      <c r="M23" s="3528"/>
      <c r="N23" s="3528"/>
      <c r="O23" s="3528"/>
      <c r="P23" s="3528"/>
      <c r="Q23" s="865" t="s">
        <v>1254</v>
      </c>
      <c r="R23" s="864"/>
      <c r="S23" s="3541"/>
      <c r="T23" s="3534"/>
      <c r="U23" s="3534"/>
      <c r="V23" s="3534"/>
      <c r="W23" s="3535"/>
      <c r="X23" s="3545"/>
      <c r="Y23" s="3546"/>
      <c r="Z23" s="3546"/>
      <c r="AA23" s="3546"/>
      <c r="AB23" s="3546"/>
      <c r="AC23" s="3546"/>
      <c r="AD23" s="3547"/>
      <c r="AE23" s="859" t="s">
        <v>1254</v>
      </c>
      <c r="AF23" s="867"/>
      <c r="AG23" s="3548"/>
      <c r="AH23" s="3548"/>
      <c r="AI23" s="3549"/>
      <c r="AJ23" s="3549"/>
      <c r="AK23" s="3549"/>
      <c r="AL23" s="3549"/>
      <c r="AM23" s="3549"/>
      <c r="AN23" s="3549"/>
      <c r="AO23" s="3549"/>
      <c r="AP23" s="3549"/>
      <c r="AQ23" s="859" t="s">
        <v>1254</v>
      </c>
      <c r="AR23" s="862"/>
    </row>
    <row r="24" spans="2:44" s="859" customFormat="1" ht="6" customHeight="1">
      <c r="B24" s="868"/>
      <c r="C24" s="860"/>
      <c r="D24" s="860"/>
      <c r="E24" s="860"/>
      <c r="F24" s="860"/>
      <c r="G24" s="860"/>
      <c r="H24" s="860"/>
      <c r="I24" s="860"/>
      <c r="J24" s="860"/>
      <c r="K24" s="860"/>
      <c r="L24" s="860"/>
      <c r="M24" s="860"/>
      <c r="N24" s="860"/>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O24" s="860"/>
      <c r="AP24" s="860"/>
      <c r="AQ24" s="860"/>
      <c r="AR24" s="869"/>
    </row>
    <row r="25" spans="2:44" ht="13.5" customHeight="1">
      <c r="B25" s="3537" t="s">
        <v>1255</v>
      </c>
      <c r="C25" s="3538"/>
      <c r="D25" s="3538"/>
      <c r="E25" s="3538"/>
      <c r="F25" s="3538"/>
      <c r="G25" s="3538"/>
      <c r="H25" s="3538"/>
      <c r="I25" s="3538"/>
      <c r="J25" s="3538"/>
      <c r="K25" s="3538"/>
      <c r="L25" s="3538"/>
      <c r="M25" s="3538"/>
      <c r="N25" s="3538"/>
      <c r="O25" s="3538"/>
      <c r="P25" s="3538"/>
      <c r="Q25" s="3538"/>
      <c r="R25" s="3538"/>
      <c r="S25" s="3538"/>
      <c r="T25" s="3538"/>
      <c r="U25" s="3538"/>
      <c r="V25" s="3538"/>
      <c r="W25" s="3538"/>
      <c r="X25" s="3538"/>
      <c r="Y25" s="3538"/>
      <c r="Z25" s="3538"/>
      <c r="AA25" s="3538"/>
      <c r="AB25" s="3538"/>
      <c r="AC25" s="3538"/>
      <c r="AD25" s="3538"/>
      <c r="AE25" s="3538"/>
      <c r="AF25" s="3538"/>
      <c r="AG25" s="3538"/>
      <c r="AH25" s="3538"/>
      <c r="AI25" s="3538"/>
      <c r="AJ25" s="3538"/>
      <c r="AK25" s="3538"/>
      <c r="AL25" s="3538"/>
      <c r="AM25" s="3538"/>
      <c r="AN25" s="3538"/>
      <c r="AO25" s="3538"/>
      <c r="AP25" s="3538"/>
      <c r="AQ25" s="3538"/>
      <c r="AR25" s="3539"/>
    </row>
    <row r="26" spans="2:44" s="859" customFormat="1" ht="6.75" customHeight="1">
      <c r="B26" s="870"/>
      <c r="C26" s="871"/>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871"/>
      <c r="AM26" s="871"/>
      <c r="AN26" s="871"/>
      <c r="AO26" s="871"/>
      <c r="AP26" s="871"/>
      <c r="AQ26" s="871"/>
      <c r="AR26" s="872"/>
    </row>
    <row r="27" spans="2:44" s="859" customFormat="1" ht="13.5" customHeight="1">
      <c r="B27" s="861"/>
      <c r="C27" s="859" t="s">
        <v>1622</v>
      </c>
      <c r="F27" s="1208"/>
      <c r="G27" s="866" t="s">
        <v>1629</v>
      </c>
      <c r="AR27" s="862"/>
    </row>
    <row r="28" spans="2:44" s="859" customFormat="1" ht="10.5" customHeight="1">
      <c r="B28" s="861"/>
      <c r="AR28" s="862"/>
    </row>
    <row r="29" spans="2:44" s="859" customFormat="1" ht="13.5" customHeight="1">
      <c r="B29" s="861"/>
      <c r="C29" s="3550" t="s">
        <v>1198</v>
      </c>
      <c r="D29" s="3550"/>
      <c r="E29" s="3550"/>
      <c r="F29" s="3550"/>
      <c r="G29" s="3550"/>
      <c r="H29" s="3550"/>
      <c r="I29" s="3550"/>
      <c r="J29" s="3550"/>
      <c r="K29" s="3550"/>
      <c r="L29" s="3550"/>
      <c r="M29" s="3550"/>
      <c r="N29" s="3550"/>
      <c r="O29" s="3550"/>
      <c r="Q29" s="3550" t="s">
        <v>1200</v>
      </c>
      <c r="R29" s="3550"/>
      <c r="S29" s="3550"/>
      <c r="T29" s="3550"/>
      <c r="U29" s="3550"/>
      <c r="V29" s="3550"/>
      <c r="W29" s="3550"/>
      <c r="X29" s="3550"/>
      <c r="Y29" s="3550"/>
      <c r="Z29" s="3550"/>
      <c r="AA29" s="3550"/>
      <c r="AB29" s="3550"/>
      <c r="AC29" s="3550"/>
      <c r="AE29" s="3550" t="s">
        <v>1256</v>
      </c>
      <c r="AF29" s="3550"/>
      <c r="AG29" s="3550"/>
      <c r="AH29" s="3550"/>
      <c r="AI29" s="3550"/>
      <c r="AJ29" s="3550"/>
      <c r="AK29" s="3550"/>
      <c r="AL29" s="3550"/>
      <c r="AM29" s="3550"/>
      <c r="AN29" s="3550"/>
      <c r="AO29" s="3550"/>
      <c r="AP29" s="3550"/>
      <c r="AQ29" s="3550"/>
      <c r="AR29" s="862"/>
    </row>
    <row r="30" spans="2:44" s="859" customFormat="1" ht="13.5" customHeight="1">
      <c r="B30" s="861"/>
      <c r="C30" s="873" t="s">
        <v>1257</v>
      </c>
      <c r="D30" s="874"/>
      <c r="E30" s="874"/>
      <c r="F30" s="874"/>
      <c r="G30" s="874"/>
      <c r="H30" s="874"/>
      <c r="I30" s="874"/>
      <c r="J30" s="874"/>
      <c r="K30" s="874"/>
      <c r="L30" s="874"/>
      <c r="M30" s="874"/>
      <c r="N30" s="874"/>
      <c r="O30" s="875"/>
      <c r="Q30" s="876" t="s">
        <v>1258</v>
      </c>
      <c r="R30" s="874"/>
      <c r="S30" s="874"/>
      <c r="T30" s="874"/>
      <c r="U30" s="874"/>
      <c r="V30" s="874"/>
      <c r="W30" s="874"/>
      <c r="X30" s="874"/>
      <c r="Y30" s="874"/>
      <c r="Z30" s="874"/>
      <c r="AA30" s="874"/>
      <c r="AB30" s="874"/>
      <c r="AC30" s="875"/>
      <c r="AE30" s="873" t="s">
        <v>1259</v>
      </c>
      <c r="AF30" s="874"/>
      <c r="AG30" s="874"/>
      <c r="AH30" s="874"/>
      <c r="AI30" s="874"/>
      <c r="AJ30" s="874"/>
      <c r="AK30" s="874"/>
      <c r="AL30" s="874"/>
      <c r="AM30" s="874"/>
      <c r="AN30" s="874"/>
      <c r="AO30" s="874"/>
      <c r="AP30" s="874"/>
      <c r="AQ30" s="875"/>
      <c r="AR30" s="862"/>
    </row>
    <row r="31" spans="2:44" s="859" customFormat="1" ht="13.5" customHeight="1">
      <c r="B31" s="861"/>
      <c r="C31" s="877" t="s">
        <v>1260</v>
      </c>
      <c r="D31" s="878"/>
      <c r="E31" s="878"/>
      <c r="F31" s="878"/>
      <c r="G31" s="878"/>
      <c r="H31" s="878"/>
      <c r="I31" s="878"/>
      <c r="J31" s="878"/>
      <c r="K31" s="878"/>
      <c r="L31" s="878"/>
      <c r="M31" s="878"/>
      <c r="N31" s="878"/>
      <c r="O31" s="879"/>
      <c r="Q31" s="880" t="s">
        <v>1261</v>
      </c>
      <c r="R31" s="878"/>
      <c r="S31" s="878"/>
      <c r="T31" s="878"/>
      <c r="U31" s="878"/>
      <c r="V31" s="878"/>
      <c r="W31" s="878"/>
      <c r="X31" s="878"/>
      <c r="Y31" s="878"/>
      <c r="Z31" s="878"/>
      <c r="AA31" s="878"/>
      <c r="AB31" s="878"/>
      <c r="AC31" s="879"/>
      <c r="AE31" s="877" t="s">
        <v>1262</v>
      </c>
      <c r="AF31" s="878"/>
      <c r="AG31" s="878"/>
      <c r="AH31" s="878"/>
      <c r="AI31" s="878"/>
      <c r="AJ31" s="878"/>
      <c r="AK31" s="878"/>
      <c r="AL31" s="878"/>
      <c r="AM31" s="878"/>
      <c r="AN31" s="878"/>
      <c r="AO31" s="878"/>
      <c r="AP31" s="878"/>
      <c r="AQ31" s="879"/>
      <c r="AR31" s="862"/>
    </row>
    <row r="32" spans="2:44" s="859" customFormat="1" ht="13.5" customHeight="1">
      <c r="B32" s="861"/>
      <c r="C32" s="881"/>
      <c r="D32" s="882"/>
      <c r="E32" s="882"/>
      <c r="F32" s="882"/>
      <c r="G32" s="882"/>
      <c r="H32" s="882"/>
      <c r="I32" s="882"/>
      <c r="J32" s="882"/>
      <c r="K32" s="882"/>
      <c r="L32" s="882"/>
      <c r="M32" s="882"/>
      <c r="N32" s="882"/>
      <c r="O32" s="883"/>
      <c r="Q32" s="881"/>
      <c r="R32" s="882"/>
      <c r="S32" s="882"/>
      <c r="T32" s="882"/>
      <c r="U32" s="882"/>
      <c r="V32" s="882"/>
      <c r="W32" s="882"/>
      <c r="X32" s="882"/>
      <c r="Y32" s="882"/>
      <c r="Z32" s="882"/>
      <c r="AA32" s="882"/>
      <c r="AB32" s="882"/>
      <c r="AC32" s="883"/>
      <c r="AE32" s="881"/>
      <c r="AF32" s="882"/>
      <c r="AG32" s="884"/>
      <c r="AH32" s="884"/>
      <c r="AI32" s="884"/>
      <c r="AJ32" s="882"/>
      <c r="AK32" s="884"/>
      <c r="AL32" s="884"/>
      <c r="AM32" s="884"/>
      <c r="AN32" s="884"/>
      <c r="AO32" s="884"/>
      <c r="AP32" s="884"/>
      <c r="AQ32" s="885"/>
      <c r="AR32" s="862"/>
    </row>
    <row r="33" spans="2:44" s="859" customFormat="1" ht="13.5" customHeight="1">
      <c r="B33" s="861"/>
      <c r="AR33" s="862"/>
    </row>
    <row r="34" spans="2:44" s="859" customFormat="1" ht="13.5" customHeight="1">
      <c r="B34" s="861"/>
      <c r="C34" s="3550" t="s">
        <v>1263</v>
      </c>
      <c r="D34" s="3550"/>
      <c r="E34" s="3550"/>
      <c r="F34" s="3550"/>
      <c r="G34" s="3550"/>
      <c r="H34" s="3550"/>
      <c r="I34" s="3550"/>
      <c r="J34" s="3550"/>
      <c r="K34" s="3550"/>
      <c r="L34" s="3550"/>
      <c r="M34" s="3550"/>
      <c r="N34" s="3550"/>
      <c r="O34" s="3550"/>
      <c r="Q34" s="3550" t="s">
        <v>1207</v>
      </c>
      <c r="R34" s="3550"/>
      <c r="S34" s="3550"/>
      <c r="T34" s="3550"/>
      <c r="U34" s="3550"/>
      <c r="V34" s="3550"/>
      <c r="W34" s="3550"/>
      <c r="X34" s="3550"/>
      <c r="Y34" s="3550"/>
      <c r="Z34" s="3550"/>
      <c r="AA34" s="3550"/>
      <c r="AB34" s="3550"/>
      <c r="AC34" s="3550"/>
      <c r="AE34" s="3550" t="s">
        <v>1264</v>
      </c>
      <c r="AF34" s="3550"/>
      <c r="AG34" s="3550"/>
      <c r="AH34" s="3550"/>
      <c r="AI34" s="3550"/>
      <c r="AJ34" s="3550"/>
      <c r="AK34" s="3550"/>
      <c r="AL34" s="3550"/>
      <c r="AM34" s="3550"/>
      <c r="AN34" s="3550"/>
      <c r="AO34" s="3550"/>
      <c r="AP34" s="3550"/>
      <c r="AQ34" s="3550"/>
      <c r="AR34" s="862"/>
    </row>
    <row r="35" spans="2:44" s="859" customFormat="1" ht="13.5" customHeight="1">
      <c r="B35" s="861"/>
      <c r="C35" s="886" t="s">
        <v>1265</v>
      </c>
      <c r="D35" s="874"/>
      <c r="E35" s="874"/>
      <c r="F35" s="874"/>
      <c r="G35" s="874"/>
      <c r="H35" s="874"/>
      <c r="I35" s="874"/>
      <c r="J35" s="874"/>
      <c r="K35" s="874"/>
      <c r="L35" s="874"/>
      <c r="M35" s="874"/>
      <c r="N35" s="874"/>
      <c r="O35" s="875"/>
      <c r="Q35" s="873" t="s">
        <v>1266</v>
      </c>
      <c r="R35" s="874"/>
      <c r="S35" s="874"/>
      <c r="T35" s="874"/>
      <c r="U35" s="874"/>
      <c r="V35" s="874"/>
      <c r="W35" s="874"/>
      <c r="X35" s="874"/>
      <c r="Y35" s="874"/>
      <c r="Z35" s="874"/>
      <c r="AA35" s="874"/>
      <c r="AB35" s="874"/>
      <c r="AC35" s="875"/>
      <c r="AE35" s="873" t="s">
        <v>1267</v>
      </c>
      <c r="AF35" s="874"/>
      <c r="AG35" s="874"/>
      <c r="AH35" s="874"/>
      <c r="AI35" s="874"/>
      <c r="AJ35" s="874"/>
      <c r="AK35" s="874"/>
      <c r="AL35" s="874"/>
      <c r="AM35" s="874"/>
      <c r="AN35" s="874"/>
      <c r="AO35" s="874"/>
      <c r="AP35" s="874"/>
      <c r="AQ35" s="875"/>
      <c r="AR35" s="862"/>
    </row>
    <row r="36" spans="2:44" s="859" customFormat="1" ht="13.5" customHeight="1">
      <c r="B36" s="861"/>
      <c r="C36" s="887" t="s">
        <v>1268</v>
      </c>
      <c r="D36" s="878"/>
      <c r="E36" s="878"/>
      <c r="F36" s="878"/>
      <c r="G36" s="878"/>
      <c r="H36" s="878"/>
      <c r="I36" s="878"/>
      <c r="J36" s="878"/>
      <c r="K36" s="878"/>
      <c r="L36" s="878"/>
      <c r="M36" s="878"/>
      <c r="N36" s="878"/>
      <c r="O36" s="879"/>
      <c r="Q36" s="877" t="s">
        <v>1268</v>
      </c>
      <c r="R36" s="878"/>
      <c r="S36" s="878"/>
      <c r="T36" s="878"/>
      <c r="U36" s="878"/>
      <c r="V36" s="878"/>
      <c r="W36" s="878"/>
      <c r="X36" s="878"/>
      <c r="Y36" s="878"/>
      <c r="Z36" s="878"/>
      <c r="AA36" s="878"/>
      <c r="AB36" s="878"/>
      <c r="AC36" s="879"/>
      <c r="AE36" s="877" t="s">
        <v>1268</v>
      </c>
      <c r="AF36" s="878"/>
      <c r="AG36" s="878"/>
      <c r="AH36" s="878"/>
      <c r="AI36" s="878"/>
      <c r="AJ36" s="878"/>
      <c r="AK36" s="878"/>
      <c r="AL36" s="878"/>
      <c r="AM36" s="878"/>
      <c r="AN36" s="878"/>
      <c r="AO36" s="878"/>
      <c r="AP36" s="878"/>
      <c r="AQ36" s="879"/>
      <c r="AR36" s="862"/>
    </row>
    <row r="37" spans="2:44" s="859" customFormat="1" ht="13.5" customHeight="1">
      <c r="B37" s="861"/>
      <c r="C37" s="881"/>
      <c r="D37" s="882"/>
      <c r="E37" s="884"/>
      <c r="F37" s="884"/>
      <c r="G37" s="884"/>
      <c r="H37" s="884"/>
      <c r="I37" s="884"/>
      <c r="J37" s="884"/>
      <c r="K37" s="884"/>
      <c r="L37" s="884"/>
      <c r="M37" s="884"/>
      <c r="N37" s="884"/>
      <c r="O37" s="885"/>
      <c r="Q37" s="881"/>
      <c r="R37" s="882"/>
      <c r="S37" s="882"/>
      <c r="T37" s="882"/>
      <c r="U37" s="882"/>
      <c r="V37" s="882"/>
      <c r="W37" s="882"/>
      <c r="X37" s="882"/>
      <c r="Y37" s="882"/>
      <c r="Z37" s="882"/>
      <c r="AA37" s="882"/>
      <c r="AB37" s="882"/>
      <c r="AC37" s="883"/>
      <c r="AE37" s="881"/>
      <c r="AF37" s="882"/>
      <c r="AG37" s="882"/>
      <c r="AH37" s="882"/>
      <c r="AI37" s="882"/>
      <c r="AJ37" s="882"/>
      <c r="AK37" s="882"/>
      <c r="AL37" s="882"/>
      <c r="AM37" s="882"/>
      <c r="AN37" s="882"/>
      <c r="AO37" s="882"/>
      <c r="AP37" s="882"/>
      <c r="AQ37" s="883"/>
      <c r="AR37" s="862"/>
    </row>
    <row r="38" spans="2:44" s="859" customFormat="1" ht="13.5" customHeight="1">
      <c r="B38" s="861"/>
      <c r="AR38" s="862"/>
    </row>
    <row r="39" spans="2:44" s="859" customFormat="1" ht="13.5" customHeight="1">
      <c r="B39" s="861"/>
      <c r="C39" s="3550" t="s">
        <v>1211</v>
      </c>
      <c r="D39" s="3550"/>
      <c r="E39" s="3550"/>
      <c r="F39" s="3550"/>
      <c r="G39" s="3550"/>
      <c r="H39" s="3550"/>
      <c r="I39" s="3550"/>
      <c r="J39" s="3550"/>
      <c r="K39" s="3550"/>
      <c r="L39" s="3550"/>
      <c r="M39" s="3550"/>
      <c r="N39" s="3550"/>
      <c r="O39" s="3550"/>
      <c r="Q39" s="3550" t="s">
        <v>1212</v>
      </c>
      <c r="R39" s="3550"/>
      <c r="S39" s="3550"/>
      <c r="T39" s="3550"/>
      <c r="U39" s="3550"/>
      <c r="V39" s="3550"/>
      <c r="W39" s="3550"/>
      <c r="X39" s="3550"/>
      <c r="Y39" s="3550"/>
      <c r="Z39" s="3550"/>
      <c r="AA39" s="3550"/>
      <c r="AB39" s="3550"/>
      <c r="AC39" s="3550"/>
      <c r="AR39" s="862"/>
    </row>
    <row r="40" spans="2:44" s="859" customFormat="1" ht="13.5" customHeight="1">
      <c r="B40" s="861"/>
      <c r="C40" s="888" t="s">
        <v>1269</v>
      </c>
      <c r="D40" s="874"/>
      <c r="E40" s="874"/>
      <c r="F40" s="874"/>
      <c r="G40" s="874"/>
      <c r="H40" s="874"/>
      <c r="I40" s="874"/>
      <c r="J40" s="874"/>
      <c r="K40" s="874"/>
      <c r="L40" s="874"/>
      <c r="M40" s="874"/>
      <c r="N40" s="874"/>
      <c r="O40" s="875"/>
      <c r="Q40" s="873" t="s">
        <v>1270</v>
      </c>
      <c r="R40" s="874"/>
      <c r="S40" s="874"/>
      <c r="T40" s="874"/>
      <c r="U40" s="874"/>
      <c r="V40" s="874"/>
      <c r="W40" s="874"/>
      <c r="X40" s="874"/>
      <c r="Y40" s="874"/>
      <c r="Z40" s="874"/>
      <c r="AA40" s="874"/>
      <c r="AB40" s="874"/>
      <c r="AC40" s="875"/>
      <c r="AR40" s="862"/>
    </row>
    <row r="41" spans="2:44" s="859" customFormat="1" ht="13.5" customHeight="1">
      <c r="B41" s="861"/>
      <c r="C41" s="877" t="s">
        <v>1271</v>
      </c>
      <c r="D41" s="878"/>
      <c r="E41" s="878"/>
      <c r="F41" s="878"/>
      <c r="G41" s="878"/>
      <c r="H41" s="878"/>
      <c r="I41" s="878"/>
      <c r="J41" s="878"/>
      <c r="K41" s="878"/>
      <c r="L41" s="878"/>
      <c r="M41" s="878"/>
      <c r="N41" s="878"/>
      <c r="O41" s="879"/>
      <c r="Q41" s="877" t="s">
        <v>1268</v>
      </c>
      <c r="R41" s="878"/>
      <c r="S41" s="878"/>
      <c r="T41" s="878"/>
      <c r="U41" s="878"/>
      <c r="V41" s="878"/>
      <c r="W41" s="878"/>
      <c r="X41" s="878"/>
      <c r="Y41" s="878"/>
      <c r="Z41" s="878"/>
      <c r="AA41" s="878"/>
      <c r="AB41" s="878"/>
      <c r="AC41" s="879"/>
      <c r="AR41" s="862"/>
    </row>
    <row r="42" spans="2:44" s="859" customFormat="1" ht="13.5" customHeight="1">
      <c r="B42" s="861"/>
      <c r="C42" s="881"/>
      <c r="D42" s="882"/>
      <c r="E42" s="882"/>
      <c r="F42" s="882"/>
      <c r="G42" s="882"/>
      <c r="H42" s="882"/>
      <c r="I42" s="882"/>
      <c r="J42" s="882"/>
      <c r="K42" s="882"/>
      <c r="L42" s="882"/>
      <c r="M42" s="882"/>
      <c r="N42" s="882"/>
      <c r="O42" s="883"/>
      <c r="Q42" s="881"/>
      <c r="R42" s="882"/>
      <c r="S42" s="882"/>
      <c r="T42" s="882"/>
      <c r="U42" s="882"/>
      <c r="V42" s="882"/>
      <c r="W42" s="882"/>
      <c r="X42" s="882"/>
      <c r="Y42" s="882"/>
      <c r="Z42" s="882"/>
      <c r="AA42" s="882"/>
      <c r="AB42" s="882"/>
      <c r="AC42" s="883"/>
      <c r="AE42" s="889"/>
      <c r="AR42" s="862"/>
    </row>
    <row r="43" spans="2:44" s="859" customFormat="1" ht="13.5" customHeight="1">
      <c r="B43" s="868"/>
      <c r="C43" s="860"/>
      <c r="D43" s="860"/>
      <c r="E43" s="860"/>
      <c r="F43" s="860"/>
      <c r="G43" s="860"/>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9"/>
    </row>
    <row r="44" spans="2:44" ht="13.5" customHeight="1">
      <c r="B44" s="3537" t="s">
        <v>1272</v>
      </c>
      <c r="C44" s="3538"/>
      <c r="D44" s="3538"/>
      <c r="E44" s="3538"/>
      <c r="F44" s="3538"/>
      <c r="G44" s="3538"/>
      <c r="H44" s="3538"/>
      <c r="I44" s="3538"/>
      <c r="J44" s="3538"/>
      <c r="K44" s="3538"/>
      <c r="L44" s="3538"/>
      <c r="M44" s="3538"/>
      <c r="N44" s="3538"/>
      <c r="O44" s="3538"/>
      <c r="P44" s="3538"/>
      <c r="Q44" s="3538"/>
      <c r="R44" s="3538"/>
      <c r="S44" s="3538"/>
      <c r="T44" s="3538"/>
      <c r="U44" s="3538"/>
      <c r="V44" s="3538"/>
      <c r="W44" s="3538"/>
      <c r="X44" s="3538"/>
      <c r="Y44" s="3538"/>
      <c r="Z44" s="3538"/>
      <c r="AA44" s="3538"/>
      <c r="AB44" s="3538"/>
      <c r="AC44" s="3538"/>
      <c r="AD44" s="3538"/>
      <c r="AE44" s="3538"/>
      <c r="AF44" s="3538"/>
      <c r="AG44" s="3538"/>
      <c r="AH44" s="3538"/>
      <c r="AI44" s="3538"/>
      <c r="AJ44" s="3538"/>
      <c r="AK44" s="3538"/>
      <c r="AL44" s="3538"/>
      <c r="AM44" s="3538"/>
      <c r="AN44" s="3538"/>
      <c r="AO44" s="3538"/>
      <c r="AP44" s="3538"/>
      <c r="AQ44" s="3538"/>
      <c r="AR44" s="3539"/>
    </row>
    <row r="45" spans="2:44" s="859" customFormat="1" ht="6.75" customHeight="1">
      <c r="B45" s="870"/>
      <c r="C45" s="871"/>
      <c r="D45" s="871"/>
      <c r="E45" s="871"/>
      <c r="F45" s="871"/>
      <c r="G45" s="871"/>
      <c r="H45" s="871"/>
      <c r="I45" s="871"/>
      <c r="J45" s="871"/>
      <c r="K45" s="871"/>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2"/>
    </row>
    <row r="46" spans="2:44" s="859" customFormat="1" ht="13.5" customHeight="1">
      <c r="B46" s="861"/>
      <c r="C46" s="859" t="s">
        <v>1622</v>
      </c>
      <c r="F46" s="1208"/>
      <c r="G46" s="859" t="s">
        <v>1630</v>
      </c>
      <c r="AR46" s="862"/>
    </row>
    <row r="47" spans="2:44" s="859" customFormat="1" ht="13.5" customHeight="1">
      <c r="B47" s="861"/>
      <c r="AR47" s="862"/>
    </row>
    <row r="48" spans="2:44" s="859" customFormat="1" ht="13.5" customHeight="1">
      <c r="B48" s="861"/>
      <c r="C48" s="3550" t="s">
        <v>1273</v>
      </c>
      <c r="D48" s="3550"/>
      <c r="E48" s="3550"/>
      <c r="F48" s="3550"/>
      <c r="G48" s="3550"/>
      <c r="H48" s="3550"/>
      <c r="I48" s="3550"/>
      <c r="J48" s="3550"/>
      <c r="K48" s="3550"/>
      <c r="L48" s="3550"/>
      <c r="M48" s="3550"/>
      <c r="N48" s="3550"/>
      <c r="O48" s="3550"/>
      <c r="Q48" s="3550" t="s">
        <v>1274</v>
      </c>
      <c r="R48" s="3550"/>
      <c r="S48" s="3550"/>
      <c r="T48" s="3550"/>
      <c r="U48" s="3550"/>
      <c r="V48" s="3550"/>
      <c r="W48" s="3550"/>
      <c r="X48" s="3550"/>
      <c r="Y48" s="3550"/>
      <c r="Z48" s="3550"/>
      <c r="AA48" s="3550"/>
      <c r="AB48" s="3550"/>
      <c r="AC48" s="3550"/>
      <c r="AE48" s="3550" t="s">
        <v>1275</v>
      </c>
      <c r="AF48" s="3550"/>
      <c r="AG48" s="3550"/>
      <c r="AH48" s="3550"/>
      <c r="AI48" s="3550"/>
      <c r="AJ48" s="3550"/>
      <c r="AK48" s="3550"/>
      <c r="AL48" s="3550"/>
      <c r="AM48" s="3550"/>
      <c r="AN48" s="3550"/>
      <c r="AO48" s="3550"/>
      <c r="AP48" s="3550"/>
      <c r="AQ48" s="3550"/>
      <c r="AR48" s="862"/>
    </row>
    <row r="49" spans="2:44" s="859" customFormat="1" ht="13.5" customHeight="1">
      <c r="B49" s="861"/>
      <c r="C49" s="891" t="s">
        <v>1276</v>
      </c>
      <c r="D49" s="892"/>
      <c r="E49" s="892"/>
      <c r="F49" s="892"/>
      <c r="G49" s="892"/>
      <c r="H49" s="892"/>
      <c r="I49" s="892"/>
      <c r="J49" s="892"/>
      <c r="K49" s="892"/>
      <c r="L49" s="892"/>
      <c r="M49" s="892"/>
      <c r="N49" s="892"/>
      <c r="O49" s="893"/>
      <c r="Q49" s="873" t="s">
        <v>1277</v>
      </c>
      <c r="R49" s="874"/>
      <c r="S49" s="874"/>
      <c r="T49" s="874"/>
      <c r="U49" s="874"/>
      <c r="V49" s="874"/>
      <c r="W49" s="874"/>
      <c r="X49" s="874"/>
      <c r="Y49" s="874"/>
      <c r="Z49" s="874"/>
      <c r="AA49" s="874"/>
      <c r="AB49" s="874"/>
      <c r="AC49" s="875"/>
      <c r="AE49" s="894" t="s">
        <v>1278</v>
      </c>
      <c r="AF49" s="874"/>
      <c r="AG49" s="874"/>
      <c r="AH49" s="874"/>
      <c r="AI49" s="874"/>
      <c r="AJ49" s="874"/>
      <c r="AK49" s="874"/>
      <c r="AL49" s="874"/>
      <c r="AM49" s="874"/>
      <c r="AN49" s="874"/>
      <c r="AO49" s="874"/>
      <c r="AP49" s="874"/>
      <c r="AQ49" s="875"/>
      <c r="AR49" s="862"/>
    </row>
    <row r="50" spans="2:44" s="859" customFormat="1" ht="13.5" customHeight="1">
      <c r="B50" s="861"/>
      <c r="C50" s="877" t="s">
        <v>1279</v>
      </c>
      <c r="D50" s="878"/>
      <c r="E50" s="878"/>
      <c r="F50" s="878"/>
      <c r="G50" s="878"/>
      <c r="H50" s="895"/>
      <c r="I50" s="878"/>
      <c r="J50" s="878"/>
      <c r="K50" s="878"/>
      <c r="L50" s="878"/>
      <c r="M50" s="878"/>
      <c r="N50" s="878"/>
      <c r="O50" s="879"/>
      <c r="Q50" s="877" t="s">
        <v>1280</v>
      </c>
      <c r="R50" s="878"/>
      <c r="S50" s="878"/>
      <c r="T50" s="878"/>
      <c r="U50" s="878"/>
      <c r="V50" s="878"/>
      <c r="W50" s="878"/>
      <c r="X50" s="878"/>
      <c r="Y50" s="878"/>
      <c r="Z50" s="878"/>
      <c r="AA50" s="878"/>
      <c r="AB50" s="878"/>
      <c r="AC50" s="879"/>
      <c r="AE50" s="896" t="s">
        <v>1281</v>
      </c>
      <c r="AF50" s="878"/>
      <c r="AG50" s="878"/>
      <c r="AH50" s="878"/>
      <c r="AI50" s="878"/>
      <c r="AJ50" s="878"/>
      <c r="AK50" s="878"/>
      <c r="AL50" s="878"/>
      <c r="AM50" s="878"/>
      <c r="AN50" s="878"/>
      <c r="AO50" s="878"/>
      <c r="AP50" s="878"/>
      <c r="AQ50" s="879"/>
      <c r="AR50" s="862"/>
    </row>
    <row r="51" spans="2:44" s="859" customFormat="1" ht="13.5" customHeight="1">
      <c r="B51" s="861"/>
      <c r="C51" s="877" t="s">
        <v>1282</v>
      </c>
      <c r="D51" s="878"/>
      <c r="E51" s="878"/>
      <c r="F51" s="878"/>
      <c r="G51" s="878"/>
      <c r="H51" s="878"/>
      <c r="I51" s="878"/>
      <c r="J51" s="878"/>
      <c r="K51" s="878"/>
      <c r="L51" s="878"/>
      <c r="M51" s="878"/>
      <c r="N51" s="878"/>
      <c r="O51" s="879"/>
      <c r="Q51" s="897" t="s">
        <v>1283</v>
      </c>
      <c r="R51" s="878"/>
      <c r="S51" s="898"/>
      <c r="T51" s="898"/>
      <c r="U51" s="898"/>
      <c r="V51" s="898"/>
      <c r="W51" s="878"/>
      <c r="X51" s="898"/>
      <c r="Y51" s="898"/>
      <c r="Z51" s="898"/>
      <c r="AA51" s="898"/>
      <c r="AB51" s="898"/>
      <c r="AC51" s="899"/>
      <c r="AE51" s="897" t="s">
        <v>1284</v>
      </c>
      <c r="AF51" s="878"/>
      <c r="AG51" s="898"/>
      <c r="AH51" s="898"/>
      <c r="AI51" s="898"/>
      <c r="AJ51" s="898"/>
      <c r="AK51" s="878"/>
      <c r="AL51" s="898"/>
      <c r="AM51" s="898"/>
      <c r="AN51" s="898"/>
      <c r="AO51" s="898"/>
      <c r="AP51" s="898"/>
      <c r="AQ51" s="899"/>
      <c r="AR51" s="862"/>
    </row>
    <row r="52" spans="2:44" s="859" customFormat="1" ht="13.5" customHeight="1">
      <c r="B52" s="861"/>
      <c r="C52" s="896"/>
      <c r="D52" s="878"/>
      <c r="E52" s="878"/>
      <c r="F52" s="878"/>
      <c r="G52" s="878"/>
      <c r="H52" s="878"/>
      <c r="I52" s="878" t="s">
        <v>1250</v>
      </c>
      <c r="J52" s="878"/>
      <c r="K52" s="878"/>
      <c r="L52" s="878"/>
      <c r="M52" s="878"/>
      <c r="N52" s="878"/>
      <c r="O52" s="879"/>
      <c r="Q52" s="877" t="s">
        <v>1285</v>
      </c>
      <c r="R52" s="878"/>
      <c r="S52" s="898"/>
      <c r="T52" s="898"/>
      <c r="U52" s="898"/>
      <c r="V52" s="898"/>
      <c r="W52" s="1210"/>
      <c r="X52" s="898" t="s">
        <v>1149</v>
      </c>
      <c r="Y52" s="1210"/>
      <c r="Z52" s="898" t="s">
        <v>1150</v>
      </c>
      <c r="AA52" s="898"/>
      <c r="AB52" s="898"/>
      <c r="AC52" s="899"/>
      <c r="AE52" s="880" t="s">
        <v>1286</v>
      </c>
      <c r="AF52" s="878"/>
      <c r="AG52" s="898"/>
      <c r="AH52" s="898"/>
      <c r="AI52" s="898"/>
      <c r="AJ52" s="898"/>
      <c r="AK52" s="1210"/>
      <c r="AL52" s="898" t="s">
        <v>1149</v>
      </c>
      <c r="AM52" s="1210"/>
      <c r="AN52" s="898" t="s">
        <v>1150</v>
      </c>
      <c r="AO52" s="898"/>
      <c r="AP52" s="1210"/>
      <c r="AQ52" s="899" t="s">
        <v>1248</v>
      </c>
      <c r="AR52" s="862"/>
    </row>
    <row r="53" spans="2:44" s="859" customFormat="1" ht="13.5" customHeight="1">
      <c r="B53" s="861"/>
      <c r="C53" s="877" t="s">
        <v>1287</v>
      </c>
      <c r="D53" s="878"/>
      <c r="E53" s="878"/>
      <c r="F53" s="878"/>
      <c r="G53" s="3551"/>
      <c r="H53" s="3551"/>
      <c r="I53" s="3551"/>
      <c r="J53" s="3551"/>
      <c r="K53" s="3551"/>
      <c r="L53" s="3551"/>
      <c r="M53" s="3551"/>
      <c r="N53" s="3551"/>
      <c r="O53" s="3552"/>
      <c r="Q53" s="877" t="s">
        <v>1288</v>
      </c>
      <c r="R53" s="878"/>
      <c r="S53" s="898"/>
      <c r="T53" s="898"/>
      <c r="U53" s="3562"/>
      <c r="V53" s="3562"/>
      <c r="W53" s="3562"/>
      <c r="X53" s="3562"/>
      <c r="Y53" s="3562"/>
      <c r="Z53" s="3562"/>
      <c r="AA53" s="3562"/>
      <c r="AB53" s="3562"/>
      <c r="AC53" s="3563"/>
      <c r="AE53" s="897" t="s">
        <v>1289</v>
      </c>
      <c r="AF53" s="878"/>
      <c r="AG53" s="898"/>
      <c r="AH53" s="898"/>
      <c r="AI53" s="898"/>
      <c r="AJ53" s="898"/>
      <c r="AK53" s="3551"/>
      <c r="AL53" s="3551"/>
      <c r="AM53" s="3551"/>
      <c r="AN53" s="3551"/>
      <c r="AO53" s="3551"/>
      <c r="AP53" s="3551"/>
      <c r="AQ53" s="3552"/>
      <c r="AR53" s="862"/>
    </row>
    <row r="54" spans="2:44" s="859" customFormat="1" ht="13.5" customHeight="1">
      <c r="B54" s="861"/>
      <c r="C54" s="880" t="s">
        <v>1290</v>
      </c>
      <c r="D54" s="878"/>
      <c r="E54" s="878"/>
      <c r="F54" s="878"/>
      <c r="G54" s="3551"/>
      <c r="H54" s="3551"/>
      <c r="I54" s="3551"/>
      <c r="J54" s="3551"/>
      <c r="K54" s="3551"/>
      <c r="L54" s="3551"/>
      <c r="M54" s="3551"/>
      <c r="N54" s="3551"/>
      <c r="O54" s="3552"/>
      <c r="Q54" s="877" t="s">
        <v>1291</v>
      </c>
      <c r="R54" s="878"/>
      <c r="S54" s="898"/>
      <c r="T54" s="898"/>
      <c r="U54" s="898"/>
      <c r="V54" s="898"/>
      <c r="W54" s="1210"/>
      <c r="X54" s="898" t="s">
        <v>1149</v>
      </c>
      <c r="Y54" s="1210"/>
      <c r="Z54" s="898" t="s">
        <v>1150</v>
      </c>
      <c r="AA54" s="898"/>
      <c r="AB54" s="898"/>
      <c r="AC54" s="899"/>
      <c r="AE54" s="880" t="s">
        <v>1286</v>
      </c>
      <c r="AF54" s="878"/>
      <c r="AG54" s="898"/>
      <c r="AH54" s="898"/>
      <c r="AI54" s="898"/>
      <c r="AJ54" s="898"/>
      <c r="AK54" s="1210"/>
      <c r="AL54" s="898" t="s">
        <v>1149</v>
      </c>
      <c r="AM54" s="1210"/>
      <c r="AN54" s="898" t="s">
        <v>1150</v>
      </c>
      <c r="AO54" s="898"/>
      <c r="AP54" s="1210"/>
      <c r="AQ54" s="899" t="s">
        <v>1248</v>
      </c>
      <c r="AR54" s="862"/>
    </row>
    <row r="55" spans="2:44" s="859" customFormat="1" ht="13.5" customHeight="1">
      <c r="B55" s="861"/>
      <c r="C55" s="881" t="s">
        <v>1292</v>
      </c>
      <c r="D55" s="882"/>
      <c r="E55" s="882"/>
      <c r="F55" s="882"/>
      <c r="G55" s="882"/>
      <c r="H55" s="882"/>
      <c r="I55" s="1209"/>
      <c r="J55" s="882" t="s">
        <v>1149</v>
      </c>
      <c r="K55" s="1209"/>
      <c r="L55" s="882" t="s">
        <v>1150</v>
      </c>
      <c r="M55" s="882"/>
      <c r="N55" s="1209"/>
      <c r="O55" s="883" t="s">
        <v>1248</v>
      </c>
      <c r="Q55" s="881" t="s">
        <v>1293</v>
      </c>
      <c r="R55" s="882"/>
      <c r="S55" s="884"/>
      <c r="T55" s="884"/>
      <c r="U55" s="3560"/>
      <c r="V55" s="3560"/>
      <c r="W55" s="3560"/>
      <c r="X55" s="3560"/>
      <c r="Y55" s="3560"/>
      <c r="Z55" s="3560"/>
      <c r="AA55" s="3560"/>
      <c r="AB55" s="3560"/>
      <c r="AC55" s="3561"/>
      <c r="AE55" s="881"/>
      <c r="AF55" s="882"/>
      <c r="AG55" s="884"/>
      <c r="AH55" s="884"/>
      <c r="AI55" s="884"/>
      <c r="AJ55" s="884"/>
      <c r="AK55" s="3553"/>
      <c r="AL55" s="3553"/>
      <c r="AM55" s="3553"/>
      <c r="AN55" s="3553"/>
      <c r="AO55" s="3553"/>
      <c r="AP55" s="3553"/>
      <c r="AQ55" s="3554"/>
      <c r="AR55" s="862"/>
    </row>
    <row r="56" spans="2:44" s="859" customFormat="1" ht="13.5" customHeight="1">
      <c r="B56" s="861"/>
      <c r="AR56" s="862"/>
    </row>
    <row r="57" spans="2:44" s="859" customFormat="1" ht="13.5" customHeight="1">
      <c r="B57" s="861"/>
      <c r="C57" s="3550" t="s">
        <v>1172</v>
      </c>
      <c r="D57" s="3550"/>
      <c r="E57" s="3550"/>
      <c r="F57" s="3550"/>
      <c r="G57" s="3550"/>
      <c r="H57" s="3550"/>
      <c r="I57" s="3550"/>
      <c r="J57" s="3550"/>
      <c r="K57" s="3550"/>
      <c r="L57" s="3550"/>
      <c r="M57" s="3550"/>
      <c r="N57" s="3550"/>
      <c r="O57" s="3550"/>
      <c r="Q57" s="3550" t="s">
        <v>1176</v>
      </c>
      <c r="R57" s="3550"/>
      <c r="S57" s="3550"/>
      <c r="T57" s="3550"/>
      <c r="U57" s="3550"/>
      <c r="V57" s="3550"/>
      <c r="W57" s="3550"/>
      <c r="X57" s="3550"/>
      <c r="Y57" s="3550"/>
      <c r="Z57" s="3550"/>
      <c r="AA57" s="3550"/>
      <c r="AB57" s="3550"/>
      <c r="AC57" s="3550"/>
      <c r="AE57" s="3550" t="s">
        <v>1180</v>
      </c>
      <c r="AF57" s="3550"/>
      <c r="AG57" s="3550"/>
      <c r="AH57" s="3550"/>
      <c r="AI57" s="3550"/>
      <c r="AJ57" s="3550"/>
      <c r="AK57" s="3550"/>
      <c r="AL57" s="3550"/>
      <c r="AM57" s="3550"/>
      <c r="AN57" s="3550"/>
      <c r="AO57" s="3550"/>
      <c r="AP57" s="3550"/>
      <c r="AQ57" s="3550"/>
      <c r="AR57" s="862"/>
    </row>
    <row r="58" spans="2:44" s="859" customFormat="1" ht="13.5" customHeight="1">
      <c r="B58" s="861"/>
      <c r="C58" s="873" t="s">
        <v>1294</v>
      </c>
      <c r="D58" s="874"/>
      <c r="E58" s="874"/>
      <c r="F58" s="874"/>
      <c r="G58" s="874"/>
      <c r="H58" s="874"/>
      <c r="I58" s="874"/>
      <c r="J58" s="874"/>
      <c r="K58" s="874"/>
      <c r="L58" s="874"/>
      <c r="M58" s="874"/>
      <c r="N58" s="874"/>
      <c r="O58" s="875"/>
      <c r="Q58" s="873" t="s">
        <v>1295</v>
      </c>
      <c r="R58" s="874"/>
      <c r="S58" s="874"/>
      <c r="T58" s="874"/>
      <c r="U58" s="874"/>
      <c r="V58" s="874"/>
      <c r="W58" s="874"/>
      <c r="X58" s="874"/>
      <c r="Y58" s="874"/>
      <c r="Z58" s="874"/>
      <c r="AA58" s="874"/>
      <c r="AB58" s="874"/>
      <c r="AC58" s="875"/>
      <c r="AE58" s="888" t="s">
        <v>1296</v>
      </c>
      <c r="AF58" s="874"/>
      <c r="AG58" s="874"/>
      <c r="AH58" s="874"/>
      <c r="AI58" s="874"/>
      <c r="AJ58" s="874"/>
      <c r="AK58" s="874"/>
      <c r="AL58" s="874"/>
      <c r="AM58" s="874"/>
      <c r="AN58" s="874"/>
      <c r="AO58" s="874"/>
      <c r="AP58" s="874"/>
      <c r="AQ58" s="875"/>
      <c r="AR58" s="862"/>
    </row>
    <row r="59" spans="2:44" s="859" customFormat="1" ht="13.5" customHeight="1">
      <c r="B59" s="861"/>
      <c r="C59" s="877" t="s">
        <v>1297</v>
      </c>
      <c r="D59" s="878"/>
      <c r="E59" s="878"/>
      <c r="F59" s="878"/>
      <c r="G59" s="878"/>
      <c r="H59" s="878"/>
      <c r="I59" s="878"/>
      <c r="J59" s="878"/>
      <c r="K59" s="878"/>
      <c r="L59" s="878"/>
      <c r="M59" s="878"/>
      <c r="N59" s="878" t="s">
        <v>1250</v>
      </c>
      <c r="O59" s="879" t="s">
        <v>1250</v>
      </c>
      <c r="Q59" s="877" t="s">
        <v>1298</v>
      </c>
      <c r="R59" s="878"/>
      <c r="S59" s="878"/>
      <c r="T59" s="878"/>
      <c r="U59" s="878"/>
      <c r="V59" s="878"/>
      <c r="W59" s="878"/>
      <c r="X59" s="878"/>
      <c r="Y59" s="878"/>
      <c r="Z59" s="878"/>
      <c r="AA59" s="878"/>
      <c r="AB59" s="878"/>
      <c r="AC59" s="879"/>
      <c r="AE59" s="880" t="s">
        <v>1299</v>
      </c>
      <c r="AF59" s="878"/>
      <c r="AG59" s="878"/>
      <c r="AH59" s="878"/>
      <c r="AI59" s="878"/>
      <c r="AJ59" s="878"/>
      <c r="AK59" s="878"/>
      <c r="AL59" s="878"/>
      <c r="AM59" s="878"/>
      <c r="AN59" s="878"/>
      <c r="AO59" s="878"/>
      <c r="AP59" s="878"/>
      <c r="AQ59" s="879"/>
      <c r="AR59" s="862"/>
    </row>
    <row r="60" spans="2:44" s="859" customFormat="1" ht="13.5" customHeight="1">
      <c r="B60" s="861"/>
      <c r="C60" s="897" t="s">
        <v>1300</v>
      </c>
      <c r="D60" s="878"/>
      <c r="E60" s="878"/>
      <c r="F60" s="878"/>
      <c r="G60" s="878"/>
      <c r="H60" s="878"/>
      <c r="I60" s="878"/>
      <c r="J60" s="878"/>
      <c r="K60" s="878"/>
      <c r="L60" s="878"/>
      <c r="M60" s="878"/>
      <c r="N60" s="878"/>
      <c r="O60" s="879"/>
      <c r="Q60" s="877" t="s">
        <v>1301</v>
      </c>
      <c r="R60" s="878"/>
      <c r="S60" s="878"/>
      <c r="T60" s="878"/>
      <c r="U60" s="878"/>
      <c r="V60" s="878"/>
      <c r="W60" s="878"/>
      <c r="X60" s="1211"/>
      <c r="Y60" s="878" t="s">
        <v>972</v>
      </c>
      <c r="Z60" s="1211"/>
      <c r="AA60" s="878" t="s">
        <v>1149</v>
      </c>
      <c r="AB60" s="1211"/>
      <c r="AC60" s="879" t="s">
        <v>1150</v>
      </c>
      <c r="AE60" s="877" t="s">
        <v>1302</v>
      </c>
      <c r="AF60" s="878"/>
      <c r="AG60" s="878"/>
      <c r="AH60" s="878"/>
      <c r="AI60" s="878"/>
      <c r="AJ60" s="878"/>
      <c r="AK60" s="878"/>
      <c r="AL60" s="878"/>
      <c r="AM60" s="878"/>
      <c r="AN60" s="878"/>
      <c r="AO60" s="878"/>
      <c r="AP60" s="878"/>
      <c r="AQ60" s="879"/>
      <c r="AR60" s="862"/>
    </row>
    <row r="61" spans="2:44" s="859" customFormat="1" ht="13.5" customHeight="1">
      <c r="B61" s="861"/>
      <c r="C61" s="877" t="s">
        <v>1303</v>
      </c>
      <c r="D61" s="878"/>
      <c r="E61" s="878"/>
      <c r="F61" s="878"/>
      <c r="G61" s="878"/>
      <c r="H61" s="878"/>
      <c r="I61" s="878"/>
      <c r="J61" s="878"/>
      <c r="K61" s="878"/>
      <c r="L61" s="878"/>
      <c r="M61" s="878"/>
      <c r="N61" s="878"/>
      <c r="O61" s="879"/>
      <c r="Q61" s="877" t="s">
        <v>1304</v>
      </c>
      <c r="R61" s="878"/>
      <c r="S61" s="878"/>
      <c r="T61" s="878"/>
      <c r="U61" s="878"/>
      <c r="V61" s="878"/>
      <c r="W61" s="878"/>
      <c r="X61" s="878"/>
      <c r="Y61" s="878"/>
      <c r="Z61" s="878"/>
      <c r="AA61" s="878"/>
      <c r="AB61" s="1211"/>
      <c r="AC61" s="879" t="s">
        <v>1305</v>
      </c>
      <c r="AE61" s="897" t="s">
        <v>1632</v>
      </c>
      <c r="AF61" s="878"/>
      <c r="AG61" s="878"/>
      <c r="AH61" s="1211"/>
      <c r="AI61" s="878"/>
      <c r="AJ61" s="1211"/>
      <c r="AK61" s="878" t="s">
        <v>17</v>
      </c>
      <c r="AL61" s="878" t="s">
        <v>1631</v>
      </c>
      <c r="AM61" s="1211"/>
      <c r="AN61" s="878" t="s">
        <v>16</v>
      </c>
      <c r="AO61" s="1211"/>
      <c r="AP61" s="878" t="s">
        <v>17</v>
      </c>
      <c r="AQ61" s="879"/>
      <c r="AR61" s="862"/>
    </row>
    <row r="62" spans="2:44" s="859" customFormat="1" ht="13.5" customHeight="1">
      <c r="B62" s="861"/>
      <c r="C62" s="877" t="s">
        <v>1306</v>
      </c>
      <c r="D62" s="878"/>
      <c r="E62" s="878"/>
      <c r="F62" s="878"/>
      <c r="G62" s="878"/>
      <c r="H62" s="878"/>
      <c r="I62" s="1211"/>
      <c r="J62" s="878" t="s">
        <v>1149</v>
      </c>
      <c r="K62" s="1211"/>
      <c r="L62" s="878" t="s">
        <v>1150</v>
      </c>
      <c r="M62" s="878"/>
      <c r="N62" s="878"/>
      <c r="O62" s="879"/>
      <c r="Q62" s="877" t="s">
        <v>1307</v>
      </c>
      <c r="R62" s="878"/>
      <c r="S62" s="878"/>
      <c r="T62" s="878"/>
      <c r="U62" s="878"/>
      <c r="V62" s="878"/>
      <c r="W62" s="878"/>
      <c r="X62" s="878"/>
      <c r="Y62" s="878"/>
      <c r="Z62" s="878"/>
      <c r="AA62" s="878"/>
      <c r="AB62" s="1211"/>
      <c r="AC62" s="879" t="s">
        <v>1305</v>
      </c>
      <c r="AE62" s="877" t="s">
        <v>1308</v>
      </c>
      <c r="AF62" s="878"/>
      <c r="AG62" s="878"/>
      <c r="AH62" s="878"/>
      <c r="AI62" s="3551"/>
      <c r="AJ62" s="3551"/>
      <c r="AK62" s="3551"/>
      <c r="AL62" s="3551"/>
      <c r="AM62" s="3551"/>
      <c r="AN62" s="3551"/>
      <c r="AO62" s="3551"/>
      <c r="AP62" s="3551"/>
      <c r="AQ62" s="3552"/>
      <c r="AR62" s="862"/>
    </row>
    <row r="63" spans="2:44" s="859" customFormat="1" ht="13.5" customHeight="1">
      <c r="B63" s="861"/>
      <c r="C63" s="877" t="s">
        <v>1309</v>
      </c>
      <c r="D63" s="878"/>
      <c r="E63" s="3551"/>
      <c r="F63" s="3551"/>
      <c r="G63" s="3551"/>
      <c r="H63" s="3551"/>
      <c r="I63" s="3551"/>
      <c r="J63" s="3551"/>
      <c r="K63" s="3551"/>
      <c r="L63" s="3551"/>
      <c r="M63" s="3551"/>
      <c r="N63" s="3551"/>
      <c r="O63" s="3552"/>
      <c r="Q63" s="877" t="s">
        <v>1310</v>
      </c>
      <c r="R63" s="878"/>
      <c r="S63" s="878"/>
      <c r="T63" s="878"/>
      <c r="U63" s="878"/>
      <c r="V63" s="878"/>
      <c r="W63" s="878"/>
      <c r="X63" s="878"/>
      <c r="Y63" s="878"/>
      <c r="Z63" s="878"/>
      <c r="AA63" s="878"/>
      <c r="AB63" s="878"/>
      <c r="AC63" s="879"/>
      <c r="AE63" s="877" t="s">
        <v>1311</v>
      </c>
      <c r="AF63" s="878"/>
      <c r="AG63" s="878"/>
      <c r="AH63" s="878"/>
      <c r="AI63" s="3551"/>
      <c r="AJ63" s="3551"/>
      <c r="AK63" s="3551"/>
      <c r="AL63" s="3551"/>
      <c r="AM63" s="3551"/>
      <c r="AN63" s="3551"/>
      <c r="AO63" s="3551"/>
      <c r="AP63" s="3551"/>
      <c r="AQ63" s="3552"/>
      <c r="AR63" s="862"/>
    </row>
    <row r="64" spans="2:44" s="859" customFormat="1" ht="13.5" customHeight="1">
      <c r="B64" s="861"/>
      <c r="C64" s="881"/>
      <c r="D64" s="882"/>
      <c r="E64" s="882"/>
      <c r="F64" s="882"/>
      <c r="G64" s="882"/>
      <c r="H64" s="882"/>
      <c r="I64" s="882"/>
      <c r="J64" s="882"/>
      <c r="K64" s="882"/>
      <c r="L64" s="882"/>
      <c r="M64" s="882"/>
      <c r="N64" s="882"/>
      <c r="O64" s="883"/>
      <c r="Q64" s="3557"/>
      <c r="R64" s="3558"/>
      <c r="S64" s="3558"/>
      <c r="T64" s="3558"/>
      <c r="U64" s="3558"/>
      <c r="V64" s="3558"/>
      <c r="W64" s="3558"/>
      <c r="X64" s="3558"/>
      <c r="Y64" s="3558"/>
      <c r="Z64" s="3558"/>
      <c r="AA64" s="3558"/>
      <c r="AB64" s="3558"/>
      <c r="AC64" s="3559"/>
      <c r="AE64" s="881"/>
      <c r="AF64" s="882"/>
      <c r="AG64" s="882"/>
      <c r="AH64" s="882"/>
      <c r="AI64" s="882"/>
      <c r="AJ64" s="882"/>
      <c r="AK64" s="882"/>
      <c r="AL64" s="882"/>
      <c r="AM64" s="882"/>
      <c r="AN64" s="882"/>
      <c r="AO64" s="882"/>
      <c r="AP64" s="882"/>
      <c r="AQ64" s="883"/>
      <c r="AR64" s="862"/>
    </row>
    <row r="65" spans="2:46" s="859" customFormat="1" ht="13.5" customHeight="1">
      <c r="B65" s="861"/>
      <c r="AR65" s="862"/>
    </row>
    <row r="66" spans="2:46" s="859" customFormat="1" ht="13.5" customHeight="1">
      <c r="B66" s="861"/>
      <c r="C66" s="3550" t="s">
        <v>1312</v>
      </c>
      <c r="D66" s="3550"/>
      <c r="E66" s="3550"/>
      <c r="F66" s="3550"/>
      <c r="G66" s="3550"/>
      <c r="H66" s="3550"/>
      <c r="I66" s="3550"/>
      <c r="J66" s="3550"/>
      <c r="K66" s="3550"/>
      <c r="L66" s="3550"/>
      <c r="M66" s="3550"/>
      <c r="N66" s="3550"/>
      <c r="O66" s="3550"/>
      <c r="Q66" s="3555" t="s">
        <v>1313</v>
      </c>
      <c r="R66" s="3555"/>
      <c r="S66" s="3555"/>
      <c r="T66" s="3555"/>
      <c r="U66" s="3555"/>
      <c r="V66" s="3555"/>
      <c r="W66" s="3555"/>
      <c r="X66" s="3555"/>
      <c r="Y66" s="3555"/>
      <c r="Z66" s="3555"/>
      <c r="AA66" s="3555"/>
      <c r="AB66" s="3555"/>
      <c r="AC66" s="3555"/>
      <c r="AR66" s="862"/>
    </row>
    <row r="67" spans="2:46" s="859" customFormat="1" ht="13.5" customHeight="1">
      <c r="B67" s="861"/>
      <c r="C67" s="873" t="s">
        <v>1314</v>
      </c>
      <c r="D67" s="874"/>
      <c r="E67" s="874"/>
      <c r="F67" s="874"/>
      <c r="G67" s="874"/>
      <c r="H67" s="874"/>
      <c r="I67" s="874"/>
      <c r="J67" s="874"/>
      <c r="K67" s="874"/>
      <c r="L67" s="874"/>
      <c r="M67" s="874"/>
      <c r="N67" s="874"/>
      <c r="O67" s="875"/>
      <c r="Q67" s="873" t="s">
        <v>1315</v>
      </c>
      <c r="R67" s="874"/>
      <c r="S67" s="874"/>
      <c r="T67" s="874"/>
      <c r="U67" s="874"/>
      <c r="V67" s="874"/>
      <c r="W67" s="874"/>
      <c r="X67" s="874"/>
      <c r="Y67" s="874"/>
      <c r="Z67" s="874"/>
      <c r="AA67" s="874"/>
      <c r="AB67" s="874"/>
      <c r="AC67" s="875"/>
      <c r="AR67" s="862"/>
    </row>
    <row r="68" spans="2:46" s="859" customFormat="1" ht="13.5" customHeight="1">
      <c r="B68" s="861"/>
      <c r="C68" s="877" t="s">
        <v>1316</v>
      </c>
      <c r="D68" s="878"/>
      <c r="E68" s="878"/>
      <c r="F68" s="878"/>
      <c r="G68" s="878"/>
      <c r="H68" s="878"/>
      <c r="I68" s="878"/>
      <c r="J68" s="878"/>
      <c r="K68" s="878"/>
      <c r="L68" s="878"/>
      <c r="M68" s="878"/>
      <c r="N68" s="878"/>
      <c r="O68" s="879"/>
      <c r="Q68" s="877" t="s">
        <v>1317</v>
      </c>
      <c r="R68" s="878"/>
      <c r="S68" s="878"/>
      <c r="T68" s="878"/>
      <c r="U68" s="878"/>
      <c r="V68" s="878"/>
      <c r="W68" s="878"/>
      <c r="X68" s="878"/>
      <c r="Y68" s="878"/>
      <c r="Z68" s="878"/>
      <c r="AA68" s="878"/>
      <c r="AB68" s="878"/>
      <c r="AC68" s="879"/>
      <c r="AR68" s="862"/>
    </row>
    <row r="69" spans="2:46" s="859" customFormat="1" ht="13.5" customHeight="1">
      <c r="B69" s="861"/>
      <c r="C69" s="877"/>
      <c r="D69" s="878"/>
      <c r="E69" s="878"/>
      <c r="F69" s="878"/>
      <c r="G69" s="878"/>
      <c r="H69" s="878"/>
      <c r="I69" s="878"/>
      <c r="J69" s="878"/>
      <c r="K69" s="878"/>
      <c r="L69" s="878"/>
      <c r="M69" s="878"/>
      <c r="N69" s="878"/>
      <c r="O69" s="879"/>
      <c r="Q69" s="877"/>
      <c r="R69" s="878"/>
      <c r="S69" s="878"/>
      <c r="T69" s="878"/>
      <c r="U69" s="878"/>
      <c r="V69" s="878"/>
      <c r="W69" s="878"/>
      <c r="X69" s="878"/>
      <c r="Y69" s="878"/>
      <c r="Z69" s="878"/>
      <c r="AA69" s="878"/>
      <c r="AB69" s="878"/>
      <c r="AC69" s="879"/>
      <c r="AR69" s="862"/>
    </row>
    <row r="70" spans="2:46" s="859" customFormat="1" ht="13.5" customHeight="1">
      <c r="B70" s="861"/>
      <c r="C70" s="877" t="s">
        <v>1318</v>
      </c>
      <c r="D70" s="878"/>
      <c r="E70" s="878"/>
      <c r="F70" s="878"/>
      <c r="G70" s="878"/>
      <c r="H70" s="878"/>
      <c r="I70" s="1211"/>
      <c r="J70" s="878" t="s">
        <v>1149</v>
      </c>
      <c r="K70" s="1211"/>
      <c r="L70" s="878" t="s">
        <v>1150</v>
      </c>
      <c r="M70" s="878"/>
      <c r="N70" s="878"/>
      <c r="O70" s="879" t="s">
        <v>1250</v>
      </c>
      <c r="Q70" s="877" t="s">
        <v>1319</v>
      </c>
      <c r="R70" s="878"/>
      <c r="S70" s="878"/>
      <c r="T70" s="878"/>
      <c r="U70" s="878"/>
      <c r="V70" s="878"/>
      <c r="W70" s="1211"/>
      <c r="X70" s="878" t="s">
        <v>1149</v>
      </c>
      <c r="Y70" s="1211"/>
      <c r="Z70" s="878" t="s">
        <v>1150</v>
      </c>
      <c r="AA70" s="878"/>
      <c r="AB70" s="878"/>
      <c r="AC70" s="879" t="s">
        <v>1250</v>
      </c>
      <c r="AR70" s="862"/>
    </row>
    <row r="71" spans="2:46" s="859" customFormat="1" ht="13.5" customHeight="1">
      <c r="B71" s="861"/>
      <c r="C71" s="877" t="s">
        <v>1320</v>
      </c>
      <c r="D71" s="878"/>
      <c r="E71" s="878"/>
      <c r="F71" s="878"/>
      <c r="G71" s="878"/>
      <c r="H71" s="878"/>
      <c r="I71" s="3551"/>
      <c r="J71" s="3551"/>
      <c r="K71" s="3551"/>
      <c r="L71" s="3551"/>
      <c r="M71" s="3551"/>
      <c r="N71" s="3551"/>
      <c r="O71" s="3552"/>
      <c r="Q71" s="877" t="s">
        <v>1321</v>
      </c>
      <c r="R71" s="878"/>
      <c r="S71" s="878"/>
      <c r="T71" s="878"/>
      <c r="U71" s="878"/>
      <c r="V71" s="878"/>
      <c r="W71" s="3551"/>
      <c r="X71" s="3551"/>
      <c r="Y71" s="3551"/>
      <c r="Z71" s="3551"/>
      <c r="AA71" s="3551"/>
      <c r="AB71" s="3551"/>
      <c r="AC71" s="3552"/>
      <c r="AR71" s="862"/>
    </row>
    <row r="72" spans="2:46" s="859" customFormat="1" ht="13.5" customHeight="1">
      <c r="B72" s="861"/>
      <c r="C72" s="881"/>
      <c r="D72" s="882"/>
      <c r="E72" s="882"/>
      <c r="F72" s="882"/>
      <c r="G72" s="882"/>
      <c r="H72" s="882"/>
      <c r="I72" s="882"/>
      <c r="J72" s="882"/>
      <c r="K72" s="882"/>
      <c r="L72" s="882"/>
      <c r="M72" s="882"/>
      <c r="N72" s="882"/>
      <c r="O72" s="883"/>
      <c r="Q72" s="881"/>
      <c r="R72" s="882"/>
      <c r="S72" s="882"/>
      <c r="T72" s="882"/>
      <c r="U72" s="882"/>
      <c r="V72" s="882"/>
      <c r="W72" s="882"/>
      <c r="X72" s="882"/>
      <c r="Y72" s="882"/>
      <c r="Z72" s="882"/>
      <c r="AA72" s="882"/>
      <c r="AB72" s="882"/>
      <c r="AC72" s="883"/>
      <c r="AE72" s="889"/>
      <c r="AF72" s="889"/>
      <c r="AR72" s="862"/>
    </row>
    <row r="73" spans="2:46" s="859" customFormat="1" ht="13.5" customHeight="1">
      <c r="B73" s="861"/>
      <c r="C73" s="860"/>
      <c r="D73" s="860"/>
      <c r="E73" s="860"/>
      <c r="F73" s="860"/>
      <c r="G73" s="860"/>
      <c r="H73" s="860"/>
      <c r="I73" s="860"/>
      <c r="J73" s="860"/>
      <c r="K73" s="860"/>
      <c r="L73" s="860"/>
      <c r="M73" s="860"/>
      <c r="N73" s="860"/>
      <c r="O73" s="860"/>
      <c r="Q73" s="860"/>
      <c r="R73" s="860"/>
      <c r="S73" s="860"/>
      <c r="T73" s="860"/>
      <c r="U73" s="860"/>
      <c r="V73" s="860"/>
      <c r="W73" s="860"/>
      <c r="X73" s="860"/>
      <c r="Y73" s="860"/>
      <c r="Z73" s="860"/>
      <c r="AA73" s="860"/>
      <c r="AB73" s="860"/>
      <c r="AC73" s="860"/>
      <c r="AE73" s="889"/>
      <c r="AF73" s="889"/>
      <c r="AR73" s="862"/>
    </row>
    <row r="74" spans="2:46" s="859" customFormat="1" ht="13.5" customHeight="1">
      <c r="B74" s="3537" t="s">
        <v>1322</v>
      </c>
      <c r="C74" s="3538"/>
      <c r="D74" s="3538"/>
      <c r="E74" s="3538"/>
      <c r="F74" s="3538"/>
      <c r="G74" s="3538"/>
      <c r="H74" s="3538"/>
      <c r="I74" s="3538"/>
      <c r="J74" s="3538"/>
      <c r="K74" s="3538"/>
      <c r="L74" s="3538"/>
      <c r="M74" s="3538"/>
      <c r="N74" s="3538"/>
      <c r="O74" s="3538"/>
      <c r="P74" s="3538"/>
      <c r="Q74" s="3538"/>
      <c r="R74" s="3538"/>
      <c r="S74" s="3538"/>
      <c r="T74" s="3538"/>
      <c r="U74" s="3538"/>
      <c r="V74" s="3538"/>
      <c r="W74" s="3538"/>
      <c r="X74" s="3538"/>
      <c r="Y74" s="3538"/>
      <c r="Z74" s="3538"/>
      <c r="AA74" s="3538"/>
      <c r="AB74" s="3538"/>
      <c r="AC74" s="3538"/>
      <c r="AD74" s="3538"/>
      <c r="AE74" s="3538"/>
      <c r="AF74" s="3538"/>
      <c r="AG74" s="3538"/>
      <c r="AH74" s="3538"/>
      <c r="AI74" s="3538"/>
      <c r="AJ74" s="3538"/>
      <c r="AK74" s="3538"/>
      <c r="AL74" s="3538"/>
      <c r="AM74" s="3538"/>
      <c r="AN74" s="3538"/>
      <c r="AO74" s="3538"/>
      <c r="AP74" s="3538"/>
      <c r="AQ74" s="3538"/>
      <c r="AR74" s="3539"/>
      <c r="AT74" s="1328"/>
    </row>
    <row r="75" spans="2:46" s="859" customFormat="1" ht="13.5" customHeight="1">
      <c r="B75" s="870"/>
      <c r="C75" s="3555"/>
      <c r="D75" s="3555"/>
      <c r="E75" s="3555"/>
      <c r="F75" s="3555"/>
      <c r="G75" s="3555"/>
      <c r="H75" s="3555"/>
      <c r="I75" s="3550"/>
      <c r="J75" s="3550"/>
      <c r="K75" s="3550"/>
      <c r="L75" s="3550"/>
      <c r="M75" s="3550"/>
      <c r="N75" s="3550"/>
      <c r="O75" s="3550"/>
      <c r="P75" s="871"/>
      <c r="Q75" s="871"/>
      <c r="R75" s="871"/>
      <c r="S75" s="871"/>
      <c r="T75" s="871"/>
      <c r="U75" s="871"/>
      <c r="V75" s="871"/>
      <c r="W75" s="871"/>
      <c r="X75" s="871"/>
      <c r="Y75" s="871"/>
      <c r="Z75" s="871"/>
      <c r="AA75" s="3555"/>
      <c r="AB75" s="3555"/>
      <c r="AC75" s="3555"/>
      <c r="AD75" s="3555"/>
      <c r="AE75" s="3555"/>
      <c r="AF75" s="3555"/>
      <c r="AG75" s="3555"/>
      <c r="AH75" s="3555"/>
      <c r="AI75" s="3555"/>
      <c r="AJ75" s="3555"/>
      <c r="AK75" s="3555"/>
      <c r="AL75" s="3555"/>
      <c r="AM75" s="3555"/>
      <c r="AN75" s="871"/>
      <c r="AO75" s="871"/>
      <c r="AP75" s="871"/>
      <c r="AQ75" s="871"/>
      <c r="AR75" s="872"/>
      <c r="AT75" s="1328"/>
    </row>
    <row r="76" spans="2:46" s="859" customFormat="1" ht="13.5" customHeight="1">
      <c r="B76" s="870"/>
      <c r="C76" s="873" t="s">
        <v>1323</v>
      </c>
      <c r="D76" s="874"/>
      <c r="E76" s="874"/>
      <c r="F76" s="874"/>
      <c r="G76" s="874"/>
      <c r="H76" s="874"/>
      <c r="I76" s="874"/>
      <c r="J76" s="874"/>
      <c r="K76" s="874"/>
      <c r="L76" s="874"/>
      <c r="M76" s="874"/>
      <c r="N76" s="874"/>
      <c r="O76" s="874"/>
      <c r="P76" s="874"/>
      <c r="Q76" s="874"/>
      <c r="R76" s="875"/>
      <c r="S76" s="871"/>
      <c r="T76" s="871"/>
      <c r="U76" s="871"/>
      <c r="V76" s="871"/>
      <c r="W76" s="871"/>
      <c r="AR76" s="862"/>
      <c r="AS76" s="1327"/>
      <c r="AT76" s="1328"/>
    </row>
    <row r="77" spans="2:46" s="859" customFormat="1" ht="13.5" customHeight="1">
      <c r="B77" s="870"/>
      <c r="C77" s="877" t="s">
        <v>1324</v>
      </c>
      <c r="D77" s="878"/>
      <c r="E77" s="878"/>
      <c r="F77" s="878"/>
      <c r="G77" s="878"/>
      <c r="H77" s="878"/>
      <c r="I77" s="878"/>
      <c r="J77" s="878"/>
      <c r="K77" s="878"/>
      <c r="L77" s="878"/>
      <c r="M77" s="878"/>
      <c r="N77" s="878"/>
      <c r="O77" s="878"/>
      <c r="P77" s="878"/>
      <c r="Q77" s="878"/>
      <c r="R77" s="879"/>
      <c r="S77" s="871"/>
      <c r="T77" s="871"/>
      <c r="U77" s="871"/>
      <c r="V77" s="871"/>
      <c r="W77" s="871"/>
      <c r="AR77" s="862"/>
      <c r="AS77" s="1327"/>
      <c r="AT77" s="1328"/>
    </row>
    <row r="78" spans="2:46" s="859" customFormat="1" ht="13.5" customHeight="1">
      <c r="B78" s="870"/>
      <c r="C78" s="877"/>
      <c r="D78" s="878"/>
      <c r="E78" s="878"/>
      <c r="F78" s="878"/>
      <c r="G78" s="878"/>
      <c r="H78" s="878"/>
      <c r="I78" s="878"/>
      <c r="J78" s="878"/>
      <c r="K78" s="878"/>
      <c r="L78" s="878"/>
      <c r="M78" s="878"/>
      <c r="N78" s="878"/>
      <c r="O78" s="878"/>
      <c r="P78" s="878"/>
      <c r="Q78" s="878"/>
      <c r="R78" s="879"/>
      <c r="S78" s="871"/>
      <c r="T78" s="871"/>
      <c r="U78" s="871"/>
      <c r="V78" s="871"/>
      <c r="W78" s="871"/>
      <c r="AR78" s="862"/>
      <c r="AS78" s="1327"/>
      <c r="AT78" s="1328"/>
    </row>
    <row r="79" spans="2:46" s="859" customFormat="1" ht="13.5" customHeight="1">
      <c r="B79" s="870"/>
      <c r="C79" s="877" t="s">
        <v>1325</v>
      </c>
      <c r="D79" s="878"/>
      <c r="E79" s="878"/>
      <c r="F79" s="878"/>
      <c r="G79" s="878"/>
      <c r="H79" s="3556"/>
      <c r="I79" s="3556"/>
      <c r="J79" s="878" t="s">
        <v>972</v>
      </c>
      <c r="K79" s="1211"/>
      <c r="L79" s="878" t="s">
        <v>1326</v>
      </c>
      <c r="M79" s="1211"/>
      <c r="N79" s="878" t="s">
        <v>1327</v>
      </c>
      <c r="O79" s="878"/>
      <c r="P79" s="878"/>
      <c r="Q79" s="878"/>
      <c r="R79" s="879" t="s">
        <v>1250</v>
      </c>
      <c r="S79" s="871"/>
      <c r="T79" s="871"/>
      <c r="U79" s="871"/>
      <c r="V79" s="871"/>
      <c r="W79" s="871"/>
      <c r="AR79" s="862"/>
      <c r="AS79" s="1327"/>
      <c r="AT79" s="1328"/>
    </row>
    <row r="80" spans="2:46" s="859" customFormat="1" ht="13.5" customHeight="1">
      <c r="B80" s="870"/>
      <c r="C80" s="881"/>
      <c r="D80" s="882"/>
      <c r="E80" s="882"/>
      <c r="F80" s="882"/>
      <c r="G80" s="882"/>
      <c r="H80" s="882"/>
      <c r="I80" s="882"/>
      <c r="J80" s="882"/>
      <c r="K80" s="882"/>
      <c r="L80" s="882"/>
      <c r="M80" s="882"/>
      <c r="N80" s="882"/>
      <c r="O80" s="882"/>
      <c r="P80" s="882"/>
      <c r="Q80" s="882"/>
      <c r="R80" s="883"/>
      <c r="S80" s="871"/>
      <c r="T80" s="871"/>
      <c r="U80" s="871"/>
      <c r="V80" s="871"/>
      <c r="W80" s="871"/>
      <c r="AR80" s="862"/>
      <c r="AS80" s="1327"/>
      <c r="AT80" s="1328"/>
    </row>
    <row r="81" spans="2:46" s="859" customFormat="1" ht="13.5" customHeight="1">
      <c r="B81" s="870"/>
      <c r="C81" s="871"/>
      <c r="D81" s="871"/>
      <c r="E81" s="871"/>
      <c r="F81" s="871"/>
      <c r="G81" s="871"/>
      <c r="H81" s="871"/>
      <c r="Y81" s="871"/>
      <c r="Z81" s="871"/>
      <c r="AA81" s="871"/>
      <c r="AB81" s="871"/>
      <c r="AC81" s="871"/>
      <c r="AR81" s="862"/>
      <c r="AS81" s="1327"/>
      <c r="AT81" s="1328"/>
    </row>
    <row r="82" spans="2:46" s="859" customFormat="1" ht="13.5" customHeight="1">
      <c r="B82" s="868"/>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c r="AP82" s="860"/>
      <c r="AQ82" s="860"/>
      <c r="AR82" s="869"/>
      <c r="AS82" s="1328"/>
      <c r="AT82" s="1328"/>
    </row>
    <row r="83" spans="2:46" s="859" customFormat="1" ht="13.5" customHeight="1">
      <c r="AR83" s="900" t="s">
        <v>1328</v>
      </c>
    </row>
    <row r="84" spans="2:46" s="859" customFormat="1" ht="13.5" customHeight="1"/>
    <row r="85" spans="2:46" s="859" customFormat="1" ht="13.5" customHeight="1"/>
    <row r="86" spans="2:46" s="859" customFormat="1" ht="13.5" customHeight="1"/>
    <row r="87" spans="2:46" s="859" customFormat="1" ht="13.5" customHeight="1"/>
    <row r="88" spans="2:46" s="859" customFormat="1" ht="13.5" customHeight="1"/>
    <row r="89" spans="2:46" s="859" customFormat="1" ht="13.5" customHeight="1"/>
    <row r="90" spans="2:46" s="859" customFormat="1" ht="13.5" customHeight="1"/>
    <row r="91" spans="2:46" s="859" customFormat="1" ht="13.5" customHeight="1"/>
    <row r="92" spans="2:46" s="859" customFormat="1" ht="13.5" customHeight="1"/>
    <row r="93" spans="2:46" s="859" customFormat="1" ht="13.5" customHeight="1"/>
    <row r="94" spans="2:46" s="859" customFormat="1" ht="13.5" customHeight="1"/>
    <row r="95" spans="2:46" s="859" customFormat="1" ht="13.5" customHeight="1"/>
    <row r="96" spans="2:46" s="859" customFormat="1" ht="13.5" customHeight="1"/>
    <row r="97" s="859" customFormat="1" ht="13.5" customHeight="1"/>
    <row r="98" s="859" customFormat="1" ht="13.5" customHeight="1"/>
    <row r="99" s="859" customFormat="1" ht="13.5" customHeight="1"/>
    <row r="100" s="859" customFormat="1" ht="13.5" customHeight="1"/>
    <row r="101" s="859" customFormat="1" ht="13.5" customHeight="1"/>
    <row r="102" s="859" customFormat="1" ht="13.5" customHeight="1"/>
    <row r="103" s="859" customFormat="1" ht="13.5" customHeight="1"/>
    <row r="104" s="859" customFormat="1" ht="13.5" customHeight="1"/>
    <row r="105" s="859" customFormat="1" ht="13.5" customHeight="1"/>
    <row r="106" s="859" customFormat="1" ht="13.5" customHeight="1"/>
    <row r="107" s="859" customFormat="1" ht="13.5" customHeight="1"/>
    <row r="108" s="859" customFormat="1" ht="13.5" customHeight="1"/>
    <row r="109" s="859" customFormat="1" ht="13.5" customHeight="1"/>
    <row r="110" s="859" customFormat="1" ht="13.5" customHeight="1"/>
    <row r="111" s="859" customFormat="1" ht="13.5" customHeight="1"/>
    <row r="112" s="859" customFormat="1" ht="13.5" customHeight="1"/>
    <row r="113" s="859" customFormat="1" ht="13.5" customHeight="1"/>
    <row r="114" s="859" customFormat="1" ht="13.5" customHeight="1"/>
    <row r="115" s="859" customFormat="1" ht="13.5" customHeight="1"/>
    <row r="116" s="859" customFormat="1" ht="13.5" customHeight="1"/>
    <row r="117" s="859" customFormat="1" ht="13.5" customHeight="1"/>
    <row r="118" s="859" customFormat="1" ht="13.5" customHeight="1"/>
    <row r="119" s="859" customFormat="1" ht="13.5" customHeight="1"/>
    <row r="120" s="859" customFormat="1" ht="13.5" customHeight="1"/>
    <row r="121" s="859" customFormat="1" ht="13.5" customHeight="1"/>
    <row r="122" s="859" customFormat="1" ht="13.5" customHeight="1"/>
    <row r="123" s="859" customFormat="1" ht="13.5" customHeight="1"/>
    <row r="124" s="859" customFormat="1" ht="13.5" customHeight="1"/>
    <row r="125" s="859" customFormat="1" ht="13.5" customHeight="1"/>
    <row r="126" s="859" customFormat="1" ht="13.5" customHeight="1"/>
    <row r="127" s="859" customFormat="1" ht="13.5" customHeight="1"/>
    <row r="128" s="859" customFormat="1" ht="13.5" customHeight="1"/>
    <row r="129" s="859" customFormat="1" ht="13.5" customHeight="1"/>
    <row r="130" s="859" customFormat="1" ht="13.5" customHeight="1"/>
    <row r="131" s="859" customFormat="1" ht="13.5" customHeight="1"/>
    <row r="132" s="859" customFormat="1" ht="13.5" customHeight="1"/>
    <row r="133" s="859" customFormat="1" ht="13.5" customHeight="1"/>
    <row r="134" s="859" customFormat="1" ht="13.5" customHeight="1"/>
    <row r="135" s="85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62">
    <mergeCell ref="H79:I79"/>
    <mergeCell ref="E63:O63"/>
    <mergeCell ref="Q64:AC64"/>
    <mergeCell ref="U55:AC55"/>
    <mergeCell ref="U53:AC53"/>
    <mergeCell ref="G54:O54"/>
    <mergeCell ref="G53:O53"/>
    <mergeCell ref="AK53:AQ53"/>
    <mergeCell ref="AK55:AQ55"/>
    <mergeCell ref="C75:O75"/>
    <mergeCell ref="AA75:AM75"/>
    <mergeCell ref="C57:O57"/>
    <mergeCell ref="Q57:AC57"/>
    <mergeCell ref="AE57:AQ57"/>
    <mergeCell ref="C66:O66"/>
    <mergeCell ref="Q66:AC66"/>
    <mergeCell ref="B74:AR74"/>
    <mergeCell ref="AI62:AQ62"/>
    <mergeCell ref="AI63:AQ63"/>
    <mergeCell ref="I71:O71"/>
    <mergeCell ref="W71:AC71"/>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8"/>
  <conditionalFormatting sqref="J8:P10 H15:P16 H19:P20 H22:P23 X22:AD23 X19:AD20 X15:AD16 Y8:AD10">
    <cfRule type="notContainsBlanks" dxfId="55" priority="2">
      <formula>LEN(TRIM(H8))&gt;0</formula>
    </cfRule>
  </conditionalFormatting>
  <conditionalFormatting sqref="M79 K79 H79:I79 K70 I70 I71:O71 Y70 W70 W71:AC71 AI62:AQ63 AM61 AO61 AJ61 AH61 AB60:AB62 Z60 X60 Q64 I62 K62 E63 I55 G53:O54 K55 N55 U55:AC55 W54 Y54 U53:AC53 Y52 W52 AK52 AK53:AQ53 AK54 AK55:AQ55 AM52 AM54 AP54 AP52 F46 F27 G21 G18 I13 G14 F13 F7">
    <cfRule type="notContainsBlanks" dxfId="54" priority="1">
      <formula>LEN(TRIM(E7))&gt;0</formula>
    </cfRule>
  </conditionalFormatting>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E0EA-C384-4254-AA39-D68E83851AE1}">
  <sheetPr>
    <tabColor theme="4"/>
    <pageSetUpPr fitToPage="1"/>
  </sheetPr>
  <dimension ref="B2:S44"/>
  <sheetViews>
    <sheetView view="pageBreakPreview" zoomScale="55" zoomScaleNormal="40" zoomScaleSheetLayoutView="55" workbookViewId="0"/>
  </sheetViews>
  <sheetFormatPr defaultColWidth="9" defaultRowHeight="24.75"/>
  <cols>
    <col min="1" max="1" width="4.125" style="901" customWidth="1"/>
    <col min="2" max="19" width="8.25" style="901" customWidth="1"/>
    <col min="20" max="16384" width="9" style="901"/>
  </cols>
  <sheetData>
    <row r="2" spans="2:19">
      <c r="M2" s="3443"/>
      <c r="N2" s="3443"/>
      <c r="O2" s="3443"/>
      <c r="P2" s="3443"/>
      <c r="Q2" s="3443"/>
      <c r="R2" s="3443"/>
      <c r="S2" s="3443"/>
    </row>
    <row r="4" spans="2:19" ht="38.25">
      <c r="B4" s="3585" t="s">
        <v>1329</v>
      </c>
      <c r="C4" s="3585"/>
      <c r="D4" s="3585"/>
      <c r="E4" s="3585"/>
      <c r="F4" s="3585"/>
      <c r="G4" s="3585"/>
      <c r="H4" s="3585"/>
      <c r="I4" s="3585"/>
      <c r="J4" s="3585"/>
      <c r="K4" s="3585"/>
      <c r="L4" s="3585"/>
      <c r="M4" s="3585"/>
      <c r="N4" s="3585"/>
      <c r="O4" s="3585"/>
      <c r="P4" s="3585"/>
      <c r="Q4" s="3585"/>
      <c r="R4" s="3585"/>
      <c r="S4" s="3585"/>
    </row>
    <row r="6" spans="2:19" ht="35.25" customHeight="1">
      <c r="B6" s="3568" t="s">
        <v>1121</v>
      </c>
      <c r="C6" s="3568"/>
      <c r="D6" s="3584" t="str">
        <f>IF(ISBLANK('届出書 '!G18),"届出書の記載欄から自動引用",'届出書 '!G18)</f>
        <v>届出書の記載欄から自動引用</v>
      </c>
      <c r="E6" s="3584"/>
      <c r="F6" s="3584"/>
      <c r="G6" s="3584"/>
      <c r="H6" s="3584"/>
      <c r="I6" s="3584"/>
      <c r="J6" s="902"/>
      <c r="K6" s="3568" t="s">
        <v>1152</v>
      </c>
      <c r="L6" s="3568"/>
      <c r="M6" s="3586" t="str">
        <f>_xlfn.CONCAT('届出書 '!G16:H16,'届出書 '!I16:J16,'届出書 '!K16:L16,'届出書 '!M16:N16,'届出書 '!O16:P16,'届出書 '!Q16:R16,'届出書 '!S16:T16,'届出書 '!U16:V16,'届出書 '!W16:X16,'届出書 '!Y16:Z16)</f>
        <v>251</v>
      </c>
      <c r="N6" s="3586"/>
      <c r="O6" s="3586"/>
      <c r="P6" s="3586"/>
      <c r="Q6" s="3586"/>
      <c r="R6" s="3586"/>
      <c r="S6" s="3586"/>
    </row>
    <row r="7" spans="2:19" ht="35.25" customHeight="1">
      <c r="B7" s="3568" t="s">
        <v>1153</v>
      </c>
      <c r="C7" s="3568"/>
      <c r="D7" s="3584" t="str">
        <f>IF(ISBLANK('届出書 '!G20),"届出書の記載欄から自動引用",'届出書 '!G20)</f>
        <v>届出書の記載欄から自動引用</v>
      </c>
      <c r="E7" s="3584"/>
      <c r="F7" s="3584"/>
      <c r="G7" s="3584"/>
      <c r="H7" s="3584"/>
      <c r="I7" s="3584"/>
      <c r="J7" s="902"/>
      <c r="K7" s="3568" t="s">
        <v>1154</v>
      </c>
      <c r="L7" s="3568"/>
      <c r="M7" s="3569"/>
      <c r="N7" s="3569"/>
      <c r="O7" s="3569"/>
      <c r="P7" s="3569"/>
      <c r="Q7" s="3569"/>
      <c r="R7" s="3569"/>
      <c r="S7" s="3569"/>
    </row>
    <row r="8" spans="2:19" ht="35.25" customHeight="1">
      <c r="B8" s="3568" t="s">
        <v>1155</v>
      </c>
      <c r="C8" s="3568"/>
      <c r="D8" s="3569"/>
      <c r="E8" s="3569"/>
      <c r="F8" s="3569"/>
      <c r="G8" s="3569"/>
      <c r="H8" s="3569"/>
      <c r="I8" s="3569"/>
      <c r="J8" s="902"/>
      <c r="K8" s="3568" t="s">
        <v>1156</v>
      </c>
      <c r="L8" s="3568"/>
      <c r="M8" s="3569"/>
      <c r="N8" s="3569"/>
      <c r="O8" s="3569"/>
      <c r="P8" s="3569"/>
      <c r="Q8" s="3569"/>
      <c r="R8" s="3569"/>
      <c r="S8" s="3569"/>
    </row>
    <row r="10" spans="2:19" ht="30" customHeight="1">
      <c r="B10" s="3570" t="s">
        <v>1330</v>
      </c>
      <c r="C10" s="3571"/>
      <c r="D10" s="3571"/>
      <c r="E10" s="3571"/>
      <c r="F10" s="3571"/>
      <c r="G10" s="3571"/>
      <c r="H10" s="3571"/>
      <c r="I10" s="3571"/>
      <c r="J10" s="3571"/>
      <c r="K10" s="3571"/>
      <c r="L10" s="3571"/>
      <c r="M10" s="3571"/>
      <c r="N10" s="3571"/>
      <c r="O10" s="3571"/>
      <c r="P10" s="3571"/>
      <c r="Q10" s="3571"/>
      <c r="R10" s="3571"/>
      <c r="S10" s="3572"/>
    </row>
    <row r="11" spans="2:19" ht="30" customHeight="1">
      <c r="B11" s="903" t="s">
        <v>1331</v>
      </c>
      <c r="K11" s="903" t="s">
        <v>1332</v>
      </c>
      <c r="L11" s="904"/>
      <c r="M11" s="904"/>
      <c r="N11" s="904"/>
      <c r="O11" s="904"/>
      <c r="P11" s="904"/>
      <c r="Q11" s="904"/>
      <c r="R11" s="904"/>
      <c r="S11" s="905"/>
    </row>
    <row r="12" spans="2:19" ht="30" customHeight="1">
      <c r="B12" s="3578"/>
      <c r="C12" s="3579"/>
      <c r="D12" s="3579"/>
      <c r="E12" s="3579"/>
      <c r="F12" s="3579"/>
      <c r="G12" s="3579"/>
      <c r="H12" s="3579"/>
      <c r="I12" s="3579"/>
      <c r="J12" s="3580"/>
      <c r="K12" s="3578"/>
      <c r="L12" s="3579"/>
      <c r="M12" s="3579"/>
      <c r="N12" s="3579"/>
      <c r="O12" s="3579"/>
      <c r="P12" s="3579"/>
      <c r="Q12" s="3579"/>
      <c r="R12" s="3579"/>
      <c r="S12" s="3580"/>
    </row>
    <row r="13" spans="2:19" ht="30" customHeight="1">
      <c r="B13" s="3578"/>
      <c r="C13" s="3579"/>
      <c r="D13" s="3579"/>
      <c r="E13" s="3579"/>
      <c r="F13" s="3579"/>
      <c r="G13" s="3579"/>
      <c r="H13" s="3579"/>
      <c r="I13" s="3579"/>
      <c r="J13" s="3580"/>
      <c r="K13" s="3578"/>
      <c r="L13" s="3579"/>
      <c r="M13" s="3579"/>
      <c r="N13" s="3579"/>
      <c r="O13" s="3579"/>
      <c r="P13" s="3579"/>
      <c r="Q13" s="3579"/>
      <c r="R13" s="3579"/>
      <c r="S13" s="3580"/>
    </row>
    <row r="14" spans="2:19" ht="30" customHeight="1">
      <c r="B14" s="3578"/>
      <c r="C14" s="3579"/>
      <c r="D14" s="3579"/>
      <c r="E14" s="3579"/>
      <c r="F14" s="3579"/>
      <c r="G14" s="3579"/>
      <c r="H14" s="3579"/>
      <c r="I14" s="3579"/>
      <c r="J14" s="3580"/>
      <c r="K14" s="3578"/>
      <c r="L14" s="3579"/>
      <c r="M14" s="3579"/>
      <c r="N14" s="3579"/>
      <c r="O14" s="3579"/>
      <c r="P14" s="3579"/>
      <c r="Q14" s="3579"/>
      <c r="R14" s="3579"/>
      <c r="S14" s="3580"/>
    </row>
    <row r="15" spans="2:19" ht="30" customHeight="1">
      <c r="B15" s="3578"/>
      <c r="C15" s="3579"/>
      <c r="D15" s="3579"/>
      <c r="E15" s="3579"/>
      <c r="F15" s="3579"/>
      <c r="G15" s="3579"/>
      <c r="H15" s="3579"/>
      <c r="I15" s="3579"/>
      <c r="J15" s="3580"/>
      <c r="K15" s="3578"/>
      <c r="L15" s="3579"/>
      <c r="M15" s="3579"/>
      <c r="N15" s="3579"/>
      <c r="O15" s="3579"/>
      <c r="P15" s="3579"/>
      <c r="Q15" s="3579"/>
      <c r="R15" s="3579"/>
      <c r="S15" s="3580"/>
    </row>
    <row r="16" spans="2:19" ht="30" customHeight="1">
      <c r="B16" s="3578"/>
      <c r="C16" s="3579"/>
      <c r="D16" s="3579"/>
      <c r="E16" s="3579"/>
      <c r="F16" s="3579"/>
      <c r="G16" s="3579"/>
      <c r="H16" s="3579"/>
      <c r="I16" s="3579"/>
      <c r="J16" s="3580"/>
      <c r="K16" s="3578"/>
      <c r="L16" s="3579"/>
      <c r="M16" s="3579"/>
      <c r="N16" s="3579"/>
      <c r="O16" s="3579"/>
      <c r="P16" s="3579"/>
      <c r="Q16" s="3579"/>
      <c r="R16" s="3579"/>
      <c r="S16" s="3580"/>
    </row>
    <row r="17" spans="2:19" ht="30" customHeight="1">
      <c r="B17" s="3578"/>
      <c r="C17" s="3579"/>
      <c r="D17" s="3579"/>
      <c r="E17" s="3579"/>
      <c r="F17" s="3579"/>
      <c r="G17" s="3579"/>
      <c r="H17" s="3579"/>
      <c r="I17" s="3579"/>
      <c r="J17" s="3580"/>
      <c r="K17" s="3578"/>
      <c r="L17" s="3579"/>
      <c r="M17" s="3579"/>
      <c r="N17" s="3579"/>
      <c r="O17" s="3579"/>
      <c r="P17" s="3579"/>
      <c r="Q17" s="3579"/>
      <c r="R17" s="3579"/>
      <c r="S17" s="3580"/>
    </row>
    <row r="18" spans="2:19" ht="30" customHeight="1">
      <c r="B18" s="3581"/>
      <c r="C18" s="3582"/>
      <c r="D18" s="3582"/>
      <c r="E18" s="3582"/>
      <c r="F18" s="3582"/>
      <c r="G18" s="3582"/>
      <c r="H18" s="3582"/>
      <c r="I18" s="3582"/>
      <c r="J18" s="3583"/>
      <c r="K18" s="3578"/>
      <c r="L18" s="3579"/>
      <c r="M18" s="3579"/>
      <c r="N18" s="3579"/>
      <c r="O18" s="3579"/>
      <c r="P18" s="3579"/>
      <c r="Q18" s="3579"/>
      <c r="R18" s="3579"/>
      <c r="S18" s="3580"/>
    </row>
    <row r="19" spans="2:19" ht="30" customHeight="1">
      <c r="B19" s="907" t="s">
        <v>1333</v>
      </c>
      <c r="C19" s="904"/>
      <c r="D19" s="904"/>
      <c r="E19" s="904"/>
      <c r="F19" s="904"/>
      <c r="G19" s="904"/>
      <c r="H19" s="904"/>
      <c r="I19" s="904"/>
      <c r="J19" s="905"/>
      <c r="K19" s="3578"/>
      <c r="L19" s="3579"/>
      <c r="M19" s="3579"/>
      <c r="N19" s="3579"/>
      <c r="O19" s="3579"/>
      <c r="P19" s="3579"/>
      <c r="Q19" s="3579"/>
      <c r="R19" s="3579"/>
      <c r="S19" s="3580"/>
    </row>
    <row r="20" spans="2:19" ht="30" customHeight="1">
      <c r="B20" s="3578"/>
      <c r="C20" s="3579"/>
      <c r="D20" s="3579"/>
      <c r="E20" s="3579"/>
      <c r="F20" s="3579"/>
      <c r="G20" s="3579"/>
      <c r="H20" s="3579"/>
      <c r="I20" s="3579"/>
      <c r="J20" s="3580"/>
      <c r="K20" s="3578"/>
      <c r="L20" s="3579"/>
      <c r="M20" s="3579"/>
      <c r="N20" s="3579"/>
      <c r="O20" s="3579"/>
      <c r="P20" s="3579"/>
      <c r="Q20" s="3579"/>
      <c r="R20" s="3579"/>
      <c r="S20" s="3580"/>
    </row>
    <row r="21" spans="2:19" ht="30" customHeight="1">
      <c r="B21" s="3578"/>
      <c r="C21" s="3579"/>
      <c r="D21" s="3579"/>
      <c r="E21" s="3579"/>
      <c r="F21" s="3579"/>
      <c r="G21" s="3579"/>
      <c r="H21" s="3579"/>
      <c r="I21" s="3579"/>
      <c r="J21" s="3580"/>
      <c r="K21" s="3578"/>
      <c r="L21" s="3579"/>
      <c r="M21" s="3579"/>
      <c r="N21" s="3579"/>
      <c r="O21" s="3579"/>
      <c r="P21" s="3579"/>
      <c r="Q21" s="3579"/>
      <c r="R21" s="3579"/>
      <c r="S21" s="3580"/>
    </row>
    <row r="22" spans="2:19" ht="30" customHeight="1">
      <c r="B22" s="3578"/>
      <c r="C22" s="3579"/>
      <c r="D22" s="3579"/>
      <c r="E22" s="3579"/>
      <c r="F22" s="3579"/>
      <c r="G22" s="3579"/>
      <c r="H22" s="3579"/>
      <c r="I22" s="3579"/>
      <c r="J22" s="3580"/>
      <c r="K22" s="3578"/>
      <c r="L22" s="3579"/>
      <c r="M22" s="3579"/>
      <c r="N22" s="3579"/>
      <c r="O22" s="3579"/>
      <c r="P22" s="3579"/>
      <c r="Q22" s="3579"/>
      <c r="R22" s="3579"/>
      <c r="S22" s="3580"/>
    </row>
    <row r="23" spans="2:19" ht="30" customHeight="1">
      <c r="B23" s="3578"/>
      <c r="C23" s="3579"/>
      <c r="D23" s="3579"/>
      <c r="E23" s="3579"/>
      <c r="F23" s="3579"/>
      <c r="G23" s="3579"/>
      <c r="H23" s="3579"/>
      <c r="I23" s="3579"/>
      <c r="J23" s="3580"/>
      <c r="K23" s="3578"/>
      <c r="L23" s="3579"/>
      <c r="M23" s="3579"/>
      <c r="N23" s="3579"/>
      <c r="O23" s="3579"/>
      <c r="P23" s="3579"/>
      <c r="Q23" s="3579"/>
      <c r="R23" s="3579"/>
      <c r="S23" s="3580"/>
    </row>
    <row r="24" spans="2:19" ht="30" customHeight="1">
      <c r="B24" s="3581"/>
      <c r="C24" s="3582"/>
      <c r="D24" s="3582"/>
      <c r="E24" s="3582"/>
      <c r="F24" s="3582"/>
      <c r="G24" s="3582"/>
      <c r="H24" s="3582"/>
      <c r="I24" s="3582"/>
      <c r="J24" s="3583"/>
      <c r="K24" s="3578"/>
      <c r="L24" s="3579"/>
      <c r="M24" s="3579"/>
      <c r="N24" s="3579"/>
      <c r="O24" s="3579"/>
      <c r="P24" s="3579"/>
      <c r="Q24" s="3579"/>
      <c r="R24" s="3579"/>
      <c r="S24" s="3580"/>
    </row>
    <row r="25" spans="2:19" ht="30" customHeight="1">
      <c r="B25" s="903" t="s">
        <v>1334</v>
      </c>
      <c r="K25" s="3578"/>
      <c r="L25" s="3579"/>
      <c r="M25" s="3579"/>
      <c r="N25" s="3579"/>
      <c r="O25" s="3579"/>
      <c r="P25" s="3579"/>
      <c r="Q25" s="3579"/>
      <c r="R25" s="3579"/>
      <c r="S25" s="3580"/>
    </row>
    <row r="26" spans="2:19" ht="30" customHeight="1">
      <c r="B26" s="3578"/>
      <c r="C26" s="3579"/>
      <c r="D26" s="3579"/>
      <c r="E26" s="3579"/>
      <c r="F26" s="3579"/>
      <c r="G26" s="3579"/>
      <c r="H26" s="3579"/>
      <c r="I26" s="3579"/>
      <c r="J26" s="3580"/>
      <c r="K26" s="3578"/>
      <c r="L26" s="3579"/>
      <c r="M26" s="3579"/>
      <c r="N26" s="3579"/>
      <c r="O26" s="3579"/>
      <c r="P26" s="3579"/>
      <c r="Q26" s="3579"/>
      <c r="R26" s="3579"/>
      <c r="S26" s="3580"/>
    </row>
    <row r="27" spans="2:19" ht="30" customHeight="1">
      <c r="B27" s="3578"/>
      <c r="C27" s="3579"/>
      <c r="D27" s="3579"/>
      <c r="E27" s="3579"/>
      <c r="F27" s="3579"/>
      <c r="G27" s="3579"/>
      <c r="H27" s="3579"/>
      <c r="I27" s="3579"/>
      <c r="J27" s="3580"/>
      <c r="K27" s="3578"/>
      <c r="L27" s="3579"/>
      <c r="M27" s="3579"/>
      <c r="N27" s="3579"/>
      <c r="O27" s="3579"/>
      <c r="P27" s="3579"/>
      <c r="Q27" s="3579"/>
      <c r="R27" s="3579"/>
      <c r="S27" s="3580"/>
    </row>
    <row r="28" spans="2:19" ht="30" customHeight="1">
      <c r="B28" s="3578"/>
      <c r="C28" s="3579"/>
      <c r="D28" s="3579"/>
      <c r="E28" s="3579"/>
      <c r="F28" s="3579"/>
      <c r="G28" s="3579"/>
      <c r="H28" s="3579"/>
      <c r="I28" s="3579"/>
      <c r="J28" s="3580"/>
      <c r="K28" s="3578"/>
      <c r="L28" s="3579"/>
      <c r="M28" s="3579"/>
      <c r="N28" s="3579"/>
      <c r="O28" s="3579"/>
      <c r="P28" s="3579"/>
      <c r="Q28" s="3579"/>
      <c r="R28" s="3579"/>
      <c r="S28" s="3580"/>
    </row>
    <row r="29" spans="2:19" ht="30" customHeight="1">
      <c r="B29" s="3578"/>
      <c r="C29" s="3579"/>
      <c r="D29" s="3579"/>
      <c r="E29" s="3579"/>
      <c r="F29" s="3579"/>
      <c r="G29" s="3579"/>
      <c r="H29" s="3579"/>
      <c r="I29" s="3579"/>
      <c r="J29" s="3580"/>
      <c r="K29" s="3578"/>
      <c r="L29" s="3579"/>
      <c r="M29" s="3579"/>
      <c r="N29" s="3579"/>
      <c r="O29" s="3579"/>
      <c r="P29" s="3579"/>
      <c r="Q29" s="3579"/>
      <c r="R29" s="3579"/>
      <c r="S29" s="3580"/>
    </row>
    <row r="30" spans="2:19" ht="30" customHeight="1">
      <c r="B30" s="3578"/>
      <c r="C30" s="3579"/>
      <c r="D30" s="3579"/>
      <c r="E30" s="3579"/>
      <c r="F30" s="3579"/>
      <c r="G30" s="3579"/>
      <c r="H30" s="3579"/>
      <c r="I30" s="3579"/>
      <c r="J30" s="3580"/>
      <c r="K30" s="3578"/>
      <c r="L30" s="3579"/>
      <c r="M30" s="3579"/>
      <c r="N30" s="3579"/>
      <c r="O30" s="3579"/>
      <c r="P30" s="3579"/>
      <c r="Q30" s="3579"/>
      <c r="R30" s="3579"/>
      <c r="S30" s="3580"/>
    </row>
    <row r="31" spans="2:19" ht="30" customHeight="1">
      <c r="B31" s="3581"/>
      <c r="C31" s="3582"/>
      <c r="D31" s="3582"/>
      <c r="E31" s="3582"/>
      <c r="F31" s="3582"/>
      <c r="G31" s="3582"/>
      <c r="H31" s="3582"/>
      <c r="I31" s="3582"/>
      <c r="J31" s="3583"/>
      <c r="K31" s="3581"/>
      <c r="L31" s="3582"/>
      <c r="M31" s="3582"/>
      <c r="N31" s="3582"/>
      <c r="O31" s="3582"/>
      <c r="P31" s="3582"/>
      <c r="Q31" s="3582"/>
      <c r="R31" s="3582"/>
      <c r="S31" s="3583"/>
    </row>
    <row r="32" spans="2:19" ht="30" customHeight="1"/>
    <row r="33" spans="2:19" ht="30" customHeight="1">
      <c r="B33" s="3570" t="s">
        <v>1335</v>
      </c>
      <c r="C33" s="3573"/>
      <c r="D33" s="3573"/>
      <c r="E33" s="3573"/>
      <c r="F33" s="3573"/>
      <c r="G33" s="3573"/>
      <c r="H33" s="3573"/>
      <c r="I33" s="3573"/>
      <c r="J33" s="3573"/>
      <c r="K33" s="3573"/>
      <c r="L33" s="3573"/>
      <c r="M33" s="3573"/>
      <c r="N33" s="3573"/>
      <c r="O33" s="3573"/>
      <c r="P33" s="3573"/>
      <c r="Q33" s="3573"/>
      <c r="R33" s="3573"/>
      <c r="S33" s="3574"/>
    </row>
    <row r="34" spans="2:19" ht="30.75" customHeight="1">
      <c r="B34" s="3575"/>
      <c r="C34" s="3576"/>
      <c r="D34" s="3576"/>
      <c r="E34" s="3576"/>
      <c r="F34" s="3576"/>
      <c r="G34" s="3576"/>
      <c r="H34" s="3576"/>
      <c r="I34" s="3576"/>
      <c r="J34" s="3576"/>
      <c r="K34" s="3576"/>
      <c r="L34" s="3576"/>
      <c r="M34" s="3576"/>
      <c r="N34" s="3576"/>
      <c r="O34" s="3576"/>
      <c r="P34" s="3576"/>
      <c r="Q34" s="3576"/>
      <c r="R34" s="3576"/>
      <c r="S34" s="3577"/>
    </row>
    <row r="35" spans="2:19" ht="30.75" customHeight="1">
      <c r="B35" s="3578"/>
      <c r="C35" s="3579"/>
      <c r="D35" s="3579"/>
      <c r="E35" s="3579"/>
      <c r="F35" s="3579"/>
      <c r="G35" s="3579"/>
      <c r="H35" s="3579"/>
      <c r="I35" s="3579"/>
      <c r="J35" s="3579"/>
      <c r="K35" s="3579"/>
      <c r="L35" s="3579"/>
      <c r="M35" s="3579"/>
      <c r="N35" s="3579"/>
      <c r="O35" s="3579"/>
      <c r="P35" s="3579"/>
      <c r="Q35" s="3579"/>
      <c r="R35" s="3579"/>
      <c r="S35" s="3580"/>
    </row>
    <row r="36" spans="2:19" ht="30.75" customHeight="1">
      <c r="B36" s="3578"/>
      <c r="C36" s="3579"/>
      <c r="D36" s="3579"/>
      <c r="E36" s="3579"/>
      <c r="F36" s="3579"/>
      <c r="G36" s="3579"/>
      <c r="H36" s="3579"/>
      <c r="I36" s="3579"/>
      <c r="J36" s="3579"/>
      <c r="K36" s="3579"/>
      <c r="L36" s="3579"/>
      <c r="M36" s="3579"/>
      <c r="N36" s="3579"/>
      <c r="O36" s="3579"/>
      <c r="P36" s="3579"/>
      <c r="Q36" s="3579"/>
      <c r="R36" s="3579"/>
      <c r="S36" s="3580"/>
    </row>
    <row r="37" spans="2:19" ht="30.75" customHeight="1">
      <c r="B37" s="3578"/>
      <c r="C37" s="3579"/>
      <c r="D37" s="3579"/>
      <c r="E37" s="3579"/>
      <c r="F37" s="3579"/>
      <c r="G37" s="3579"/>
      <c r="H37" s="3579"/>
      <c r="I37" s="3579"/>
      <c r="J37" s="3579"/>
      <c r="K37" s="3579"/>
      <c r="L37" s="3579"/>
      <c r="M37" s="3579"/>
      <c r="N37" s="3579"/>
      <c r="O37" s="3579"/>
      <c r="P37" s="3579"/>
      <c r="Q37" s="3579"/>
      <c r="R37" s="3579"/>
      <c r="S37" s="3580"/>
    </row>
    <row r="38" spans="2:19" ht="30.75" customHeight="1">
      <c r="B38" s="3578"/>
      <c r="C38" s="3579"/>
      <c r="D38" s="3579"/>
      <c r="E38" s="3579"/>
      <c r="F38" s="3579"/>
      <c r="G38" s="3579"/>
      <c r="H38" s="3579"/>
      <c r="I38" s="3579"/>
      <c r="J38" s="3579"/>
      <c r="K38" s="3579"/>
      <c r="L38" s="3579"/>
      <c r="M38" s="3579"/>
      <c r="N38" s="3579"/>
      <c r="O38" s="3579"/>
      <c r="P38" s="3579"/>
      <c r="Q38" s="3579"/>
      <c r="R38" s="3579"/>
      <c r="S38" s="3580"/>
    </row>
    <row r="39" spans="2:19" ht="30.75" customHeight="1">
      <c r="B39" s="3578"/>
      <c r="C39" s="3579"/>
      <c r="D39" s="3579"/>
      <c r="E39" s="3579"/>
      <c r="F39" s="3579"/>
      <c r="G39" s="3579"/>
      <c r="H39" s="3579"/>
      <c r="I39" s="3579"/>
      <c r="J39" s="3579"/>
      <c r="K39" s="3579"/>
      <c r="L39" s="3579"/>
      <c r="M39" s="3579"/>
      <c r="N39" s="3579"/>
      <c r="O39" s="3579"/>
      <c r="P39" s="3579"/>
      <c r="Q39" s="3579"/>
      <c r="R39" s="3579"/>
      <c r="S39" s="3580"/>
    </row>
    <row r="40" spans="2:19" ht="30.75" customHeight="1">
      <c r="B40" s="3578"/>
      <c r="C40" s="3579"/>
      <c r="D40" s="3579"/>
      <c r="E40" s="3579"/>
      <c r="F40" s="3579"/>
      <c r="G40" s="3579"/>
      <c r="H40" s="3579"/>
      <c r="I40" s="3579"/>
      <c r="J40" s="3579"/>
      <c r="K40" s="3579"/>
      <c r="L40" s="3579"/>
      <c r="M40" s="3579"/>
      <c r="N40" s="3579"/>
      <c r="O40" s="3579"/>
      <c r="P40" s="3579"/>
      <c r="Q40" s="3579"/>
      <c r="R40" s="3579"/>
      <c r="S40" s="3580"/>
    </row>
    <row r="41" spans="2:19" ht="30.75" customHeight="1">
      <c r="B41" s="3578"/>
      <c r="C41" s="3579"/>
      <c r="D41" s="3579"/>
      <c r="E41" s="3579"/>
      <c r="F41" s="3579"/>
      <c r="G41" s="3579"/>
      <c r="H41" s="3579"/>
      <c r="I41" s="3579"/>
      <c r="J41" s="3579"/>
      <c r="K41" s="3579"/>
      <c r="L41" s="3579"/>
      <c r="M41" s="3579"/>
      <c r="N41" s="3579"/>
      <c r="O41" s="3579"/>
      <c r="P41" s="3579"/>
      <c r="Q41" s="3579"/>
      <c r="R41" s="3579"/>
      <c r="S41" s="3580"/>
    </row>
    <row r="42" spans="2:19" ht="30.75" customHeight="1">
      <c r="B42" s="3581"/>
      <c r="C42" s="3582"/>
      <c r="D42" s="3582"/>
      <c r="E42" s="3582"/>
      <c r="F42" s="3582"/>
      <c r="G42" s="3582"/>
      <c r="H42" s="3582"/>
      <c r="I42" s="3582"/>
      <c r="J42" s="3582"/>
      <c r="K42" s="3582"/>
      <c r="L42" s="3582"/>
      <c r="M42" s="3582"/>
      <c r="N42" s="3582"/>
      <c r="O42" s="3582"/>
      <c r="P42" s="3582"/>
      <c r="Q42" s="3582"/>
      <c r="R42" s="3582"/>
      <c r="S42" s="3583"/>
    </row>
    <row r="43" spans="2:19" ht="30" customHeight="1">
      <c r="B43" s="3564" t="s">
        <v>1336</v>
      </c>
      <c r="C43" s="3564"/>
      <c r="D43" s="3564"/>
      <c r="E43" s="3566"/>
      <c r="F43" s="3566"/>
      <c r="G43" s="3566"/>
      <c r="H43" s="3566"/>
      <c r="I43" s="3566"/>
      <c r="J43" s="3566"/>
      <c r="K43" s="3566"/>
      <c r="L43" s="3566"/>
      <c r="M43" s="3564" t="s">
        <v>1337</v>
      </c>
      <c r="N43" s="3564"/>
      <c r="O43" s="3564"/>
      <c r="P43" s="3566"/>
      <c r="Q43" s="3566"/>
      <c r="R43" s="3566"/>
      <c r="S43" s="3566"/>
    </row>
    <row r="44" spans="2:19" ht="30" customHeight="1">
      <c r="B44" s="3565"/>
      <c r="C44" s="3565"/>
      <c r="D44" s="3565"/>
      <c r="E44" s="3567"/>
      <c r="F44" s="3567"/>
      <c r="G44" s="3567"/>
      <c r="H44" s="3567"/>
      <c r="I44" s="3567"/>
      <c r="J44" s="3567"/>
      <c r="K44" s="3567"/>
      <c r="L44" s="3567"/>
      <c r="M44" s="3565"/>
      <c r="N44" s="3565"/>
      <c r="O44" s="3565"/>
      <c r="P44" s="3567"/>
      <c r="Q44" s="3567"/>
      <c r="R44" s="3567"/>
      <c r="S44" s="3567"/>
    </row>
  </sheetData>
  <mergeCells count="25">
    <mergeCell ref="M2:S2"/>
    <mergeCell ref="B34:S42"/>
    <mergeCell ref="K12:S31"/>
    <mergeCell ref="B26:J31"/>
    <mergeCell ref="B12:J18"/>
    <mergeCell ref="B20:J24"/>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8"/>
  <conditionalFormatting sqref="D8:I8 M6:S8 K12:S31 B12:J18 B20:J24 B26:J31 B34:S42 E43:L44 P43:S44">
    <cfRule type="notContainsBlanks" dxfId="53" priority="2">
      <formula>LEN(TRIM(B6))&gt;0</formula>
    </cfRule>
  </conditionalFormatting>
  <conditionalFormatting sqref="M2:S2">
    <cfRule type="notContainsBlanks" dxfId="52" priority="1">
      <formula>LEN(TRIM(M2))&gt;0</formula>
    </cfRule>
  </conditionalFormatting>
  <dataValidations count="5">
    <dataValidation allowBlank="1" showInputMessage="1" showErrorMessage="1" promptTitle="＝＝＝＝＝＝＝入力する内容＝＝＝＝＝＝＝" prompt="連携した結果に対する異見または評価_x000a_今後の連携強化に向けた課題_x000a_" sqref="B34:S42" xr:uid="{B26F1197-B09C-4170-BD44-A6FD72ADFDC9}"/>
    <dataValidation allowBlank="1" showInputMessage="1" showErrorMessage="1" promptTitle="＝＝＝＝＝＝＝入力する内容＝＝＝＝＝＝＝" prompt="活動の様子の写真_x000a_成果物の写真_x000a_活動内容の追加コメント_x000a_" sqref="K12:S31" xr:uid="{324DD81E-5BBF-49A2-A68C-C9BB6B58640C}"/>
    <dataValidation allowBlank="1" showInputMessage="1" showErrorMessage="1" promptTitle="＝＝＝＝＝＝＝入力する内容＝＝＝＝＝＝＝" prompt="実施した結果_x000a_得られた成果_x000a_課題点_x000a_" sqref="B26" xr:uid="{3F804148-4D97-4ABC-B573-8540EB20EB3D}"/>
    <dataValidation allowBlank="1" showInputMessage="1" showErrorMessage="1" promptTitle="＝＝＝＝＝＝＝＝＝入力する内容＝＝＝＝＝＝＝＝＝" prompt="活動場所_x000a_実施日程_x000a_実施した利用者の知識・能力向上に係る実施の概要_x000a_利用者数　　　　　　　　　　　　　　　　　　　　　　　　　　等" sqref="B12" xr:uid="{B28DC7E3-4602-40C4-845D-634ED54D123F}"/>
    <dataValidation allowBlank="1" showInputMessage="1" showErrorMessage="1" promptTitle="＝＝＝＝＝＝＝入力する内容＝＝＝＝＝＝＝" prompt="地域連携活動のねらい_x000a_地域にとってのメリット_x000a_対象にとってのメリット" sqref="B20:J24" xr:uid="{4A049217-909B-4B06-A8A7-E486FFB86F27}"/>
  </dataValidations>
  <pageMargins left="0.25" right="0.25" top="0.75" bottom="0.75" header="0.3" footer="0.3"/>
  <pageSetup paperSize="9" scale="61"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4630-E194-40B1-9A37-C70E9617B242}">
  <sheetPr>
    <tabColor theme="4"/>
    <pageSetUpPr fitToPage="1"/>
  </sheetPr>
  <dimension ref="B2:W46"/>
  <sheetViews>
    <sheetView view="pageBreakPreview" zoomScale="55" zoomScaleNormal="40" zoomScaleSheetLayoutView="55" workbookViewId="0"/>
  </sheetViews>
  <sheetFormatPr defaultColWidth="9" defaultRowHeight="24.75"/>
  <cols>
    <col min="1" max="1" width="4.125" style="901" customWidth="1"/>
    <col min="2" max="19" width="8.25" style="901" customWidth="1"/>
    <col min="20" max="16384" width="9" style="901"/>
  </cols>
  <sheetData>
    <row r="2" spans="2:19">
      <c r="M2" s="3443"/>
      <c r="N2" s="3443"/>
      <c r="O2" s="3443"/>
      <c r="P2" s="3443"/>
      <c r="Q2" s="3443"/>
      <c r="R2" s="3443"/>
      <c r="S2" s="3443"/>
    </row>
    <row r="3" spans="2:19" ht="15" customHeight="1"/>
    <row r="4" spans="2:19" ht="33" customHeight="1">
      <c r="B4" s="3585" t="s">
        <v>1338</v>
      </c>
      <c r="C4" s="3585"/>
      <c r="D4" s="3585"/>
      <c r="E4" s="3585"/>
      <c r="F4" s="3585"/>
      <c r="G4" s="3585"/>
      <c r="H4" s="3585"/>
      <c r="I4" s="3585"/>
      <c r="J4" s="3585"/>
      <c r="K4" s="3585"/>
      <c r="L4" s="3585"/>
      <c r="M4" s="3585"/>
      <c r="N4" s="3585"/>
      <c r="O4" s="3585"/>
      <c r="P4" s="3585"/>
      <c r="Q4" s="3585"/>
      <c r="R4" s="3585"/>
      <c r="S4" s="3585"/>
    </row>
    <row r="5" spans="2:19" ht="15" customHeight="1"/>
    <row r="6" spans="2:19" ht="33" customHeight="1">
      <c r="B6" s="3568" t="s">
        <v>1121</v>
      </c>
      <c r="C6" s="3568"/>
      <c r="D6" s="3584" t="str">
        <f>IF(ISBLANK('届出書 '!G18),"届出書の記載欄から自動引用",'届出書 '!G18)</f>
        <v>届出書の記載欄から自動引用</v>
      </c>
      <c r="E6" s="3584"/>
      <c r="F6" s="3584"/>
      <c r="G6" s="3584"/>
      <c r="H6" s="3584"/>
      <c r="I6" s="3584"/>
      <c r="J6" s="902"/>
      <c r="K6" s="3568" t="s">
        <v>1152</v>
      </c>
      <c r="L6" s="3568"/>
      <c r="M6" s="3587" t="str">
        <f>_xlfn.CONCAT('届出書 '!G16:H16,'届出書 '!I16:J16,'届出書 '!K16:L16,'届出書 '!M16:N16,'届出書 '!O16:P16,'届出書 '!Q16:R16,'届出書 '!S16:T16,'届出書 '!U16:V16,'届出書 '!W16:X16,'届出書 '!Y16:Z16)</f>
        <v>251</v>
      </c>
      <c r="N6" s="3587"/>
      <c r="O6" s="3587"/>
      <c r="P6" s="3587"/>
      <c r="Q6" s="3587"/>
      <c r="R6" s="3587"/>
      <c r="S6" s="3587"/>
    </row>
    <row r="7" spans="2:19" ht="33" customHeight="1">
      <c r="B7" s="3568" t="s">
        <v>1153</v>
      </c>
      <c r="C7" s="3568"/>
      <c r="D7" s="3584" t="str">
        <f>IF(ISBLANK('届出書 '!G20),"届出書の記載欄から自動引用",'届出書 '!G20)</f>
        <v>届出書の記載欄から自動引用</v>
      </c>
      <c r="E7" s="3584"/>
      <c r="F7" s="3584"/>
      <c r="G7" s="3584"/>
      <c r="H7" s="3584"/>
      <c r="I7" s="3584"/>
      <c r="J7" s="902"/>
      <c r="K7" s="3568" t="s">
        <v>1154</v>
      </c>
      <c r="L7" s="3568"/>
      <c r="M7" s="3569"/>
      <c r="N7" s="3569"/>
      <c r="O7" s="3569"/>
      <c r="P7" s="3569"/>
      <c r="Q7" s="3569"/>
      <c r="R7" s="3569"/>
      <c r="S7" s="3569"/>
    </row>
    <row r="8" spans="2:19" ht="33" customHeight="1">
      <c r="B8" s="3568" t="s">
        <v>1155</v>
      </c>
      <c r="C8" s="3568"/>
      <c r="D8" s="3569"/>
      <c r="E8" s="3569"/>
      <c r="F8" s="3569"/>
      <c r="G8" s="3569"/>
      <c r="H8" s="3569"/>
      <c r="I8" s="3569"/>
      <c r="J8" s="902"/>
      <c r="K8" s="3568" t="s">
        <v>1156</v>
      </c>
      <c r="L8" s="3568"/>
      <c r="M8" s="3569"/>
      <c r="N8" s="3569"/>
      <c r="O8" s="3569"/>
      <c r="P8" s="3569"/>
      <c r="Q8" s="3569"/>
      <c r="R8" s="3569"/>
      <c r="S8" s="3569"/>
    </row>
    <row r="9" spans="2:19" ht="16.5" customHeight="1"/>
    <row r="10" spans="2:19" ht="30" customHeight="1">
      <c r="B10" s="3570" t="s">
        <v>1339</v>
      </c>
      <c r="C10" s="3571"/>
      <c r="D10" s="3571"/>
      <c r="E10" s="3571"/>
      <c r="F10" s="3571"/>
      <c r="G10" s="3571"/>
      <c r="H10" s="3571"/>
      <c r="I10" s="3571"/>
      <c r="J10" s="3571"/>
      <c r="K10" s="3571"/>
      <c r="L10" s="3571"/>
      <c r="M10" s="3571"/>
      <c r="N10" s="3571"/>
      <c r="O10" s="3571"/>
      <c r="P10" s="3571"/>
      <c r="Q10" s="3571"/>
      <c r="R10" s="3571"/>
      <c r="S10" s="3572"/>
    </row>
    <row r="11" spans="2:19" ht="30" customHeight="1">
      <c r="B11" s="903" t="s">
        <v>1331</v>
      </c>
      <c r="K11" s="903" t="s">
        <v>1332</v>
      </c>
      <c r="L11" s="904"/>
      <c r="M11" s="904"/>
      <c r="N11" s="904"/>
      <c r="O11" s="904"/>
      <c r="P11" s="904"/>
      <c r="Q11" s="904"/>
      <c r="R11" s="904"/>
      <c r="S11" s="905"/>
    </row>
    <row r="12" spans="2:19" ht="30" customHeight="1">
      <c r="B12" s="3578"/>
      <c r="C12" s="3579"/>
      <c r="D12" s="3579"/>
      <c r="E12" s="3579"/>
      <c r="F12" s="3579"/>
      <c r="G12" s="3579"/>
      <c r="H12" s="3579"/>
      <c r="I12" s="3579"/>
      <c r="J12" s="3580"/>
      <c r="K12" s="3578"/>
      <c r="L12" s="3579"/>
      <c r="M12" s="3579"/>
      <c r="N12" s="3579"/>
      <c r="O12" s="3579"/>
      <c r="P12" s="3579"/>
      <c r="Q12" s="3579"/>
      <c r="R12" s="3579"/>
      <c r="S12" s="3580"/>
    </row>
    <row r="13" spans="2:19" ht="30" customHeight="1">
      <c r="B13" s="3578"/>
      <c r="C13" s="3579"/>
      <c r="D13" s="3579"/>
      <c r="E13" s="3579"/>
      <c r="F13" s="3579"/>
      <c r="G13" s="3579"/>
      <c r="H13" s="3579"/>
      <c r="I13" s="3579"/>
      <c r="J13" s="3580"/>
      <c r="K13" s="3578"/>
      <c r="L13" s="3579"/>
      <c r="M13" s="3579"/>
      <c r="N13" s="3579"/>
      <c r="O13" s="3579"/>
      <c r="P13" s="3579"/>
      <c r="Q13" s="3579"/>
      <c r="R13" s="3579"/>
      <c r="S13" s="3580"/>
    </row>
    <row r="14" spans="2:19" ht="30" customHeight="1">
      <c r="B14" s="3578"/>
      <c r="C14" s="3579"/>
      <c r="D14" s="3579"/>
      <c r="E14" s="3579"/>
      <c r="F14" s="3579"/>
      <c r="G14" s="3579"/>
      <c r="H14" s="3579"/>
      <c r="I14" s="3579"/>
      <c r="J14" s="3580"/>
      <c r="K14" s="3578"/>
      <c r="L14" s="3579"/>
      <c r="M14" s="3579"/>
      <c r="N14" s="3579"/>
      <c r="O14" s="3579"/>
      <c r="P14" s="3579"/>
      <c r="Q14" s="3579"/>
      <c r="R14" s="3579"/>
      <c r="S14" s="3580"/>
    </row>
    <row r="15" spans="2:19" ht="30" customHeight="1">
      <c r="B15" s="3578"/>
      <c r="C15" s="3579"/>
      <c r="D15" s="3579"/>
      <c r="E15" s="3579"/>
      <c r="F15" s="3579"/>
      <c r="G15" s="3579"/>
      <c r="H15" s="3579"/>
      <c r="I15" s="3579"/>
      <c r="J15" s="3580"/>
      <c r="K15" s="3578"/>
      <c r="L15" s="3579"/>
      <c r="M15" s="3579"/>
      <c r="N15" s="3579"/>
      <c r="O15" s="3579"/>
      <c r="P15" s="3579"/>
      <c r="Q15" s="3579"/>
      <c r="R15" s="3579"/>
      <c r="S15" s="3580"/>
    </row>
    <row r="16" spans="2:19" ht="30" customHeight="1">
      <c r="B16" s="3578"/>
      <c r="C16" s="3579"/>
      <c r="D16" s="3579"/>
      <c r="E16" s="3579"/>
      <c r="F16" s="3579"/>
      <c r="G16" s="3579"/>
      <c r="H16" s="3579"/>
      <c r="I16" s="3579"/>
      <c r="J16" s="3580"/>
      <c r="K16" s="3578"/>
      <c r="L16" s="3579"/>
      <c r="M16" s="3579"/>
      <c r="N16" s="3579"/>
      <c r="O16" s="3579"/>
      <c r="P16" s="3579"/>
      <c r="Q16" s="3579"/>
      <c r="R16" s="3579"/>
      <c r="S16" s="3580"/>
    </row>
    <row r="17" spans="2:23" ht="30" customHeight="1">
      <c r="B17" s="3581"/>
      <c r="C17" s="3582"/>
      <c r="D17" s="3582"/>
      <c r="E17" s="3582"/>
      <c r="F17" s="3582"/>
      <c r="G17" s="3582"/>
      <c r="H17" s="3582"/>
      <c r="I17" s="3582"/>
      <c r="J17" s="3583"/>
      <c r="K17" s="3578"/>
      <c r="L17" s="3579"/>
      <c r="M17" s="3579"/>
      <c r="N17" s="3579"/>
      <c r="O17" s="3579"/>
      <c r="P17" s="3579"/>
      <c r="Q17" s="3579"/>
      <c r="R17" s="3579"/>
      <c r="S17" s="3580"/>
    </row>
    <row r="18" spans="2:23" ht="30" customHeight="1">
      <c r="B18" s="907" t="s">
        <v>1333</v>
      </c>
      <c r="C18" s="904"/>
      <c r="D18" s="904"/>
      <c r="E18" s="904"/>
      <c r="F18" s="904"/>
      <c r="G18" s="904"/>
      <c r="H18" s="904"/>
      <c r="I18" s="904"/>
      <c r="J18" s="905"/>
      <c r="K18" s="3578"/>
      <c r="L18" s="3579"/>
      <c r="M18" s="3579"/>
      <c r="N18" s="3579"/>
      <c r="O18" s="3579"/>
      <c r="P18" s="3579"/>
      <c r="Q18" s="3579"/>
      <c r="R18" s="3579"/>
      <c r="S18" s="3580"/>
    </row>
    <row r="19" spans="2:23" ht="30" customHeight="1">
      <c r="B19" s="3578"/>
      <c r="C19" s="3579"/>
      <c r="D19" s="3579"/>
      <c r="E19" s="3579"/>
      <c r="F19" s="3579"/>
      <c r="G19" s="3579"/>
      <c r="H19" s="3579"/>
      <c r="I19" s="3579"/>
      <c r="J19" s="3580"/>
      <c r="K19" s="3578"/>
      <c r="L19" s="3579"/>
      <c r="M19" s="3579"/>
      <c r="N19" s="3579"/>
      <c r="O19" s="3579"/>
      <c r="P19" s="3579"/>
      <c r="Q19" s="3579"/>
      <c r="R19" s="3579"/>
      <c r="S19" s="3580"/>
    </row>
    <row r="20" spans="2:23" ht="30" customHeight="1">
      <c r="B20" s="3578"/>
      <c r="C20" s="3579"/>
      <c r="D20" s="3579"/>
      <c r="E20" s="3579"/>
      <c r="F20" s="3579"/>
      <c r="G20" s="3579"/>
      <c r="H20" s="3579"/>
      <c r="I20" s="3579"/>
      <c r="J20" s="3580"/>
      <c r="K20" s="3578"/>
      <c r="L20" s="3579"/>
      <c r="M20" s="3579"/>
      <c r="N20" s="3579"/>
      <c r="O20" s="3579"/>
      <c r="P20" s="3579"/>
      <c r="Q20" s="3579"/>
      <c r="R20" s="3579"/>
      <c r="S20" s="3580"/>
      <c r="W20" s="906"/>
    </row>
    <row r="21" spans="2:23" ht="30" customHeight="1">
      <c r="B21" s="3578"/>
      <c r="C21" s="3579"/>
      <c r="D21" s="3579"/>
      <c r="E21" s="3579"/>
      <c r="F21" s="3579"/>
      <c r="G21" s="3579"/>
      <c r="H21" s="3579"/>
      <c r="I21" s="3579"/>
      <c r="J21" s="3580"/>
      <c r="K21" s="3578"/>
      <c r="L21" s="3579"/>
      <c r="M21" s="3579"/>
      <c r="N21" s="3579"/>
      <c r="O21" s="3579"/>
      <c r="P21" s="3579"/>
      <c r="Q21" s="3579"/>
      <c r="R21" s="3579"/>
      <c r="S21" s="3580"/>
      <c r="W21" s="906"/>
    </row>
    <row r="22" spans="2:23" ht="30" customHeight="1">
      <c r="B22" s="3581"/>
      <c r="C22" s="3582"/>
      <c r="D22" s="3582"/>
      <c r="E22" s="3582"/>
      <c r="F22" s="3582"/>
      <c r="G22" s="3582"/>
      <c r="H22" s="3582"/>
      <c r="I22" s="3582"/>
      <c r="J22" s="3583"/>
      <c r="K22" s="3578"/>
      <c r="L22" s="3579"/>
      <c r="M22" s="3579"/>
      <c r="N22" s="3579"/>
      <c r="O22" s="3579"/>
      <c r="P22" s="3579"/>
      <c r="Q22" s="3579"/>
      <c r="R22" s="3579"/>
      <c r="S22" s="3580"/>
      <c r="W22" s="906"/>
    </row>
    <row r="23" spans="2:23" ht="30" customHeight="1">
      <c r="B23" s="903" t="s">
        <v>1334</v>
      </c>
      <c r="K23" s="3578"/>
      <c r="L23" s="3579"/>
      <c r="M23" s="3579"/>
      <c r="N23" s="3579"/>
      <c r="O23" s="3579"/>
      <c r="P23" s="3579"/>
      <c r="Q23" s="3579"/>
      <c r="R23" s="3579"/>
      <c r="S23" s="3580"/>
      <c r="W23" s="906"/>
    </row>
    <row r="24" spans="2:23" ht="30" customHeight="1">
      <c r="B24" s="3578"/>
      <c r="C24" s="3579"/>
      <c r="D24" s="3579"/>
      <c r="E24" s="3579"/>
      <c r="F24" s="3579"/>
      <c r="G24" s="3579"/>
      <c r="H24" s="3579"/>
      <c r="I24" s="3579"/>
      <c r="J24" s="3580"/>
      <c r="K24" s="3578"/>
      <c r="L24" s="3579"/>
      <c r="M24" s="3579"/>
      <c r="N24" s="3579"/>
      <c r="O24" s="3579"/>
      <c r="P24" s="3579"/>
      <c r="Q24" s="3579"/>
      <c r="R24" s="3579"/>
      <c r="S24" s="3580"/>
    </row>
    <row r="25" spans="2:23" ht="30" customHeight="1">
      <c r="B25" s="3578"/>
      <c r="C25" s="3579"/>
      <c r="D25" s="3579"/>
      <c r="E25" s="3579"/>
      <c r="F25" s="3579"/>
      <c r="G25" s="3579"/>
      <c r="H25" s="3579"/>
      <c r="I25" s="3579"/>
      <c r="J25" s="3580"/>
      <c r="K25" s="3578"/>
      <c r="L25" s="3579"/>
      <c r="M25" s="3579"/>
      <c r="N25" s="3579"/>
      <c r="O25" s="3579"/>
      <c r="P25" s="3579"/>
      <c r="Q25" s="3579"/>
      <c r="R25" s="3579"/>
      <c r="S25" s="3580"/>
    </row>
    <row r="26" spans="2:23" ht="30" customHeight="1">
      <c r="B26" s="3578"/>
      <c r="C26" s="3579"/>
      <c r="D26" s="3579"/>
      <c r="E26" s="3579"/>
      <c r="F26" s="3579"/>
      <c r="G26" s="3579"/>
      <c r="H26" s="3579"/>
      <c r="I26" s="3579"/>
      <c r="J26" s="3580"/>
      <c r="K26" s="3578"/>
      <c r="L26" s="3579"/>
      <c r="M26" s="3579"/>
      <c r="N26" s="3579"/>
      <c r="O26" s="3579"/>
      <c r="P26" s="3579"/>
      <c r="Q26" s="3579"/>
      <c r="R26" s="3579"/>
      <c r="S26" s="3580"/>
    </row>
    <row r="27" spans="2:23" ht="30" customHeight="1">
      <c r="B27" s="3578"/>
      <c r="C27" s="3579"/>
      <c r="D27" s="3579"/>
      <c r="E27" s="3579"/>
      <c r="F27" s="3579"/>
      <c r="G27" s="3579"/>
      <c r="H27" s="3579"/>
      <c r="I27" s="3579"/>
      <c r="J27" s="3580"/>
      <c r="K27" s="3578"/>
      <c r="L27" s="3579"/>
      <c r="M27" s="3579"/>
      <c r="N27" s="3579"/>
      <c r="O27" s="3579"/>
      <c r="P27" s="3579"/>
      <c r="Q27" s="3579"/>
      <c r="R27" s="3579"/>
      <c r="S27" s="3580"/>
    </row>
    <row r="28" spans="2:23" ht="30" customHeight="1">
      <c r="B28" s="3581"/>
      <c r="C28" s="3582"/>
      <c r="D28" s="3582"/>
      <c r="E28" s="3582"/>
      <c r="F28" s="3582"/>
      <c r="G28" s="3582"/>
      <c r="H28" s="3582"/>
      <c r="I28" s="3582"/>
      <c r="J28" s="3583"/>
      <c r="K28" s="3581"/>
      <c r="L28" s="3582"/>
      <c r="M28" s="3582"/>
      <c r="N28" s="3582"/>
      <c r="O28" s="3582"/>
      <c r="P28" s="3582"/>
      <c r="Q28" s="3582"/>
      <c r="R28" s="3582"/>
      <c r="S28" s="3583"/>
    </row>
    <row r="29" spans="2:23" ht="15" customHeight="1"/>
    <row r="30" spans="2:23" ht="30" customHeight="1">
      <c r="B30" s="3570" t="s">
        <v>1340</v>
      </c>
      <c r="C30" s="3573"/>
      <c r="D30" s="3573"/>
      <c r="E30" s="3573"/>
      <c r="F30" s="3573"/>
      <c r="G30" s="3573"/>
      <c r="H30" s="3573"/>
      <c r="I30" s="3573"/>
      <c r="J30" s="3573"/>
      <c r="K30" s="3573"/>
      <c r="L30" s="3573"/>
      <c r="M30" s="3573"/>
      <c r="N30" s="3573"/>
      <c r="O30" s="3573"/>
      <c r="P30" s="3573"/>
      <c r="Q30" s="3573"/>
      <c r="R30" s="3573"/>
      <c r="S30" s="3574"/>
    </row>
    <row r="31" spans="2:23" ht="30.75" customHeight="1">
      <c r="B31" s="3575"/>
      <c r="C31" s="3576"/>
      <c r="D31" s="3576"/>
      <c r="E31" s="3576"/>
      <c r="F31" s="3576"/>
      <c r="G31" s="3576"/>
      <c r="H31" s="3576"/>
      <c r="I31" s="3576"/>
      <c r="J31" s="3576"/>
      <c r="K31" s="3576"/>
      <c r="L31" s="3576"/>
      <c r="M31" s="3576"/>
      <c r="N31" s="3576"/>
      <c r="O31" s="3576"/>
      <c r="P31" s="3576"/>
      <c r="Q31" s="3576"/>
      <c r="R31" s="3576"/>
      <c r="S31" s="3577"/>
    </row>
    <row r="32" spans="2:23" ht="30.75" customHeight="1">
      <c r="B32" s="3578"/>
      <c r="C32" s="3579"/>
      <c r="D32" s="3579"/>
      <c r="E32" s="3579"/>
      <c r="F32" s="3579"/>
      <c r="G32" s="3579"/>
      <c r="H32" s="3579"/>
      <c r="I32" s="3579"/>
      <c r="J32" s="3579"/>
      <c r="K32" s="3579"/>
      <c r="L32" s="3579"/>
      <c r="M32" s="3579"/>
      <c r="N32" s="3579"/>
      <c r="O32" s="3579"/>
      <c r="P32" s="3579"/>
      <c r="Q32" s="3579"/>
      <c r="R32" s="3579"/>
      <c r="S32" s="3580"/>
    </row>
    <row r="33" spans="2:19" ht="30.75" customHeight="1">
      <c r="B33" s="3578"/>
      <c r="C33" s="3579"/>
      <c r="D33" s="3579"/>
      <c r="E33" s="3579"/>
      <c r="F33" s="3579"/>
      <c r="G33" s="3579"/>
      <c r="H33" s="3579"/>
      <c r="I33" s="3579"/>
      <c r="J33" s="3579"/>
      <c r="K33" s="3579"/>
      <c r="L33" s="3579"/>
      <c r="M33" s="3579"/>
      <c r="N33" s="3579"/>
      <c r="O33" s="3579"/>
      <c r="P33" s="3579"/>
      <c r="Q33" s="3579"/>
      <c r="R33" s="3579"/>
      <c r="S33" s="3580"/>
    </row>
    <row r="34" spans="2:19" ht="30.75" customHeight="1">
      <c r="B34" s="3578"/>
      <c r="C34" s="3579"/>
      <c r="D34" s="3579"/>
      <c r="E34" s="3579"/>
      <c r="F34" s="3579"/>
      <c r="G34" s="3579"/>
      <c r="H34" s="3579"/>
      <c r="I34" s="3579"/>
      <c r="J34" s="3579"/>
      <c r="K34" s="3579"/>
      <c r="L34" s="3579"/>
      <c r="M34" s="3579"/>
      <c r="N34" s="3579"/>
      <c r="O34" s="3579"/>
      <c r="P34" s="3579"/>
      <c r="Q34" s="3579"/>
      <c r="R34" s="3579"/>
      <c r="S34" s="3580"/>
    </row>
    <row r="35" spans="2:19" ht="30.75" customHeight="1">
      <c r="B35" s="3581"/>
      <c r="C35" s="3582"/>
      <c r="D35" s="3582"/>
      <c r="E35" s="3582"/>
      <c r="F35" s="3582"/>
      <c r="G35" s="3582"/>
      <c r="H35" s="3582"/>
      <c r="I35" s="3582"/>
      <c r="J35" s="3582"/>
      <c r="K35" s="3582"/>
      <c r="L35" s="3582"/>
      <c r="M35" s="3582"/>
      <c r="N35" s="3582"/>
      <c r="O35" s="3582"/>
      <c r="P35" s="3582"/>
      <c r="Q35" s="3582"/>
      <c r="R35" s="3582"/>
      <c r="S35" s="3583"/>
    </row>
    <row r="36" spans="2:19" ht="20.25" customHeight="1">
      <c r="B36" s="3597" t="s">
        <v>1341</v>
      </c>
      <c r="C36" s="3598"/>
      <c r="D36" s="3598"/>
      <c r="E36" s="3599"/>
      <c r="F36" s="3603"/>
      <c r="G36" s="3604"/>
      <c r="H36" s="3604"/>
      <c r="I36" s="3604"/>
      <c r="J36" s="3604"/>
      <c r="K36" s="3604"/>
      <c r="L36" s="3604"/>
      <c r="M36" s="3604"/>
      <c r="N36" s="3604"/>
      <c r="O36" s="3604"/>
      <c r="P36" s="3604"/>
      <c r="Q36" s="3604"/>
      <c r="R36" s="3604"/>
      <c r="S36" s="3605"/>
    </row>
    <row r="37" spans="2:19" ht="20.25" customHeight="1">
      <c r="B37" s="3600"/>
      <c r="C37" s="3601"/>
      <c r="D37" s="3601"/>
      <c r="E37" s="3602"/>
      <c r="F37" s="3606"/>
      <c r="G37" s="3607"/>
      <c r="H37" s="3607"/>
      <c r="I37" s="3607"/>
      <c r="J37" s="3607"/>
      <c r="K37" s="3607"/>
      <c r="L37" s="3607"/>
      <c r="M37" s="3607"/>
      <c r="N37" s="3607"/>
      <c r="O37" s="3607"/>
      <c r="P37" s="3607"/>
      <c r="Q37" s="3607"/>
      <c r="R37" s="3607"/>
      <c r="S37" s="3608"/>
    </row>
    <row r="38" spans="2:19" ht="15.75" customHeight="1"/>
    <row r="39" spans="2:19" ht="33">
      <c r="B39" s="3570" t="s">
        <v>1342</v>
      </c>
      <c r="C39" s="3573"/>
      <c r="D39" s="3573"/>
      <c r="E39" s="3573"/>
      <c r="F39" s="3573"/>
      <c r="G39" s="3573"/>
      <c r="H39" s="3573"/>
      <c r="I39" s="3573"/>
      <c r="J39" s="3573"/>
      <c r="K39" s="3573"/>
      <c r="L39" s="3573"/>
      <c r="M39" s="3573"/>
      <c r="N39" s="3573"/>
      <c r="O39" s="3573"/>
      <c r="P39" s="3573"/>
      <c r="Q39" s="3573"/>
      <c r="R39" s="3573"/>
      <c r="S39" s="3574"/>
    </row>
    <row r="40" spans="2:19">
      <c r="B40" s="3588"/>
      <c r="C40" s="3589"/>
      <c r="D40" s="3589"/>
      <c r="E40" s="3589"/>
      <c r="F40" s="3589"/>
      <c r="G40" s="3589"/>
      <c r="H40" s="3589"/>
      <c r="I40" s="3589"/>
      <c r="J40" s="3589"/>
      <c r="K40" s="3589"/>
      <c r="L40" s="3589"/>
      <c r="M40" s="3589"/>
      <c r="N40" s="3589"/>
      <c r="O40" s="3589"/>
      <c r="P40" s="3589"/>
      <c r="Q40" s="3589"/>
      <c r="R40" s="3589"/>
      <c r="S40" s="3590"/>
    </row>
    <row r="41" spans="2:19" ht="75" customHeight="1">
      <c r="B41" s="3591"/>
      <c r="C41" s="3592"/>
      <c r="D41" s="3592"/>
      <c r="E41" s="3592"/>
      <c r="F41" s="3592"/>
      <c r="G41" s="3592"/>
      <c r="H41" s="3592"/>
      <c r="I41" s="3592"/>
      <c r="J41" s="3592"/>
      <c r="K41" s="3592"/>
      <c r="L41" s="3592"/>
      <c r="M41" s="3592"/>
      <c r="N41" s="3592"/>
      <c r="O41" s="3592"/>
      <c r="P41" s="3592"/>
      <c r="Q41" s="3592"/>
      <c r="R41" s="3592"/>
      <c r="S41" s="3593"/>
    </row>
    <row r="42" spans="2:19">
      <c r="B42" s="3591"/>
      <c r="C42" s="3592"/>
      <c r="D42" s="3592"/>
      <c r="E42" s="3592"/>
      <c r="F42" s="3592"/>
      <c r="G42" s="3592"/>
      <c r="H42" s="3592"/>
      <c r="I42" s="3592"/>
      <c r="J42" s="3592"/>
      <c r="K42" s="3592"/>
      <c r="L42" s="3592"/>
      <c r="M42" s="3592"/>
      <c r="N42" s="3592"/>
      <c r="O42" s="3592"/>
      <c r="P42" s="3592"/>
      <c r="Q42" s="3592"/>
      <c r="R42" s="3592"/>
      <c r="S42" s="3593"/>
    </row>
    <row r="43" spans="2:19">
      <c r="B43" s="3591"/>
      <c r="C43" s="3592"/>
      <c r="D43" s="3592"/>
      <c r="E43" s="3592"/>
      <c r="F43" s="3592"/>
      <c r="G43" s="3592"/>
      <c r="H43" s="3592"/>
      <c r="I43" s="3592"/>
      <c r="J43" s="3592"/>
      <c r="K43" s="3592"/>
      <c r="L43" s="3592"/>
      <c r="M43" s="3592"/>
      <c r="N43" s="3592"/>
      <c r="O43" s="3592"/>
      <c r="P43" s="3592"/>
      <c r="Q43" s="3592"/>
      <c r="R43" s="3592"/>
      <c r="S43" s="3593"/>
    </row>
    <row r="44" spans="2:19">
      <c r="B44" s="3594"/>
      <c r="C44" s="3595"/>
      <c r="D44" s="3595"/>
      <c r="E44" s="3595"/>
      <c r="F44" s="3595"/>
      <c r="G44" s="3595"/>
      <c r="H44" s="3595"/>
      <c r="I44" s="3595"/>
      <c r="J44" s="3595"/>
      <c r="K44" s="3595"/>
      <c r="L44" s="3595"/>
      <c r="M44" s="3595"/>
      <c r="N44" s="3595"/>
      <c r="O44" s="3595"/>
      <c r="P44" s="3595"/>
      <c r="Q44" s="3595"/>
      <c r="R44" s="3595"/>
      <c r="S44" s="3596"/>
    </row>
    <row r="45" spans="2:19" ht="20.25" customHeight="1"/>
    <row r="46" spans="2:19" ht="20.25" customHeight="1"/>
  </sheetData>
  <mergeCells count="25">
    <mergeCell ref="B40:S44"/>
    <mergeCell ref="M2:S2"/>
    <mergeCell ref="B12:J17"/>
    <mergeCell ref="B19:J22"/>
    <mergeCell ref="B24:J28"/>
    <mergeCell ref="K12:S28"/>
    <mergeCell ref="B36:E37"/>
    <mergeCell ref="F36:S37"/>
    <mergeCell ref="B39:S39"/>
    <mergeCell ref="B8:C8"/>
    <mergeCell ref="D8:I8"/>
    <mergeCell ref="K8:L8"/>
    <mergeCell ref="M8:S8"/>
    <mergeCell ref="B10:S10"/>
    <mergeCell ref="B30:S30"/>
    <mergeCell ref="B31:S35"/>
    <mergeCell ref="B7:C7"/>
    <mergeCell ref="D7:I7"/>
    <mergeCell ref="K7:L7"/>
    <mergeCell ref="M7:S7"/>
    <mergeCell ref="B4:S4"/>
    <mergeCell ref="B6:C6"/>
    <mergeCell ref="D6:I6"/>
    <mergeCell ref="K6:L6"/>
    <mergeCell ref="M6:S6"/>
  </mergeCells>
  <phoneticPr fontId="8"/>
  <conditionalFormatting sqref="M6:S8 D8:I8">
    <cfRule type="notContainsBlanks" dxfId="51" priority="3">
      <formula>LEN(TRIM(D6))&gt;0</formula>
    </cfRule>
  </conditionalFormatting>
  <conditionalFormatting sqref="B12:J17 B19:J22 B24:J28 K12:S28 B31:S35 F36:S37 B40:S44">
    <cfRule type="notContainsBlanks" dxfId="50" priority="2">
      <formula>LEN(TRIM(B12))&gt;0</formula>
    </cfRule>
  </conditionalFormatting>
  <conditionalFormatting sqref="M2:S2">
    <cfRule type="notContainsBlanks" dxfId="49" priority="1">
      <formula>LEN(TRIM(M2))&gt;0</formula>
    </cfRule>
  </conditionalFormatting>
  <dataValidations count="6">
    <dataValidation allowBlank="1" showInputMessage="1" showErrorMessage="1" promptTitle="＝＝＝＝＝＝＝＝＝入力する内容＝＝＝＝＝＝＝＝＝" prompt="活動場所_x000a_実施日程_x000a_実施した利用者の知識・能力向上に係る実施の概要_x000a_利用者数　　　　　　　　　　　　　　　　　　　　　　　　　　等_x000a_" sqref="B12:J17" xr:uid="{BDFC750E-6D97-454D-82EB-D22247D0030D}"/>
    <dataValidation allowBlank="1" showInputMessage="1" showErrorMessage="1" promptTitle="＝＝＝＝＝＝＝入力する内容＝＝＝＝＝＝＝" prompt="利用者の知識・能力向上に係る実施のねらい_x000a_利用者にとってのメリット_x000a_" sqref="B19:J22" xr:uid="{F980C4AE-D68B-4FCF-A287-15B787A78CA9}"/>
    <dataValidation allowBlank="1" showInputMessage="1" showErrorMessage="1" promptTitle="＝＝＝＝＝＝入力する内容＝＝＝＝＝＝＝" prompt="実施した結果_x000a_得られた成果_x000a_課題点_x000a_" sqref="B24:J28" xr:uid="{C0230EC5-78F9-4C8C-BFE0-C1A5822679EA}"/>
    <dataValidation allowBlank="1" showInputMessage="1" showErrorMessage="1" promptTitle="＝＝＝＝＝＝＝入力する内容＝＝＝＝＝＝＝" prompt="活動の様子の写真_x000a_成果物の写真_x000a_活動内容の追加コメント_x000a_" sqref="K12:S28" xr:uid="{41E00061-3B86-4890-81FC-E7BD4679BE8F}"/>
    <dataValidation allowBlank="1" showInputMessage="1" showErrorMessage="1" promptTitle="＝＝＝＝＝＝＝入力する内容＝＝＝＝＝＝＝" prompt="連携した結果に対する異見または評価_x000a_今後の連携強化に向けた課題_x000a_" sqref="B31:S35" xr:uid="{8830F699-92B5-4E25-9CD7-895ACC0C82FC}"/>
    <dataValidation allowBlank="1" showInputMessage="1" showErrorMessage="1" promptTitle="＝＝＝＝＝＝＝＝＝＝留意事項＝＝＝＝＝＝＝＝＝＝" prompt="※ホームページへの公表に当たっては、利用者の個人名は記載せず、個人が特定されない形で記載すること。なお、利用者が記入した書類に関しては、事業所で保管すること。_x000a_" sqref="B40:S44" xr:uid="{EC9E2037-C48D-4DE6-9C58-4C944FB512CE}"/>
  </dataValidations>
  <pageMargins left="0.25" right="0.25" top="0.75" bottom="0.75" header="0.3" footer="0.3"/>
  <pageSetup paperSize="9" scale="62" orientation="portrait"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4"/>
  </sheetPr>
  <dimension ref="A1:AM15"/>
  <sheetViews>
    <sheetView showGridLines="0" view="pageBreakPreview" zoomScale="85" zoomScaleNormal="120" zoomScaleSheetLayoutView="85" workbookViewId="0"/>
  </sheetViews>
  <sheetFormatPr defaultColWidth="2.25" defaultRowHeight="13.5"/>
  <cols>
    <col min="1" max="1" width="1.125" style="134" customWidth="1"/>
    <col min="2" max="2" width="2.25" style="135" customWidth="1"/>
    <col min="3" max="5" width="2.25" style="134"/>
    <col min="6" max="6" width="2.5" style="134" bestFit="1" customWidth="1"/>
    <col min="7" max="20" width="2.25" style="134"/>
    <col min="21" max="21" width="2.5" style="134" bestFit="1" customWidth="1"/>
    <col min="22" max="26" width="2.25" style="134"/>
    <col min="27" max="38" width="2.75" style="134" customWidth="1"/>
    <col min="39" max="16384" width="2.25" style="134"/>
  </cols>
  <sheetData>
    <row r="1" spans="1:39" ht="14.25">
      <c r="A1" s="1329" t="s">
        <v>784</v>
      </c>
      <c r="B1" s="149"/>
      <c r="AF1" s="3609" t="str">
        <f>IF(AND(ISBLANK('届出書 '!AA4),ISBLANK('届出書 '!AD4),ISBLANK('届出書 '!AG4)),"届出書の日付から自動引用","令和"&amp;'届出書 '!AA4&amp;"年"&amp;'届出書 '!AD4&amp;"月"&amp;'届出書 '!AG4&amp;"日")</f>
        <v>届出書の日付から自動引用</v>
      </c>
      <c r="AG1" s="3610"/>
      <c r="AH1" s="3610"/>
      <c r="AI1" s="3610"/>
      <c r="AJ1" s="3610"/>
      <c r="AK1" s="3610"/>
      <c r="AL1" s="3610"/>
    </row>
    <row r="3" spans="1:39" ht="17.25" customHeight="1">
      <c r="A3" s="3611" t="s">
        <v>465</v>
      </c>
      <c r="B3" s="3611"/>
      <c r="C3" s="3611"/>
      <c r="D3" s="3611"/>
      <c r="E3" s="3611"/>
      <c r="F3" s="3611"/>
      <c r="G3" s="3611"/>
      <c r="H3" s="3611"/>
      <c r="I3" s="3611"/>
      <c r="J3" s="3611"/>
      <c r="K3" s="3611"/>
      <c r="L3" s="3611"/>
      <c r="M3" s="3611"/>
      <c r="N3" s="3611"/>
      <c r="O3" s="3611"/>
      <c r="P3" s="3611"/>
      <c r="Q3" s="3611"/>
      <c r="R3" s="3611"/>
      <c r="S3" s="3611"/>
      <c r="T3" s="3611"/>
      <c r="U3" s="3611"/>
      <c r="V3" s="3611"/>
      <c r="W3" s="3611"/>
      <c r="X3" s="3611"/>
      <c r="Y3" s="3611"/>
      <c r="Z3" s="3611"/>
      <c r="AA3" s="3611"/>
      <c r="AB3" s="3611"/>
      <c r="AC3" s="3611"/>
      <c r="AD3" s="3611"/>
      <c r="AE3" s="3611"/>
      <c r="AF3" s="3611"/>
      <c r="AG3" s="3611"/>
      <c r="AH3" s="3611"/>
      <c r="AI3" s="3611"/>
      <c r="AJ3" s="3611"/>
      <c r="AK3" s="3611"/>
      <c r="AL3" s="3611"/>
      <c r="AM3" s="3611"/>
    </row>
    <row r="4" spans="1:39" ht="17.25" customHeight="1">
      <c r="A4" s="3611"/>
      <c r="B4" s="3611"/>
      <c r="C4" s="3611"/>
      <c r="D4" s="3611"/>
      <c r="E4" s="3611"/>
      <c r="F4" s="3611"/>
      <c r="G4" s="3611"/>
      <c r="H4" s="3611"/>
      <c r="I4" s="3611"/>
      <c r="J4" s="3611"/>
      <c r="K4" s="3611"/>
      <c r="L4" s="3611"/>
      <c r="M4" s="3611"/>
      <c r="N4" s="3611"/>
      <c r="O4" s="3611"/>
      <c r="P4" s="3611"/>
      <c r="Q4" s="3611"/>
      <c r="R4" s="3611"/>
      <c r="S4" s="3611"/>
      <c r="T4" s="3611"/>
      <c r="U4" s="3611"/>
      <c r="V4" s="3611"/>
      <c r="W4" s="3611"/>
      <c r="X4" s="3611"/>
      <c r="Y4" s="3611"/>
      <c r="Z4" s="3611"/>
      <c r="AA4" s="3611"/>
      <c r="AB4" s="3611"/>
      <c r="AC4" s="3611"/>
      <c r="AD4" s="3611"/>
      <c r="AE4" s="3611"/>
      <c r="AF4" s="3611"/>
      <c r="AG4" s="3611"/>
      <c r="AH4" s="3611"/>
      <c r="AI4" s="3611"/>
      <c r="AJ4" s="3611"/>
      <c r="AK4" s="3611"/>
      <c r="AL4" s="3611"/>
      <c r="AM4" s="3611"/>
    </row>
    <row r="6" spans="1:39" ht="45.75" customHeight="1">
      <c r="B6" s="3612" t="s">
        <v>466</v>
      </c>
      <c r="C6" s="3613"/>
      <c r="D6" s="3613"/>
      <c r="E6" s="3613"/>
      <c r="F6" s="3613"/>
      <c r="G6" s="3613"/>
      <c r="H6" s="3613"/>
      <c r="I6" s="3613"/>
      <c r="J6" s="3613"/>
      <c r="K6" s="3614"/>
      <c r="L6" s="3615" t="str">
        <f>IF(ISBLANK('届出書 '!G18),"届出書の記載欄から自動引用",'届出書 '!G18)</f>
        <v>届出書の記載欄から自動引用</v>
      </c>
      <c r="M6" s="3615"/>
      <c r="N6" s="3615"/>
      <c r="O6" s="3615"/>
      <c r="P6" s="3615"/>
      <c r="Q6" s="3615"/>
      <c r="R6" s="3615"/>
      <c r="S6" s="3615"/>
      <c r="T6" s="3615"/>
      <c r="U6" s="3615"/>
      <c r="V6" s="3615"/>
      <c r="W6" s="3615"/>
      <c r="X6" s="3615"/>
      <c r="Y6" s="3615"/>
      <c r="Z6" s="3615"/>
      <c r="AA6" s="3615"/>
      <c r="AB6" s="3615"/>
      <c r="AC6" s="3615"/>
      <c r="AD6" s="3615"/>
      <c r="AE6" s="3615"/>
      <c r="AF6" s="3615"/>
      <c r="AG6" s="3615"/>
      <c r="AH6" s="3615"/>
      <c r="AI6" s="3615"/>
      <c r="AJ6" s="3615"/>
      <c r="AK6" s="3615"/>
      <c r="AL6" s="3615"/>
    </row>
    <row r="7" spans="1:39" s="141" customFormat="1" ht="45.75" customHeight="1">
      <c r="B7" s="3616" t="s">
        <v>467</v>
      </c>
      <c r="C7" s="3616"/>
      <c r="D7" s="3616"/>
      <c r="E7" s="3616"/>
      <c r="F7" s="3616"/>
      <c r="G7" s="3616"/>
      <c r="H7" s="3616"/>
      <c r="I7" s="3616"/>
      <c r="J7" s="3616"/>
      <c r="K7" s="3616"/>
      <c r="L7" s="3617"/>
      <c r="M7" s="3617"/>
      <c r="N7" s="3617"/>
      <c r="O7" s="3617"/>
      <c r="P7" s="3617"/>
      <c r="Q7" s="3617"/>
      <c r="R7" s="3617"/>
      <c r="S7" s="3617"/>
      <c r="T7" s="3617"/>
      <c r="U7" s="3617"/>
      <c r="V7" s="3617"/>
      <c r="W7" s="3617"/>
      <c r="X7" s="3617"/>
      <c r="Y7" s="3617"/>
      <c r="Z7" s="3617"/>
      <c r="AA7" s="3617"/>
      <c r="AB7" s="3617"/>
      <c r="AC7" s="3617"/>
      <c r="AD7" s="3617"/>
      <c r="AE7" s="3617"/>
      <c r="AF7" s="3617"/>
      <c r="AG7" s="3617"/>
      <c r="AH7" s="3617"/>
      <c r="AI7" s="3617"/>
      <c r="AJ7" s="3617"/>
      <c r="AK7" s="3617"/>
      <c r="AL7" s="3617"/>
    </row>
    <row r="8" spans="1:39" ht="71.25" customHeight="1">
      <c r="B8" s="3619" t="s">
        <v>468</v>
      </c>
      <c r="C8" s="3620"/>
      <c r="D8" s="3620"/>
      <c r="E8" s="3620"/>
      <c r="F8" s="3620"/>
      <c r="G8" s="3620"/>
      <c r="H8" s="3620"/>
      <c r="I8" s="3620"/>
      <c r="J8" s="3620"/>
      <c r="K8" s="3621"/>
      <c r="L8" s="3619" t="s">
        <v>469</v>
      </c>
      <c r="M8" s="3620"/>
      <c r="N8" s="3620"/>
      <c r="O8" s="3620"/>
      <c r="P8" s="3620"/>
      <c r="Q8" s="3620"/>
      <c r="R8" s="3620"/>
      <c r="S8" s="3620"/>
      <c r="T8" s="3620"/>
      <c r="U8" s="3620"/>
      <c r="V8" s="3620"/>
      <c r="W8" s="3620"/>
      <c r="X8" s="3620"/>
      <c r="Y8" s="3620"/>
      <c r="Z8" s="3620"/>
      <c r="AA8" s="3620"/>
      <c r="AB8" s="3620"/>
      <c r="AC8" s="3620"/>
      <c r="AD8" s="3620"/>
      <c r="AE8" s="3620"/>
      <c r="AF8" s="3621"/>
      <c r="AG8" s="3622"/>
      <c r="AH8" s="3623"/>
      <c r="AI8" s="3623"/>
      <c r="AJ8" s="3623"/>
      <c r="AK8" s="3623"/>
      <c r="AL8" s="3624"/>
    </row>
    <row r="9" spans="1:39" ht="71.25" customHeight="1">
      <c r="B9" s="3619" t="s">
        <v>470</v>
      </c>
      <c r="C9" s="3620"/>
      <c r="D9" s="3620"/>
      <c r="E9" s="3620"/>
      <c r="F9" s="3620"/>
      <c r="G9" s="3620"/>
      <c r="H9" s="3620"/>
      <c r="I9" s="3620"/>
      <c r="J9" s="3620"/>
      <c r="K9" s="3621"/>
      <c r="L9" s="3619" t="s">
        <v>471</v>
      </c>
      <c r="M9" s="3620"/>
      <c r="N9" s="3620"/>
      <c r="O9" s="3620"/>
      <c r="P9" s="3620"/>
      <c r="Q9" s="3620"/>
      <c r="R9" s="3620"/>
      <c r="S9" s="3620"/>
      <c r="T9" s="3620"/>
      <c r="U9" s="3620"/>
      <c r="V9" s="3620"/>
      <c r="W9" s="3620"/>
      <c r="X9" s="3620"/>
      <c r="Y9" s="3620"/>
      <c r="Z9" s="3620"/>
      <c r="AA9" s="3620"/>
      <c r="AB9" s="3620"/>
      <c r="AC9" s="3620"/>
      <c r="AD9" s="3620"/>
      <c r="AE9" s="3620"/>
      <c r="AF9" s="3621"/>
      <c r="AG9" s="3622"/>
      <c r="AH9" s="3623"/>
      <c r="AI9" s="3623"/>
      <c r="AJ9" s="3623"/>
      <c r="AK9" s="3623"/>
      <c r="AL9" s="3624"/>
    </row>
    <row r="10" spans="1:39" ht="71.25" customHeight="1">
      <c r="B10" s="3618" t="s">
        <v>472</v>
      </c>
      <c r="C10" s="3618"/>
      <c r="D10" s="3618"/>
      <c r="E10" s="3618"/>
      <c r="F10" s="3618"/>
      <c r="G10" s="3618"/>
      <c r="H10" s="3618"/>
      <c r="I10" s="3618"/>
      <c r="J10" s="3618"/>
      <c r="K10" s="3618"/>
      <c r="L10" s="3619" t="s">
        <v>473</v>
      </c>
      <c r="M10" s="3620"/>
      <c r="N10" s="3620"/>
      <c r="O10" s="3620"/>
      <c r="P10" s="3620"/>
      <c r="Q10" s="3620"/>
      <c r="R10" s="3620"/>
      <c r="S10" s="3620"/>
      <c r="T10" s="3620"/>
      <c r="U10" s="3620"/>
      <c r="V10" s="3620"/>
      <c r="W10" s="3620"/>
      <c r="X10" s="3620"/>
      <c r="Y10" s="3620"/>
      <c r="Z10" s="3620"/>
      <c r="AA10" s="3620"/>
      <c r="AB10" s="3620"/>
      <c r="AC10" s="3620"/>
      <c r="AD10" s="3620"/>
      <c r="AE10" s="3620"/>
      <c r="AF10" s="3621"/>
      <c r="AG10" s="3622"/>
      <c r="AH10" s="3623"/>
      <c r="AI10" s="3623"/>
      <c r="AJ10" s="3623"/>
      <c r="AK10" s="3623"/>
      <c r="AL10" s="3624"/>
    </row>
    <row r="11" spans="1:39" ht="50.25" customHeight="1">
      <c r="B11" s="3625" t="s">
        <v>474</v>
      </c>
      <c r="C11" s="3625"/>
      <c r="D11" s="3625"/>
      <c r="E11" s="3625"/>
      <c r="F11" s="3625"/>
      <c r="G11" s="3625"/>
      <c r="H11" s="3625"/>
      <c r="I11" s="3625"/>
      <c r="J11" s="3625"/>
      <c r="K11" s="3625"/>
      <c r="L11" s="3625"/>
      <c r="M11" s="3625"/>
      <c r="N11" s="3625"/>
      <c r="O11" s="3625"/>
      <c r="P11" s="3625"/>
      <c r="Q11" s="3625"/>
      <c r="R11" s="3625"/>
      <c r="S11" s="3625"/>
      <c r="T11" s="3625"/>
      <c r="U11" s="3625"/>
      <c r="V11" s="3625"/>
      <c r="W11" s="3625"/>
      <c r="X11" s="3625"/>
      <c r="Y11" s="3625"/>
      <c r="Z11" s="3625"/>
      <c r="AA11" s="3625"/>
      <c r="AB11" s="3625"/>
      <c r="AC11" s="3625"/>
      <c r="AD11" s="3625"/>
      <c r="AE11" s="3625"/>
      <c r="AF11" s="3625"/>
      <c r="AG11" s="3625"/>
      <c r="AH11" s="3625"/>
      <c r="AI11" s="3625"/>
      <c r="AJ11" s="3625"/>
      <c r="AK11" s="3625"/>
      <c r="AL11" s="3625"/>
    </row>
    <row r="12" spans="1:39">
      <c r="B12" s="142"/>
      <c r="C12" s="142"/>
      <c r="D12" s="136"/>
      <c r="E12" s="136"/>
      <c r="F12" s="139"/>
      <c r="G12" s="137"/>
      <c r="H12" s="138"/>
      <c r="I12" s="138"/>
      <c r="J12" s="138"/>
      <c r="K12" s="138"/>
      <c r="L12" s="138"/>
      <c r="M12" s="138"/>
      <c r="N12" s="138"/>
      <c r="O12" s="138"/>
      <c r="P12" s="138"/>
      <c r="Q12" s="138"/>
      <c r="R12" s="143"/>
      <c r="S12" s="143"/>
      <c r="T12" s="136"/>
      <c r="U12" s="140"/>
      <c r="V12" s="136"/>
      <c r="W12" s="138"/>
      <c r="X12" s="138"/>
      <c r="Y12" s="138"/>
      <c r="Z12" s="138"/>
      <c r="AA12" s="138"/>
      <c r="AB12" s="138"/>
      <c r="AC12" s="138"/>
      <c r="AD12" s="138"/>
      <c r="AE12" s="138"/>
      <c r="AF12" s="138"/>
      <c r="AG12" s="138"/>
      <c r="AH12" s="138"/>
      <c r="AI12" s="138"/>
      <c r="AJ12" s="138"/>
      <c r="AK12" s="138"/>
      <c r="AL12" s="144"/>
    </row>
    <row r="13" spans="1:39">
      <c r="B13" s="142"/>
      <c r="C13" s="142"/>
      <c r="D13" s="136"/>
      <c r="E13" s="136"/>
      <c r="F13" s="139"/>
      <c r="G13" s="137"/>
      <c r="H13" s="138"/>
      <c r="I13" s="138"/>
      <c r="J13" s="138"/>
      <c r="K13" s="138"/>
      <c r="L13" s="138"/>
      <c r="M13" s="138"/>
      <c r="N13" s="138"/>
      <c r="O13" s="138"/>
      <c r="P13" s="138"/>
      <c r="Q13" s="138"/>
      <c r="R13" s="143"/>
      <c r="S13" s="143"/>
      <c r="T13" s="136"/>
      <c r="U13" s="140"/>
      <c r="V13" s="136"/>
      <c r="W13" s="138"/>
      <c r="X13" s="138"/>
      <c r="Y13" s="138"/>
      <c r="Z13" s="138"/>
      <c r="AA13" s="138"/>
      <c r="AB13" s="138"/>
      <c r="AC13" s="138"/>
      <c r="AD13" s="138"/>
      <c r="AE13" s="138"/>
      <c r="AF13" s="138"/>
      <c r="AG13" s="138"/>
      <c r="AH13" s="138"/>
      <c r="AI13" s="138"/>
      <c r="AJ13" s="138"/>
      <c r="AK13" s="138"/>
      <c r="AL13" s="144"/>
    </row>
    <row r="14" spans="1:39">
      <c r="B14" s="142"/>
      <c r="C14" s="142"/>
      <c r="D14" s="136"/>
      <c r="E14" s="136"/>
      <c r="F14" s="136"/>
      <c r="G14" s="136"/>
      <c r="H14" s="136"/>
      <c r="I14" s="136"/>
      <c r="J14" s="136"/>
      <c r="K14" s="136"/>
      <c r="L14" s="136"/>
      <c r="M14" s="136"/>
      <c r="N14" s="136"/>
      <c r="O14" s="136"/>
      <c r="P14" s="136"/>
      <c r="Q14" s="136"/>
      <c r="R14" s="143"/>
      <c r="S14" s="143"/>
      <c r="T14" s="136"/>
      <c r="U14" s="140"/>
      <c r="V14" s="136"/>
      <c r="W14" s="138"/>
      <c r="X14" s="138"/>
      <c r="Y14" s="138"/>
      <c r="Z14" s="138"/>
      <c r="AA14" s="138"/>
      <c r="AB14" s="138"/>
      <c r="AC14" s="138"/>
      <c r="AD14" s="138"/>
      <c r="AE14" s="138"/>
      <c r="AF14" s="138"/>
      <c r="AG14" s="138"/>
      <c r="AH14" s="138"/>
      <c r="AI14" s="138"/>
      <c r="AJ14" s="138"/>
      <c r="AK14" s="138"/>
      <c r="AL14" s="144"/>
    </row>
    <row r="15" spans="1:39">
      <c r="B15" s="142"/>
      <c r="C15" s="142"/>
      <c r="D15" s="136"/>
      <c r="E15" s="136"/>
      <c r="F15" s="136"/>
      <c r="G15" s="136"/>
      <c r="H15" s="136"/>
      <c r="I15" s="136"/>
      <c r="J15" s="136"/>
      <c r="K15" s="136"/>
      <c r="L15" s="136"/>
      <c r="M15" s="136"/>
      <c r="N15" s="136"/>
      <c r="O15" s="136"/>
      <c r="P15" s="136"/>
      <c r="Q15" s="136"/>
      <c r="R15" s="143"/>
      <c r="S15" s="143"/>
      <c r="T15" s="136"/>
      <c r="U15" s="140"/>
      <c r="V15" s="136"/>
      <c r="W15" s="138"/>
      <c r="X15" s="138"/>
      <c r="Y15" s="138"/>
      <c r="Z15" s="138"/>
      <c r="AA15" s="138"/>
      <c r="AB15" s="138"/>
      <c r="AC15" s="138"/>
      <c r="AD15" s="138"/>
      <c r="AE15" s="138"/>
      <c r="AF15" s="138"/>
      <c r="AG15" s="138"/>
      <c r="AH15" s="138"/>
      <c r="AI15" s="138"/>
      <c r="AJ15" s="138"/>
      <c r="AK15" s="138"/>
      <c r="AL15" s="144"/>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8"/>
  <conditionalFormatting sqref="L7:AL7 AG8:AL10">
    <cfRule type="notContainsBlanks" dxfId="48" priority="1">
      <formula>LEN(TRIM(L7))&gt;0</formula>
    </cfRule>
  </conditionalFormatting>
  <dataValidations count="2">
    <dataValidation type="list" allowBlank="1" showInputMessage="1" showErrorMessage="1" sqref="AG8:AL10" xr:uid="{1C5A78A0-2795-4D58-8829-3BD3476B53DA}">
      <formula1>"有,無"</formula1>
    </dataValidation>
    <dataValidation type="list" allowBlank="1" showInputMessage="1" showErrorMessage="1" sqref="L7:AL7" xr:uid="{CEFFF3BC-6EFE-4DBA-91F5-E186597162F7}">
      <formula1>"１　新規,２　継続,３　変更,４　終了"</formula1>
    </dataValidation>
  </dataValidations>
  <pageMargins left="0.7" right="0.7" top="0.75" bottom="0.75" header="0.3" footer="0.3"/>
  <pageSetup paperSize="9" scale="94"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theme="4"/>
  </sheetPr>
  <dimension ref="A1:O35"/>
  <sheetViews>
    <sheetView showGridLines="0" view="pageBreakPreview" zoomScale="85" zoomScaleNormal="100" zoomScaleSheetLayoutView="85" workbookViewId="0"/>
  </sheetViews>
  <sheetFormatPr defaultRowHeight="13.5"/>
  <cols>
    <col min="1" max="1" width="3.125" style="250" customWidth="1"/>
    <col min="2" max="2" width="15.375" style="250" customWidth="1"/>
    <col min="3" max="4" width="8.5" style="250" customWidth="1"/>
    <col min="5" max="6" width="8.625" style="250" customWidth="1"/>
    <col min="7" max="7" width="16.375" style="250" customWidth="1"/>
    <col min="8" max="8" width="16.75" style="250" bestFit="1" customWidth="1"/>
    <col min="9" max="256" width="9" style="250"/>
    <col min="257" max="257" width="3.125" style="250" customWidth="1"/>
    <col min="258" max="258" width="15.375" style="250" customWidth="1"/>
    <col min="259" max="260" width="8.5" style="250" customWidth="1"/>
    <col min="261" max="262" width="8.625" style="250" customWidth="1"/>
    <col min="263" max="263" width="16.375" style="250" customWidth="1"/>
    <col min="264" max="264" width="16.75" style="250" bestFit="1" customWidth="1"/>
    <col min="265" max="512" width="9" style="250"/>
    <col min="513" max="513" width="3.125" style="250" customWidth="1"/>
    <col min="514" max="514" width="15.375" style="250" customWidth="1"/>
    <col min="515" max="516" width="8.5" style="250" customWidth="1"/>
    <col min="517" max="518" width="8.625" style="250" customWidth="1"/>
    <col min="519" max="519" width="16.375" style="250" customWidth="1"/>
    <col min="520" max="520" width="16.75" style="250" bestFit="1" customWidth="1"/>
    <col min="521" max="768" width="9" style="250"/>
    <col min="769" max="769" width="3.125" style="250" customWidth="1"/>
    <col min="770" max="770" width="15.375" style="250" customWidth="1"/>
    <col min="771" max="772" width="8.5" style="250" customWidth="1"/>
    <col min="773" max="774" width="8.625" style="250" customWidth="1"/>
    <col min="775" max="775" width="16.375" style="250" customWidth="1"/>
    <col min="776" max="776" width="16.75" style="250" bestFit="1" customWidth="1"/>
    <col min="777" max="1024" width="9" style="250"/>
    <col min="1025" max="1025" width="3.125" style="250" customWidth="1"/>
    <col min="1026" max="1026" width="15.375" style="250" customWidth="1"/>
    <col min="1027" max="1028" width="8.5" style="250" customWidth="1"/>
    <col min="1029" max="1030" width="8.625" style="250" customWidth="1"/>
    <col min="1031" max="1031" width="16.375" style="250" customWidth="1"/>
    <col min="1032" max="1032" width="16.75" style="250" bestFit="1" customWidth="1"/>
    <col min="1033" max="1280" width="9" style="250"/>
    <col min="1281" max="1281" width="3.125" style="250" customWidth="1"/>
    <col min="1282" max="1282" width="15.375" style="250" customWidth="1"/>
    <col min="1283" max="1284" width="8.5" style="250" customWidth="1"/>
    <col min="1285" max="1286" width="8.625" style="250" customWidth="1"/>
    <col min="1287" max="1287" width="16.375" style="250" customWidth="1"/>
    <col min="1288" max="1288" width="16.75" style="250" bestFit="1" customWidth="1"/>
    <col min="1289" max="1536" width="9" style="250"/>
    <col min="1537" max="1537" width="3.125" style="250" customWidth="1"/>
    <col min="1538" max="1538" width="15.375" style="250" customWidth="1"/>
    <col min="1539" max="1540" width="8.5" style="250" customWidth="1"/>
    <col min="1541" max="1542" width="8.625" style="250" customWidth="1"/>
    <col min="1543" max="1543" width="16.375" style="250" customWidth="1"/>
    <col min="1544" max="1544" width="16.75" style="250" bestFit="1" customWidth="1"/>
    <col min="1545" max="1792" width="9" style="250"/>
    <col min="1793" max="1793" width="3.125" style="250" customWidth="1"/>
    <col min="1794" max="1794" width="15.375" style="250" customWidth="1"/>
    <col min="1795" max="1796" width="8.5" style="250" customWidth="1"/>
    <col min="1797" max="1798" width="8.625" style="250" customWidth="1"/>
    <col min="1799" max="1799" width="16.375" style="250" customWidth="1"/>
    <col min="1800" max="1800" width="16.75" style="250" bestFit="1" customWidth="1"/>
    <col min="1801" max="2048" width="9" style="250"/>
    <col min="2049" max="2049" width="3.125" style="250" customWidth="1"/>
    <col min="2050" max="2050" width="15.375" style="250" customWidth="1"/>
    <col min="2051" max="2052" width="8.5" style="250" customWidth="1"/>
    <col min="2053" max="2054" width="8.625" style="250" customWidth="1"/>
    <col min="2055" max="2055" width="16.375" style="250" customWidth="1"/>
    <col min="2056" max="2056" width="16.75" style="250" bestFit="1" customWidth="1"/>
    <col min="2057" max="2304" width="9" style="250"/>
    <col min="2305" max="2305" width="3.125" style="250" customWidth="1"/>
    <col min="2306" max="2306" width="15.375" style="250" customWidth="1"/>
    <col min="2307" max="2308" width="8.5" style="250" customWidth="1"/>
    <col min="2309" max="2310" width="8.625" style="250" customWidth="1"/>
    <col min="2311" max="2311" width="16.375" style="250" customWidth="1"/>
    <col min="2312" max="2312" width="16.75" style="250" bestFit="1" customWidth="1"/>
    <col min="2313" max="2560" width="9" style="250"/>
    <col min="2561" max="2561" width="3.125" style="250" customWidth="1"/>
    <col min="2562" max="2562" width="15.375" style="250" customWidth="1"/>
    <col min="2563" max="2564" width="8.5" style="250" customWidth="1"/>
    <col min="2565" max="2566" width="8.625" style="250" customWidth="1"/>
    <col min="2567" max="2567" width="16.375" style="250" customWidth="1"/>
    <col min="2568" max="2568" width="16.75" style="250" bestFit="1" customWidth="1"/>
    <col min="2569" max="2816" width="9" style="250"/>
    <col min="2817" max="2817" width="3.125" style="250" customWidth="1"/>
    <col min="2818" max="2818" width="15.375" style="250" customWidth="1"/>
    <col min="2819" max="2820" width="8.5" style="250" customWidth="1"/>
    <col min="2821" max="2822" width="8.625" style="250" customWidth="1"/>
    <col min="2823" max="2823" width="16.375" style="250" customWidth="1"/>
    <col min="2824" max="2824" width="16.75" style="250" bestFit="1" customWidth="1"/>
    <col min="2825" max="3072" width="9" style="250"/>
    <col min="3073" max="3073" width="3.125" style="250" customWidth="1"/>
    <col min="3074" max="3074" width="15.375" style="250" customWidth="1"/>
    <col min="3075" max="3076" width="8.5" style="250" customWidth="1"/>
    <col min="3077" max="3078" width="8.625" style="250" customWidth="1"/>
    <col min="3079" max="3079" width="16.375" style="250" customWidth="1"/>
    <col min="3080" max="3080" width="16.75" style="250" bestFit="1" customWidth="1"/>
    <col min="3081" max="3328" width="9" style="250"/>
    <col min="3329" max="3329" width="3.125" style="250" customWidth="1"/>
    <col min="3330" max="3330" width="15.375" style="250" customWidth="1"/>
    <col min="3331" max="3332" width="8.5" style="250" customWidth="1"/>
    <col min="3333" max="3334" width="8.625" style="250" customWidth="1"/>
    <col min="3335" max="3335" width="16.375" style="250" customWidth="1"/>
    <col min="3336" max="3336" width="16.75" style="250" bestFit="1" customWidth="1"/>
    <col min="3337" max="3584" width="9" style="250"/>
    <col min="3585" max="3585" width="3.125" style="250" customWidth="1"/>
    <col min="3586" max="3586" width="15.375" style="250" customWidth="1"/>
    <col min="3587" max="3588" width="8.5" style="250" customWidth="1"/>
    <col min="3589" max="3590" width="8.625" style="250" customWidth="1"/>
    <col min="3591" max="3591" width="16.375" style="250" customWidth="1"/>
    <col min="3592" max="3592" width="16.75" style="250" bestFit="1" customWidth="1"/>
    <col min="3593" max="3840" width="9" style="250"/>
    <col min="3841" max="3841" width="3.125" style="250" customWidth="1"/>
    <col min="3842" max="3842" width="15.375" style="250" customWidth="1"/>
    <col min="3843" max="3844" width="8.5" style="250" customWidth="1"/>
    <col min="3845" max="3846" width="8.625" style="250" customWidth="1"/>
    <col min="3847" max="3847" width="16.375" style="250" customWidth="1"/>
    <col min="3848" max="3848" width="16.75" style="250" bestFit="1" customWidth="1"/>
    <col min="3849" max="4096" width="9" style="250"/>
    <col min="4097" max="4097" width="3.125" style="250" customWidth="1"/>
    <col min="4098" max="4098" width="15.375" style="250" customWidth="1"/>
    <col min="4099" max="4100" width="8.5" style="250" customWidth="1"/>
    <col min="4101" max="4102" width="8.625" style="250" customWidth="1"/>
    <col min="4103" max="4103" width="16.375" style="250" customWidth="1"/>
    <col min="4104" max="4104" width="16.75" style="250" bestFit="1" customWidth="1"/>
    <col min="4105" max="4352" width="9" style="250"/>
    <col min="4353" max="4353" width="3.125" style="250" customWidth="1"/>
    <col min="4354" max="4354" width="15.375" style="250" customWidth="1"/>
    <col min="4355" max="4356" width="8.5" style="250" customWidth="1"/>
    <col min="4357" max="4358" width="8.625" style="250" customWidth="1"/>
    <col min="4359" max="4359" width="16.375" style="250" customWidth="1"/>
    <col min="4360" max="4360" width="16.75" style="250" bestFit="1" customWidth="1"/>
    <col min="4361" max="4608" width="9" style="250"/>
    <col min="4609" max="4609" width="3.125" style="250" customWidth="1"/>
    <col min="4610" max="4610" width="15.375" style="250" customWidth="1"/>
    <col min="4611" max="4612" width="8.5" style="250" customWidth="1"/>
    <col min="4613" max="4614" width="8.625" style="250" customWidth="1"/>
    <col min="4615" max="4615" width="16.375" style="250" customWidth="1"/>
    <col min="4616" max="4616" width="16.75" style="250" bestFit="1" customWidth="1"/>
    <col min="4617" max="4864" width="9" style="250"/>
    <col min="4865" max="4865" width="3.125" style="250" customWidth="1"/>
    <col min="4866" max="4866" width="15.375" style="250" customWidth="1"/>
    <col min="4867" max="4868" width="8.5" style="250" customWidth="1"/>
    <col min="4869" max="4870" width="8.625" style="250" customWidth="1"/>
    <col min="4871" max="4871" width="16.375" style="250" customWidth="1"/>
    <col min="4872" max="4872" width="16.75" style="250" bestFit="1" customWidth="1"/>
    <col min="4873" max="5120" width="9" style="250"/>
    <col min="5121" max="5121" width="3.125" style="250" customWidth="1"/>
    <col min="5122" max="5122" width="15.375" style="250" customWidth="1"/>
    <col min="5123" max="5124" width="8.5" style="250" customWidth="1"/>
    <col min="5125" max="5126" width="8.625" style="250" customWidth="1"/>
    <col min="5127" max="5127" width="16.375" style="250" customWidth="1"/>
    <col min="5128" max="5128" width="16.75" style="250" bestFit="1" customWidth="1"/>
    <col min="5129" max="5376" width="9" style="250"/>
    <col min="5377" max="5377" width="3.125" style="250" customWidth="1"/>
    <col min="5378" max="5378" width="15.375" style="250" customWidth="1"/>
    <col min="5379" max="5380" width="8.5" style="250" customWidth="1"/>
    <col min="5381" max="5382" width="8.625" style="250" customWidth="1"/>
    <col min="5383" max="5383" width="16.375" style="250" customWidth="1"/>
    <col min="5384" max="5384" width="16.75" style="250" bestFit="1" customWidth="1"/>
    <col min="5385" max="5632" width="9" style="250"/>
    <col min="5633" max="5633" width="3.125" style="250" customWidth="1"/>
    <col min="5634" max="5634" width="15.375" style="250" customWidth="1"/>
    <col min="5635" max="5636" width="8.5" style="250" customWidth="1"/>
    <col min="5637" max="5638" width="8.625" style="250" customWidth="1"/>
    <col min="5639" max="5639" width="16.375" style="250" customWidth="1"/>
    <col min="5640" max="5640" width="16.75" style="250" bestFit="1" customWidth="1"/>
    <col min="5641" max="5888" width="9" style="250"/>
    <col min="5889" max="5889" width="3.125" style="250" customWidth="1"/>
    <col min="5890" max="5890" width="15.375" style="250" customWidth="1"/>
    <col min="5891" max="5892" width="8.5" style="250" customWidth="1"/>
    <col min="5893" max="5894" width="8.625" style="250" customWidth="1"/>
    <col min="5895" max="5895" width="16.375" style="250" customWidth="1"/>
    <col min="5896" max="5896" width="16.75" style="250" bestFit="1" customWidth="1"/>
    <col min="5897" max="6144" width="9" style="250"/>
    <col min="6145" max="6145" width="3.125" style="250" customWidth="1"/>
    <col min="6146" max="6146" width="15.375" style="250" customWidth="1"/>
    <col min="6147" max="6148" width="8.5" style="250" customWidth="1"/>
    <col min="6149" max="6150" width="8.625" style="250" customWidth="1"/>
    <col min="6151" max="6151" width="16.375" style="250" customWidth="1"/>
    <col min="6152" max="6152" width="16.75" style="250" bestFit="1" customWidth="1"/>
    <col min="6153" max="6400" width="9" style="250"/>
    <col min="6401" max="6401" width="3.125" style="250" customWidth="1"/>
    <col min="6402" max="6402" width="15.375" style="250" customWidth="1"/>
    <col min="6403" max="6404" width="8.5" style="250" customWidth="1"/>
    <col min="6405" max="6406" width="8.625" style="250" customWidth="1"/>
    <col min="6407" max="6407" width="16.375" style="250" customWidth="1"/>
    <col min="6408" max="6408" width="16.75" style="250" bestFit="1" customWidth="1"/>
    <col min="6409" max="6656" width="9" style="250"/>
    <col min="6657" max="6657" width="3.125" style="250" customWidth="1"/>
    <col min="6658" max="6658" width="15.375" style="250" customWidth="1"/>
    <col min="6659" max="6660" width="8.5" style="250" customWidth="1"/>
    <col min="6661" max="6662" width="8.625" style="250" customWidth="1"/>
    <col min="6663" max="6663" width="16.375" style="250" customWidth="1"/>
    <col min="6664" max="6664" width="16.75" style="250" bestFit="1" customWidth="1"/>
    <col min="6665" max="6912" width="9" style="250"/>
    <col min="6913" max="6913" width="3.125" style="250" customWidth="1"/>
    <col min="6914" max="6914" width="15.375" style="250" customWidth="1"/>
    <col min="6915" max="6916" width="8.5" style="250" customWidth="1"/>
    <col min="6917" max="6918" width="8.625" style="250" customWidth="1"/>
    <col min="6919" max="6919" width="16.375" style="250" customWidth="1"/>
    <col min="6920" max="6920" width="16.75" style="250" bestFit="1" customWidth="1"/>
    <col min="6921" max="7168" width="9" style="250"/>
    <col min="7169" max="7169" width="3.125" style="250" customWidth="1"/>
    <col min="7170" max="7170" width="15.375" style="250" customWidth="1"/>
    <col min="7171" max="7172" width="8.5" style="250" customWidth="1"/>
    <col min="7173" max="7174" width="8.625" style="250" customWidth="1"/>
    <col min="7175" max="7175" width="16.375" style="250" customWidth="1"/>
    <col min="7176" max="7176" width="16.75" style="250" bestFit="1" customWidth="1"/>
    <col min="7177" max="7424" width="9" style="250"/>
    <col min="7425" max="7425" width="3.125" style="250" customWidth="1"/>
    <col min="7426" max="7426" width="15.375" style="250" customWidth="1"/>
    <col min="7427" max="7428" width="8.5" style="250" customWidth="1"/>
    <col min="7429" max="7430" width="8.625" style="250" customWidth="1"/>
    <col min="7431" max="7431" width="16.375" style="250" customWidth="1"/>
    <col min="7432" max="7432" width="16.75" style="250" bestFit="1" customWidth="1"/>
    <col min="7433" max="7680" width="9" style="250"/>
    <col min="7681" max="7681" width="3.125" style="250" customWidth="1"/>
    <col min="7682" max="7682" width="15.375" style="250" customWidth="1"/>
    <col min="7683" max="7684" width="8.5" style="250" customWidth="1"/>
    <col min="7685" max="7686" width="8.625" style="250" customWidth="1"/>
    <col min="7687" max="7687" width="16.375" style="250" customWidth="1"/>
    <col min="7688" max="7688" width="16.75" style="250" bestFit="1" customWidth="1"/>
    <col min="7689" max="7936" width="9" style="250"/>
    <col min="7937" max="7937" width="3.125" style="250" customWidth="1"/>
    <col min="7938" max="7938" width="15.375" style="250" customWidth="1"/>
    <col min="7939" max="7940" width="8.5" style="250" customWidth="1"/>
    <col min="7941" max="7942" width="8.625" style="250" customWidth="1"/>
    <col min="7943" max="7943" width="16.375" style="250" customWidth="1"/>
    <col min="7944" max="7944" width="16.75" style="250" bestFit="1" customWidth="1"/>
    <col min="7945" max="8192" width="9" style="250"/>
    <col min="8193" max="8193" width="3.125" style="250" customWidth="1"/>
    <col min="8194" max="8194" width="15.375" style="250" customWidth="1"/>
    <col min="8195" max="8196" width="8.5" style="250" customWidth="1"/>
    <col min="8197" max="8198" width="8.625" style="250" customWidth="1"/>
    <col min="8199" max="8199" width="16.375" style="250" customWidth="1"/>
    <col min="8200" max="8200" width="16.75" style="250" bestFit="1" customWidth="1"/>
    <col min="8201" max="8448" width="9" style="250"/>
    <col min="8449" max="8449" width="3.125" style="250" customWidth="1"/>
    <col min="8450" max="8450" width="15.375" style="250" customWidth="1"/>
    <col min="8451" max="8452" width="8.5" style="250" customWidth="1"/>
    <col min="8453" max="8454" width="8.625" style="250" customWidth="1"/>
    <col min="8455" max="8455" width="16.375" style="250" customWidth="1"/>
    <col min="8456" max="8456" width="16.75" style="250" bestFit="1" customWidth="1"/>
    <col min="8457" max="8704" width="9" style="250"/>
    <col min="8705" max="8705" width="3.125" style="250" customWidth="1"/>
    <col min="8706" max="8706" width="15.375" style="250" customWidth="1"/>
    <col min="8707" max="8708" width="8.5" style="250" customWidth="1"/>
    <col min="8709" max="8710" width="8.625" style="250" customWidth="1"/>
    <col min="8711" max="8711" width="16.375" style="250" customWidth="1"/>
    <col min="8712" max="8712" width="16.75" style="250" bestFit="1" customWidth="1"/>
    <col min="8713" max="8960" width="9" style="250"/>
    <col min="8961" max="8961" width="3.125" style="250" customWidth="1"/>
    <col min="8962" max="8962" width="15.375" style="250" customWidth="1"/>
    <col min="8963" max="8964" width="8.5" style="250" customWidth="1"/>
    <col min="8965" max="8966" width="8.625" style="250" customWidth="1"/>
    <col min="8967" max="8967" width="16.375" style="250" customWidth="1"/>
    <col min="8968" max="8968" width="16.75" style="250" bestFit="1" customWidth="1"/>
    <col min="8969" max="9216" width="9" style="250"/>
    <col min="9217" max="9217" width="3.125" style="250" customWidth="1"/>
    <col min="9218" max="9218" width="15.375" style="250" customWidth="1"/>
    <col min="9219" max="9220" width="8.5" style="250" customWidth="1"/>
    <col min="9221" max="9222" width="8.625" style="250" customWidth="1"/>
    <col min="9223" max="9223" width="16.375" style="250" customWidth="1"/>
    <col min="9224" max="9224" width="16.75" style="250" bestFit="1" customWidth="1"/>
    <col min="9225" max="9472" width="9" style="250"/>
    <col min="9473" max="9473" width="3.125" style="250" customWidth="1"/>
    <col min="9474" max="9474" width="15.375" style="250" customWidth="1"/>
    <col min="9475" max="9476" width="8.5" style="250" customWidth="1"/>
    <col min="9477" max="9478" width="8.625" style="250" customWidth="1"/>
    <col min="9479" max="9479" width="16.375" style="250" customWidth="1"/>
    <col min="9480" max="9480" width="16.75" style="250" bestFit="1" customWidth="1"/>
    <col min="9481" max="9728" width="9" style="250"/>
    <col min="9729" max="9729" width="3.125" style="250" customWidth="1"/>
    <col min="9730" max="9730" width="15.375" style="250" customWidth="1"/>
    <col min="9731" max="9732" width="8.5" style="250" customWidth="1"/>
    <col min="9733" max="9734" width="8.625" style="250" customWidth="1"/>
    <col min="9735" max="9735" width="16.375" style="250" customWidth="1"/>
    <col min="9736" max="9736" width="16.75" style="250" bestFit="1" customWidth="1"/>
    <col min="9737" max="9984" width="9" style="250"/>
    <col min="9985" max="9985" width="3.125" style="250" customWidth="1"/>
    <col min="9986" max="9986" width="15.375" style="250" customWidth="1"/>
    <col min="9987" max="9988" width="8.5" style="250" customWidth="1"/>
    <col min="9989" max="9990" width="8.625" style="250" customWidth="1"/>
    <col min="9991" max="9991" width="16.375" style="250" customWidth="1"/>
    <col min="9992" max="9992" width="16.75" style="250" bestFit="1" customWidth="1"/>
    <col min="9993" max="10240" width="9" style="250"/>
    <col min="10241" max="10241" width="3.125" style="250" customWidth="1"/>
    <col min="10242" max="10242" width="15.375" style="250" customWidth="1"/>
    <col min="10243" max="10244" width="8.5" style="250" customWidth="1"/>
    <col min="10245" max="10246" width="8.625" style="250" customWidth="1"/>
    <col min="10247" max="10247" width="16.375" style="250" customWidth="1"/>
    <col min="10248" max="10248" width="16.75" style="250" bestFit="1" customWidth="1"/>
    <col min="10249" max="10496" width="9" style="250"/>
    <col min="10497" max="10497" width="3.125" style="250" customWidth="1"/>
    <col min="10498" max="10498" width="15.375" style="250" customWidth="1"/>
    <col min="10499" max="10500" width="8.5" style="250" customWidth="1"/>
    <col min="10501" max="10502" width="8.625" style="250" customWidth="1"/>
    <col min="10503" max="10503" width="16.375" style="250" customWidth="1"/>
    <col min="10504" max="10504" width="16.75" style="250" bestFit="1" customWidth="1"/>
    <col min="10505" max="10752" width="9" style="250"/>
    <col min="10753" max="10753" width="3.125" style="250" customWidth="1"/>
    <col min="10754" max="10754" width="15.375" style="250" customWidth="1"/>
    <col min="10755" max="10756" width="8.5" style="250" customWidth="1"/>
    <col min="10757" max="10758" width="8.625" style="250" customWidth="1"/>
    <col min="10759" max="10759" width="16.375" style="250" customWidth="1"/>
    <col min="10760" max="10760" width="16.75" style="250" bestFit="1" customWidth="1"/>
    <col min="10761" max="11008" width="9" style="250"/>
    <col min="11009" max="11009" width="3.125" style="250" customWidth="1"/>
    <col min="11010" max="11010" width="15.375" style="250" customWidth="1"/>
    <col min="11011" max="11012" width="8.5" style="250" customWidth="1"/>
    <col min="11013" max="11014" width="8.625" style="250" customWidth="1"/>
    <col min="11015" max="11015" width="16.375" style="250" customWidth="1"/>
    <col min="11016" max="11016" width="16.75" style="250" bestFit="1" customWidth="1"/>
    <col min="11017" max="11264" width="9" style="250"/>
    <col min="11265" max="11265" width="3.125" style="250" customWidth="1"/>
    <col min="11266" max="11266" width="15.375" style="250" customWidth="1"/>
    <col min="11267" max="11268" width="8.5" style="250" customWidth="1"/>
    <col min="11269" max="11270" width="8.625" style="250" customWidth="1"/>
    <col min="11271" max="11271" width="16.375" style="250" customWidth="1"/>
    <col min="11272" max="11272" width="16.75" style="250" bestFit="1" customWidth="1"/>
    <col min="11273" max="11520" width="9" style="250"/>
    <col min="11521" max="11521" width="3.125" style="250" customWidth="1"/>
    <col min="11522" max="11522" width="15.375" style="250" customWidth="1"/>
    <col min="11523" max="11524" width="8.5" style="250" customWidth="1"/>
    <col min="11525" max="11526" width="8.625" style="250" customWidth="1"/>
    <col min="11527" max="11527" width="16.375" style="250" customWidth="1"/>
    <col min="11528" max="11528" width="16.75" style="250" bestFit="1" customWidth="1"/>
    <col min="11529" max="11776" width="9" style="250"/>
    <col min="11777" max="11777" width="3.125" style="250" customWidth="1"/>
    <col min="11778" max="11778" width="15.375" style="250" customWidth="1"/>
    <col min="11779" max="11780" width="8.5" style="250" customWidth="1"/>
    <col min="11781" max="11782" width="8.625" style="250" customWidth="1"/>
    <col min="11783" max="11783" width="16.375" style="250" customWidth="1"/>
    <col min="11784" max="11784" width="16.75" style="250" bestFit="1" customWidth="1"/>
    <col min="11785" max="12032" width="9" style="250"/>
    <col min="12033" max="12033" width="3.125" style="250" customWidth="1"/>
    <col min="12034" max="12034" width="15.375" style="250" customWidth="1"/>
    <col min="12035" max="12036" width="8.5" style="250" customWidth="1"/>
    <col min="12037" max="12038" width="8.625" style="250" customWidth="1"/>
    <col min="12039" max="12039" width="16.375" style="250" customWidth="1"/>
    <col min="12040" max="12040" width="16.75" style="250" bestFit="1" customWidth="1"/>
    <col min="12041" max="12288" width="9" style="250"/>
    <col min="12289" max="12289" width="3.125" style="250" customWidth="1"/>
    <col min="12290" max="12290" width="15.375" style="250" customWidth="1"/>
    <col min="12291" max="12292" width="8.5" style="250" customWidth="1"/>
    <col min="12293" max="12294" width="8.625" style="250" customWidth="1"/>
    <col min="12295" max="12295" width="16.375" style="250" customWidth="1"/>
    <col min="12296" max="12296" width="16.75" style="250" bestFit="1" customWidth="1"/>
    <col min="12297" max="12544" width="9" style="250"/>
    <col min="12545" max="12545" width="3.125" style="250" customWidth="1"/>
    <col min="12546" max="12546" width="15.375" style="250" customWidth="1"/>
    <col min="12547" max="12548" width="8.5" style="250" customWidth="1"/>
    <col min="12549" max="12550" width="8.625" style="250" customWidth="1"/>
    <col min="12551" max="12551" width="16.375" style="250" customWidth="1"/>
    <col min="12552" max="12552" width="16.75" style="250" bestFit="1" customWidth="1"/>
    <col min="12553" max="12800" width="9" style="250"/>
    <col min="12801" max="12801" width="3.125" style="250" customWidth="1"/>
    <col min="12802" max="12802" width="15.375" style="250" customWidth="1"/>
    <col min="12803" max="12804" width="8.5" style="250" customWidth="1"/>
    <col min="12805" max="12806" width="8.625" style="250" customWidth="1"/>
    <col min="12807" max="12807" width="16.375" style="250" customWidth="1"/>
    <col min="12808" max="12808" width="16.75" style="250" bestFit="1" customWidth="1"/>
    <col min="12809" max="13056" width="9" style="250"/>
    <col min="13057" max="13057" width="3.125" style="250" customWidth="1"/>
    <col min="13058" max="13058" width="15.375" style="250" customWidth="1"/>
    <col min="13059" max="13060" width="8.5" style="250" customWidth="1"/>
    <col min="13061" max="13062" width="8.625" style="250" customWidth="1"/>
    <col min="13063" max="13063" width="16.375" style="250" customWidth="1"/>
    <col min="13064" max="13064" width="16.75" style="250" bestFit="1" customWidth="1"/>
    <col min="13065" max="13312" width="9" style="250"/>
    <col min="13313" max="13313" width="3.125" style="250" customWidth="1"/>
    <col min="13314" max="13314" width="15.375" style="250" customWidth="1"/>
    <col min="13315" max="13316" width="8.5" style="250" customWidth="1"/>
    <col min="13317" max="13318" width="8.625" style="250" customWidth="1"/>
    <col min="13319" max="13319" width="16.375" style="250" customWidth="1"/>
    <col min="13320" max="13320" width="16.75" style="250" bestFit="1" customWidth="1"/>
    <col min="13321" max="13568" width="9" style="250"/>
    <col min="13569" max="13569" width="3.125" style="250" customWidth="1"/>
    <col min="13570" max="13570" width="15.375" style="250" customWidth="1"/>
    <col min="13571" max="13572" width="8.5" style="250" customWidth="1"/>
    <col min="13573" max="13574" width="8.625" style="250" customWidth="1"/>
    <col min="13575" max="13575" width="16.375" style="250" customWidth="1"/>
    <col min="13576" max="13576" width="16.75" style="250" bestFit="1" customWidth="1"/>
    <col min="13577" max="13824" width="9" style="250"/>
    <col min="13825" max="13825" width="3.125" style="250" customWidth="1"/>
    <col min="13826" max="13826" width="15.375" style="250" customWidth="1"/>
    <col min="13827" max="13828" width="8.5" style="250" customWidth="1"/>
    <col min="13829" max="13830" width="8.625" style="250" customWidth="1"/>
    <col min="13831" max="13831" width="16.375" style="250" customWidth="1"/>
    <col min="13832" max="13832" width="16.75" style="250" bestFit="1" customWidth="1"/>
    <col min="13833" max="14080" width="9" style="250"/>
    <col min="14081" max="14081" width="3.125" style="250" customWidth="1"/>
    <col min="14082" max="14082" width="15.375" style="250" customWidth="1"/>
    <col min="14083" max="14084" width="8.5" style="250" customWidth="1"/>
    <col min="14085" max="14086" width="8.625" style="250" customWidth="1"/>
    <col min="14087" max="14087" width="16.375" style="250" customWidth="1"/>
    <col min="14088" max="14088" width="16.75" style="250" bestFit="1" customWidth="1"/>
    <col min="14089" max="14336" width="9" style="250"/>
    <col min="14337" max="14337" width="3.125" style="250" customWidth="1"/>
    <col min="14338" max="14338" width="15.375" style="250" customWidth="1"/>
    <col min="14339" max="14340" width="8.5" style="250" customWidth="1"/>
    <col min="14341" max="14342" width="8.625" style="250" customWidth="1"/>
    <col min="14343" max="14343" width="16.375" style="250" customWidth="1"/>
    <col min="14344" max="14344" width="16.75" style="250" bestFit="1" customWidth="1"/>
    <col min="14345" max="14592" width="9" style="250"/>
    <col min="14593" max="14593" width="3.125" style="250" customWidth="1"/>
    <col min="14594" max="14594" width="15.375" style="250" customWidth="1"/>
    <col min="14595" max="14596" width="8.5" style="250" customWidth="1"/>
    <col min="14597" max="14598" width="8.625" style="250" customWidth="1"/>
    <col min="14599" max="14599" width="16.375" style="250" customWidth="1"/>
    <col min="14600" max="14600" width="16.75" style="250" bestFit="1" customWidth="1"/>
    <col min="14601" max="14848" width="9" style="250"/>
    <col min="14849" max="14849" width="3.125" style="250" customWidth="1"/>
    <col min="14850" max="14850" width="15.375" style="250" customWidth="1"/>
    <col min="14851" max="14852" width="8.5" style="250" customWidth="1"/>
    <col min="14853" max="14854" width="8.625" style="250" customWidth="1"/>
    <col min="14855" max="14855" width="16.375" style="250" customWidth="1"/>
    <col min="14856" max="14856" width="16.75" style="250" bestFit="1" customWidth="1"/>
    <col min="14857" max="15104" width="9" style="250"/>
    <col min="15105" max="15105" width="3.125" style="250" customWidth="1"/>
    <col min="15106" max="15106" width="15.375" style="250" customWidth="1"/>
    <col min="15107" max="15108" width="8.5" style="250" customWidth="1"/>
    <col min="15109" max="15110" width="8.625" style="250" customWidth="1"/>
    <col min="15111" max="15111" width="16.375" style="250" customWidth="1"/>
    <col min="15112" max="15112" width="16.75" style="250" bestFit="1" customWidth="1"/>
    <col min="15113" max="15360" width="9" style="250"/>
    <col min="15361" max="15361" width="3.125" style="250" customWidth="1"/>
    <col min="15362" max="15362" width="15.375" style="250" customWidth="1"/>
    <col min="15363" max="15364" width="8.5" style="250" customWidth="1"/>
    <col min="15365" max="15366" width="8.625" style="250" customWidth="1"/>
    <col min="15367" max="15367" width="16.375" style="250" customWidth="1"/>
    <col min="15368" max="15368" width="16.75" style="250" bestFit="1" customWidth="1"/>
    <col min="15369" max="15616" width="9" style="250"/>
    <col min="15617" max="15617" width="3.125" style="250" customWidth="1"/>
    <col min="15618" max="15618" width="15.375" style="250" customWidth="1"/>
    <col min="15619" max="15620" width="8.5" style="250" customWidth="1"/>
    <col min="15621" max="15622" width="8.625" style="250" customWidth="1"/>
    <col min="15623" max="15623" width="16.375" style="250" customWidth="1"/>
    <col min="15624" max="15624" width="16.75" style="250" bestFit="1" customWidth="1"/>
    <col min="15625" max="15872" width="9" style="250"/>
    <col min="15873" max="15873" width="3.125" style="250" customWidth="1"/>
    <col min="15874" max="15874" width="15.375" style="250" customWidth="1"/>
    <col min="15875" max="15876" width="8.5" style="250" customWidth="1"/>
    <col min="15877" max="15878" width="8.625" style="250" customWidth="1"/>
    <col min="15879" max="15879" width="16.375" style="250" customWidth="1"/>
    <col min="15880" max="15880" width="16.75" style="250" bestFit="1" customWidth="1"/>
    <col min="15881" max="16128" width="9" style="250"/>
    <col min="16129" max="16129" width="3.125" style="250" customWidth="1"/>
    <col min="16130" max="16130" width="15.375" style="250" customWidth="1"/>
    <col min="16131" max="16132" width="8.5" style="250" customWidth="1"/>
    <col min="16133" max="16134" width="8.625" style="250" customWidth="1"/>
    <col min="16135" max="16135" width="16.375" style="250" customWidth="1"/>
    <col min="16136" max="16136" width="16.75" style="250" bestFit="1" customWidth="1"/>
    <col min="16137" max="16384" width="9" style="250"/>
  </cols>
  <sheetData>
    <row r="1" spans="1:15" ht="27.75" customHeight="1">
      <c r="A1" s="1329" t="s">
        <v>654</v>
      </c>
      <c r="B1" s="345"/>
      <c r="G1" s="275"/>
      <c r="H1" s="1330" t="str">
        <f>IF(AND(ISBLANK('届出書 '!AA4),ISBLANK('届出書 '!AD4),ISBLANK('届出書 '!AG4)),"届出書の日付から自動引用","令和"&amp;'届出書 '!AA4&amp;"年"&amp;'届出書 '!AD4&amp;"月"&amp;'届出書 '!AG4&amp;"日")</f>
        <v>届出書の日付から自動引用</v>
      </c>
    </row>
    <row r="2" spans="1:15" s="449" customFormat="1" ht="56.25" customHeight="1">
      <c r="A2" s="3637" t="s">
        <v>650</v>
      </c>
      <c r="B2" s="3637"/>
      <c r="C2" s="3637"/>
      <c r="D2" s="3637"/>
      <c r="E2" s="3637"/>
      <c r="F2" s="3637"/>
      <c r="G2" s="3637"/>
      <c r="H2" s="3637"/>
    </row>
    <row r="3" spans="1:15" ht="15.75" customHeight="1">
      <c r="A3" s="3638"/>
      <c r="B3" s="3638"/>
      <c r="C3" s="3638"/>
      <c r="D3" s="3638"/>
      <c r="E3" s="258"/>
      <c r="G3" s="275"/>
      <c r="H3" s="275"/>
    </row>
    <row r="4" spans="1:15" ht="17.25" customHeight="1">
      <c r="A4" s="3639"/>
      <c r="B4" s="3639"/>
      <c r="C4" s="3640" t="s">
        <v>460</v>
      </c>
      <c r="D4" s="3640"/>
      <c r="E4" s="3641">
        <f>COUNTA(G14:G33)</f>
        <v>0</v>
      </c>
      <c r="F4" s="3642"/>
      <c r="G4" s="3642"/>
      <c r="H4" s="3643"/>
    </row>
    <row r="5" spans="1:15" ht="17.25" customHeight="1">
      <c r="A5" s="3639"/>
      <c r="B5" s="3639"/>
      <c r="C5" s="3640"/>
      <c r="D5" s="3640"/>
      <c r="E5" s="3644"/>
      <c r="F5" s="3645"/>
      <c r="G5" s="3645"/>
      <c r="H5" s="3646"/>
    </row>
    <row r="6" spans="1:15" ht="17.25" customHeight="1">
      <c r="A6" s="3639"/>
      <c r="B6" s="3639"/>
      <c r="C6" s="3640"/>
      <c r="D6" s="3640"/>
      <c r="E6" s="3647"/>
      <c r="F6" s="3648"/>
      <c r="G6" s="3648"/>
      <c r="H6" s="3649"/>
    </row>
    <row r="7" spans="1:15" ht="17.25" customHeight="1">
      <c r="A7" s="344"/>
      <c r="B7" s="344"/>
      <c r="C7" s="346"/>
      <c r="D7" s="346"/>
      <c r="E7" s="347"/>
      <c r="F7" s="347"/>
      <c r="G7" s="347"/>
    </row>
    <row r="8" spans="1:15" ht="15" customHeight="1">
      <c r="A8" s="344"/>
      <c r="B8" s="344"/>
      <c r="C8" s="3650" t="s">
        <v>651</v>
      </c>
      <c r="D8" s="3651"/>
      <c r="E8" s="3658"/>
      <c r="F8" s="3659"/>
      <c r="G8" s="3659"/>
      <c r="H8" s="3660"/>
    </row>
    <row r="9" spans="1:15" ht="15" customHeight="1">
      <c r="A9" s="344"/>
      <c r="B9" s="344"/>
      <c r="C9" s="3652"/>
      <c r="D9" s="3653"/>
      <c r="E9" s="3661"/>
      <c r="F9" s="3662"/>
      <c r="G9" s="3662"/>
      <c r="H9" s="3663"/>
    </row>
    <row r="10" spans="1:15" ht="15" customHeight="1">
      <c r="A10" s="344"/>
      <c r="B10" s="344"/>
      <c r="C10" s="3654"/>
      <c r="D10" s="3655"/>
      <c r="E10" s="3664"/>
      <c r="F10" s="3665"/>
      <c r="G10" s="3665"/>
      <c r="H10" s="3666"/>
    </row>
    <row r="11" spans="1:15" ht="15.75" customHeight="1">
      <c r="M11" s="268"/>
      <c r="N11" s="254"/>
      <c r="O11" s="258"/>
    </row>
    <row r="12" spans="1:15" ht="15.75" customHeight="1" thickBot="1">
      <c r="A12" s="278"/>
      <c r="B12" s="278"/>
      <c r="C12" s="278"/>
      <c r="D12" s="278"/>
      <c r="E12" s="278"/>
      <c r="F12" s="278"/>
      <c r="G12" s="278"/>
      <c r="H12" s="278"/>
    </row>
    <row r="13" spans="1:15" s="278" customFormat="1" ht="24.75" customHeight="1">
      <c r="A13" s="279"/>
      <c r="B13" s="343" t="s">
        <v>137</v>
      </c>
      <c r="C13" s="3656" t="s">
        <v>585</v>
      </c>
      <c r="D13" s="3656"/>
      <c r="E13" s="3656" t="s">
        <v>188</v>
      </c>
      <c r="F13" s="3657"/>
      <c r="G13" s="348" t="s">
        <v>652</v>
      </c>
      <c r="H13" s="349" t="s">
        <v>348</v>
      </c>
    </row>
    <row r="14" spans="1:15" s="278" customFormat="1" ht="17.25" customHeight="1">
      <c r="A14" s="279">
        <v>1</v>
      </c>
      <c r="B14" s="1061"/>
      <c r="C14" s="3634"/>
      <c r="D14" s="3635"/>
      <c r="E14" s="3626"/>
      <c r="F14" s="3627"/>
      <c r="G14" s="1057"/>
      <c r="H14" s="1063"/>
    </row>
    <row r="15" spans="1:15" s="278" customFormat="1" ht="17.25" customHeight="1">
      <c r="A15" s="279">
        <v>2</v>
      </c>
      <c r="B15" s="1061"/>
      <c r="C15" s="3634"/>
      <c r="D15" s="3635"/>
      <c r="E15" s="3626"/>
      <c r="F15" s="3627"/>
      <c r="G15" s="1057"/>
      <c r="H15" s="1063"/>
    </row>
    <row r="16" spans="1:15" s="278" customFormat="1" ht="17.25" customHeight="1">
      <c r="A16" s="279">
        <v>3</v>
      </c>
      <c r="B16" s="1062"/>
      <c r="C16" s="3631"/>
      <c r="D16" s="3632"/>
      <c r="E16" s="3627"/>
      <c r="F16" s="3633"/>
      <c r="G16" s="1057"/>
      <c r="H16" s="1063"/>
    </row>
    <row r="17" spans="1:8" s="278" customFormat="1" ht="17.25" customHeight="1">
      <c r="A17" s="279">
        <v>4</v>
      </c>
      <c r="B17" s="1062"/>
      <c r="C17" s="3631"/>
      <c r="D17" s="3632"/>
      <c r="E17" s="3627"/>
      <c r="F17" s="3633"/>
      <c r="G17" s="1057"/>
      <c r="H17" s="1063"/>
    </row>
    <row r="18" spans="1:8" s="278" customFormat="1" ht="17.25" customHeight="1">
      <c r="A18" s="279">
        <v>5</v>
      </c>
      <c r="B18" s="1062"/>
      <c r="C18" s="3631"/>
      <c r="D18" s="3632"/>
      <c r="E18" s="3627"/>
      <c r="F18" s="3633"/>
      <c r="G18" s="1057"/>
      <c r="H18" s="1063"/>
    </row>
    <row r="19" spans="1:8" s="278" customFormat="1" ht="17.25" customHeight="1">
      <c r="A19" s="279">
        <v>6</v>
      </c>
      <c r="B19" s="1062"/>
      <c r="C19" s="3631"/>
      <c r="D19" s="3632"/>
      <c r="E19" s="3627"/>
      <c r="F19" s="3633"/>
      <c r="G19" s="1057"/>
      <c r="H19" s="1052"/>
    </row>
    <row r="20" spans="1:8" s="278" customFormat="1" ht="17.25" customHeight="1">
      <c r="A20" s="279">
        <v>7</v>
      </c>
      <c r="B20" s="1061"/>
      <c r="C20" s="3626"/>
      <c r="D20" s="3626"/>
      <c r="E20" s="3626"/>
      <c r="F20" s="3627"/>
      <c r="G20" s="1058"/>
      <c r="H20" s="1053"/>
    </row>
    <row r="21" spans="1:8" s="278" customFormat="1" ht="17.25" customHeight="1">
      <c r="A21" s="279">
        <v>8</v>
      </c>
      <c r="B21" s="1061"/>
      <c r="C21" s="3626"/>
      <c r="D21" s="3626"/>
      <c r="E21" s="3626"/>
      <c r="F21" s="3627"/>
      <c r="G21" s="1058"/>
      <c r="H21" s="1052"/>
    </row>
    <row r="22" spans="1:8" s="278" customFormat="1" ht="17.25" customHeight="1">
      <c r="A22" s="279">
        <v>9</v>
      </c>
      <c r="B22" s="1061"/>
      <c r="C22" s="3626"/>
      <c r="D22" s="3626"/>
      <c r="E22" s="3626"/>
      <c r="F22" s="3627"/>
      <c r="G22" s="1058"/>
      <c r="H22" s="1052"/>
    </row>
    <row r="23" spans="1:8" s="278" customFormat="1" ht="17.25" customHeight="1">
      <c r="A23" s="279">
        <v>10</v>
      </c>
      <c r="B23" s="1061"/>
      <c r="C23" s="3626"/>
      <c r="D23" s="3626"/>
      <c r="E23" s="3626"/>
      <c r="F23" s="3627"/>
      <c r="G23" s="1058"/>
      <c r="H23" s="1052"/>
    </row>
    <row r="24" spans="1:8" s="278" customFormat="1" ht="17.25" customHeight="1">
      <c r="A24" s="279">
        <v>11</v>
      </c>
      <c r="B24" s="1062"/>
      <c r="C24" s="3631"/>
      <c r="D24" s="3632"/>
      <c r="E24" s="3626"/>
      <c r="F24" s="3627"/>
      <c r="G24" s="1057"/>
      <c r="H24" s="1063"/>
    </row>
    <row r="25" spans="1:8" s="278" customFormat="1" ht="17.25" customHeight="1">
      <c r="A25" s="279">
        <v>12</v>
      </c>
      <c r="B25" s="1061"/>
      <c r="C25" s="3634"/>
      <c r="D25" s="3635"/>
      <c r="E25" s="3626"/>
      <c r="F25" s="3627"/>
      <c r="G25" s="1057"/>
      <c r="H25" s="1063"/>
    </row>
    <row r="26" spans="1:8" s="278" customFormat="1" ht="17.25" customHeight="1">
      <c r="A26" s="279">
        <v>13</v>
      </c>
      <c r="B26" s="1062"/>
      <c r="C26" s="3631"/>
      <c r="D26" s="3632"/>
      <c r="E26" s="3627"/>
      <c r="F26" s="3633"/>
      <c r="G26" s="1057"/>
      <c r="H26" s="1063"/>
    </row>
    <row r="27" spans="1:8" s="278" customFormat="1" ht="17.25" customHeight="1">
      <c r="A27" s="279">
        <v>14</v>
      </c>
      <c r="B27" s="1061"/>
      <c r="C27" s="3634"/>
      <c r="D27" s="3635"/>
      <c r="E27" s="3626"/>
      <c r="F27" s="3627"/>
      <c r="G27" s="1057"/>
      <c r="H27" s="1063"/>
    </row>
    <row r="28" spans="1:8" s="278" customFormat="1" ht="17.25" customHeight="1">
      <c r="A28" s="279">
        <v>15</v>
      </c>
      <c r="B28" s="1061"/>
      <c r="C28" s="3631"/>
      <c r="D28" s="3636"/>
      <c r="E28" s="3626"/>
      <c r="F28" s="3627"/>
      <c r="G28" s="1057"/>
      <c r="H28" s="1052"/>
    </row>
    <row r="29" spans="1:8" s="278" customFormat="1" ht="17.25" customHeight="1">
      <c r="A29" s="279">
        <v>16</v>
      </c>
      <c r="B29" s="1061"/>
      <c r="C29" s="3630"/>
      <c r="D29" s="3626"/>
      <c r="E29" s="3626"/>
      <c r="F29" s="3627"/>
      <c r="G29" s="1057"/>
      <c r="H29" s="1052"/>
    </row>
    <row r="30" spans="1:8" s="278" customFormat="1" ht="17.25" customHeight="1">
      <c r="A30" s="279">
        <v>17</v>
      </c>
      <c r="B30" s="1061"/>
      <c r="C30" s="3626"/>
      <c r="D30" s="3626"/>
      <c r="E30" s="3626"/>
      <c r="F30" s="3627"/>
      <c r="G30" s="1057"/>
      <c r="H30" s="1052"/>
    </row>
    <row r="31" spans="1:8" s="278" customFormat="1" ht="17.25" customHeight="1">
      <c r="A31" s="279">
        <v>18</v>
      </c>
      <c r="B31" s="1061"/>
      <c r="C31" s="3626"/>
      <c r="D31" s="3626"/>
      <c r="E31" s="3626"/>
      <c r="F31" s="3627"/>
      <c r="G31" s="1057"/>
      <c r="H31" s="1052"/>
    </row>
    <row r="32" spans="1:8" s="278" customFormat="1" ht="17.25" customHeight="1">
      <c r="A32" s="279">
        <v>19</v>
      </c>
      <c r="B32" s="1061"/>
      <c r="C32" s="3626"/>
      <c r="D32" s="3626"/>
      <c r="E32" s="3626"/>
      <c r="F32" s="3627"/>
      <c r="G32" s="1057"/>
      <c r="H32" s="1052"/>
    </row>
    <row r="33" spans="1:8" s="278" customFormat="1" ht="17.25" customHeight="1" thickBot="1">
      <c r="A33" s="279">
        <v>20</v>
      </c>
      <c r="B33" s="1061"/>
      <c r="C33" s="3626"/>
      <c r="D33" s="3626"/>
      <c r="E33" s="3626"/>
      <c r="F33" s="3627"/>
      <c r="G33" s="1059"/>
      <c r="H33" s="1052"/>
    </row>
    <row r="34" spans="1:8" ht="39.75" customHeight="1">
      <c r="A34" s="3628" t="s">
        <v>653</v>
      </c>
      <c r="B34" s="3629"/>
      <c r="C34" s="3629"/>
      <c r="D34" s="3629"/>
      <c r="E34" s="3629"/>
      <c r="F34" s="3629"/>
      <c r="G34" s="3629"/>
      <c r="H34" s="3629"/>
    </row>
    <row r="35" spans="1:8" ht="39.75" customHeight="1">
      <c r="A35" s="3629"/>
      <c r="B35" s="3629"/>
      <c r="C35" s="3629"/>
      <c r="D35" s="3629"/>
      <c r="E35" s="3629"/>
      <c r="F35" s="3629"/>
      <c r="G35" s="3629"/>
      <c r="H35" s="3629"/>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3">
    <mergeCell ref="C24:D24"/>
    <mergeCell ref="E24:F24"/>
    <mergeCell ref="C25:D25"/>
    <mergeCell ref="E25:F25"/>
    <mergeCell ref="C21:D21"/>
    <mergeCell ref="E21:F21"/>
    <mergeCell ref="C22:D22"/>
    <mergeCell ref="E22:F22"/>
    <mergeCell ref="C23:D23"/>
    <mergeCell ref="E23:F23"/>
    <mergeCell ref="C18:D18"/>
    <mergeCell ref="E18:F18"/>
    <mergeCell ref="C19:D19"/>
    <mergeCell ref="E19:F19"/>
    <mergeCell ref="C20:D20"/>
    <mergeCell ref="E20:F20"/>
    <mergeCell ref="C15:D15"/>
    <mergeCell ref="E15:F15"/>
    <mergeCell ref="C16:D16"/>
    <mergeCell ref="E16:F16"/>
    <mergeCell ref="C17:D17"/>
    <mergeCell ref="E17:F17"/>
    <mergeCell ref="C8:D10"/>
    <mergeCell ref="C13:D13"/>
    <mergeCell ref="E13:F13"/>
    <mergeCell ref="C14:D14"/>
    <mergeCell ref="E14:F14"/>
    <mergeCell ref="E8:H10"/>
    <mergeCell ref="A2:H2"/>
    <mergeCell ref="A3:B3"/>
    <mergeCell ref="C3:D3"/>
    <mergeCell ref="A4:B4"/>
    <mergeCell ref="C4:D6"/>
    <mergeCell ref="E4:H6"/>
    <mergeCell ref="A5:B5"/>
    <mergeCell ref="A6:B6"/>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A34:H35"/>
  </mergeCells>
  <phoneticPr fontId="8"/>
  <conditionalFormatting sqref="E8:H10 B14:H33">
    <cfRule type="notContainsBlanks" dxfId="47" priority="1">
      <formula>LEN(TRIM(B8))&gt;0</formula>
    </cfRule>
  </conditionalFormatting>
  <dataValidations count="2">
    <dataValidation type="list" allowBlank="1" showInputMessage="1" showErrorMessage="1" sqref="H14:H33" xr:uid="{1D9846C0-1B92-45BF-A58F-01AD5E1C974E}">
      <formula1>"継続,離職"</formula1>
    </dataValidation>
    <dataValidation type="list" allowBlank="1" showInputMessage="1" showErrorMessage="1" sqref="E8:H10" xr:uid="{71745A1E-9310-4503-A6CC-552F1BEC2A23}">
      <formula1>"１　評価点が170点以上,２　評価点が150点以上170点未満,３　評価点が130点以上150点未満,４　評価点が105点以上130点未満,５　評価点が80点以上105点未満,６　評価点が60点以上80点未満,７　評価点が60点未満"</formula1>
    </dataValidation>
  </dataValidations>
  <pageMargins left="0.7" right="0.7" top="0.75" bottom="0.75" header="0.3" footer="0.3"/>
  <pageSetup paperSize="9" scale="98"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A5FE-094A-470E-90E8-E4CEFCF5359E}">
  <sheetPr codeName="Sheet5">
    <tabColor theme="9" tint="0.79998168889431442"/>
    <pageSetUpPr fitToPage="1"/>
  </sheetPr>
  <dimension ref="A1:AK242"/>
  <sheetViews>
    <sheetView showZeros="0" view="pageBreakPreview" zoomScale="70" zoomScaleNormal="70" zoomScaleSheetLayoutView="70" workbookViewId="0">
      <selection activeCell="W4" sqref="W4:AB4"/>
    </sheetView>
  </sheetViews>
  <sheetFormatPr defaultColWidth="9" defaultRowHeight="24.95" customHeight="1"/>
  <cols>
    <col min="1" max="2" width="15.625" style="452" customWidth="1"/>
    <col min="3" max="34" width="5.125" style="452" customWidth="1"/>
    <col min="35" max="37" width="8.625" style="452" customWidth="1"/>
    <col min="38" max="16384" width="9" style="452"/>
  </cols>
  <sheetData>
    <row r="1" spans="1:37" ht="26.25" thickBot="1">
      <c r="A1" s="451" t="s">
        <v>860</v>
      </c>
      <c r="AJ1" s="1845" t="s">
        <v>803</v>
      </c>
      <c r="AK1" s="1845"/>
    </row>
    <row r="2" spans="1:37" ht="30" customHeight="1" thickBot="1">
      <c r="A2" s="453" t="s">
        <v>38</v>
      </c>
      <c r="B2" s="1846">
        <f>IFERROR('届出書 '!G18,"この欄は届出書シートから引用されるので入力しない")</f>
        <v>0</v>
      </c>
      <c r="C2" s="1847"/>
      <c r="D2" s="1847"/>
      <c r="E2" s="1847"/>
      <c r="F2" s="1847"/>
      <c r="G2" s="1847"/>
      <c r="H2" s="1847"/>
      <c r="I2" s="1847"/>
      <c r="J2" s="1847"/>
      <c r="K2" s="1847"/>
      <c r="L2" s="1847"/>
      <c r="M2" s="1847"/>
      <c r="N2" s="1847"/>
      <c r="O2" s="1848"/>
      <c r="P2" s="1849" t="s">
        <v>39</v>
      </c>
      <c r="Q2" s="1850"/>
      <c r="R2" s="1850"/>
      <c r="S2" s="1850"/>
      <c r="T2" s="1850"/>
      <c r="U2" s="1851"/>
      <c r="V2" s="1852"/>
      <c r="W2" s="1853"/>
      <c r="X2" s="1853"/>
      <c r="Y2" s="1853"/>
      <c r="Z2" s="1853"/>
      <c r="AA2" s="1853"/>
      <c r="AB2" s="1853"/>
      <c r="AC2" s="1814" t="s">
        <v>40</v>
      </c>
      <c r="AD2" s="1815"/>
      <c r="AE2" s="1815"/>
      <c r="AF2" s="1815"/>
      <c r="AG2" s="1816"/>
      <c r="AH2" s="1826" t="e">
        <f>B4/W213</f>
        <v>#DIV/0!</v>
      </c>
      <c r="AI2" s="1827"/>
      <c r="AJ2" s="454" t="s">
        <v>398</v>
      </c>
      <c r="AK2" s="455">
        <v>1</v>
      </c>
    </row>
    <row r="3" spans="1:37" ht="30" customHeight="1" thickBot="1">
      <c r="A3" s="453" t="s">
        <v>42</v>
      </c>
      <c r="B3" s="456"/>
      <c r="C3" s="1814" t="s">
        <v>376</v>
      </c>
      <c r="D3" s="1828"/>
      <c r="E3" s="1828"/>
      <c r="F3" s="1097"/>
      <c r="G3" s="454" t="s">
        <v>398</v>
      </c>
      <c r="H3" s="455">
        <v>1</v>
      </c>
      <c r="I3" s="1814" t="s">
        <v>377</v>
      </c>
      <c r="J3" s="1828"/>
      <c r="K3" s="1828"/>
      <c r="L3" s="132"/>
      <c r="M3" s="454" t="s">
        <v>398</v>
      </c>
      <c r="N3" s="455">
        <v>1</v>
      </c>
      <c r="O3" s="1814" t="s">
        <v>234</v>
      </c>
      <c r="P3" s="1828"/>
      <c r="Q3" s="1828"/>
      <c r="R3" s="1828"/>
      <c r="S3" s="1828"/>
      <c r="T3" s="1839"/>
      <c r="U3" s="1840"/>
      <c r="V3" s="1841"/>
      <c r="W3" s="1842" t="s">
        <v>287</v>
      </c>
      <c r="X3" s="1843"/>
      <c r="Y3" s="1843"/>
      <c r="Z3" s="1843"/>
      <c r="AA3" s="1843"/>
      <c r="AB3" s="1844"/>
      <c r="AC3" s="1814" t="s">
        <v>41</v>
      </c>
      <c r="AD3" s="1815"/>
      <c r="AE3" s="1815"/>
      <c r="AF3" s="1815"/>
      <c r="AG3" s="1815"/>
      <c r="AH3" s="1826" t="e">
        <f>B4/(W213+F218)</f>
        <v>#DIV/0!</v>
      </c>
      <c r="AI3" s="1827"/>
      <c r="AJ3" s="454" t="s">
        <v>398</v>
      </c>
      <c r="AK3" s="455">
        <v>1</v>
      </c>
    </row>
    <row r="4" spans="1:37" ht="30" customHeight="1" thickBot="1">
      <c r="A4" s="458" t="s">
        <v>233</v>
      </c>
      <c r="B4" s="459">
        <v>15</v>
      </c>
      <c r="C4" s="1814" t="s">
        <v>378</v>
      </c>
      <c r="D4" s="1828"/>
      <c r="E4" s="1828"/>
      <c r="F4" s="1829" t="str">
        <f>IFERROR(B4/F3,"自動計算")</f>
        <v>自動計算</v>
      </c>
      <c r="G4" s="1830"/>
      <c r="H4" s="1831"/>
      <c r="I4" s="1814" t="s">
        <v>379</v>
      </c>
      <c r="J4" s="1828"/>
      <c r="K4" s="1828"/>
      <c r="L4" s="1829" t="str">
        <f>IFERROR(B4/L3,"自動計算")</f>
        <v>自動計算</v>
      </c>
      <c r="M4" s="1830"/>
      <c r="N4" s="1831"/>
      <c r="O4" s="1814" t="s">
        <v>380</v>
      </c>
      <c r="P4" s="1828"/>
      <c r="Q4" s="1828"/>
      <c r="R4" s="1828"/>
      <c r="S4" s="1832"/>
      <c r="T4" s="1812"/>
      <c r="U4" s="1833"/>
      <c r="V4" s="1813"/>
      <c r="W4" s="1834" t="e">
        <f>L4+T3+T4</f>
        <v>#VALUE!</v>
      </c>
      <c r="X4" s="1835"/>
      <c r="Y4" s="1835"/>
      <c r="Z4" s="1835"/>
      <c r="AA4" s="1835"/>
      <c r="AB4" s="1836"/>
      <c r="AC4" s="1814" t="s">
        <v>43</v>
      </c>
      <c r="AD4" s="1837"/>
      <c r="AE4" s="1837"/>
      <c r="AF4" s="1837"/>
      <c r="AG4" s="1838"/>
      <c r="AH4" s="1826" t="e">
        <f>B4/F219</f>
        <v>#DIV/0!</v>
      </c>
      <c r="AI4" s="1827"/>
      <c r="AJ4" s="454" t="s">
        <v>398</v>
      </c>
      <c r="AK4" s="455">
        <v>1</v>
      </c>
    </row>
    <row r="5" spans="1:37" ht="24.95" customHeight="1" thickBot="1">
      <c r="A5" s="1820" t="s">
        <v>44</v>
      </c>
      <c r="B5" s="1820" t="s">
        <v>45</v>
      </c>
      <c r="C5" s="1823" t="s">
        <v>46</v>
      </c>
      <c r="D5" s="1817" t="s">
        <v>47</v>
      </c>
      <c r="E5" s="1823" t="s">
        <v>52</v>
      </c>
      <c r="F5" s="1817" t="s">
        <v>53</v>
      </c>
      <c r="G5" s="1814" t="s">
        <v>54</v>
      </c>
      <c r="H5" s="1815"/>
      <c r="I5" s="1815"/>
      <c r="J5" s="1815"/>
      <c r="K5" s="1815"/>
      <c r="L5" s="1815"/>
      <c r="M5" s="1816"/>
      <c r="N5" s="1814" t="s">
        <v>55</v>
      </c>
      <c r="O5" s="1815"/>
      <c r="P5" s="1815"/>
      <c r="Q5" s="1815"/>
      <c r="R5" s="1815"/>
      <c r="S5" s="1815"/>
      <c r="T5" s="1816"/>
      <c r="U5" s="1814" t="s">
        <v>56</v>
      </c>
      <c r="V5" s="1815"/>
      <c r="W5" s="1815"/>
      <c r="X5" s="1815"/>
      <c r="Y5" s="1815"/>
      <c r="Z5" s="1815"/>
      <c r="AA5" s="1816"/>
      <c r="AB5" s="1814" t="s">
        <v>57</v>
      </c>
      <c r="AC5" s="1815"/>
      <c r="AD5" s="1815"/>
      <c r="AE5" s="1815"/>
      <c r="AF5" s="1815"/>
      <c r="AG5" s="1815"/>
      <c r="AH5" s="1816"/>
      <c r="AI5" s="1807" t="s">
        <v>58</v>
      </c>
      <c r="AJ5" s="1807" t="s">
        <v>59</v>
      </c>
      <c r="AK5" s="1807" t="s">
        <v>60</v>
      </c>
    </row>
    <row r="6" spans="1:37" ht="24.95" customHeight="1" thickBot="1">
      <c r="A6" s="1821"/>
      <c r="B6" s="1821"/>
      <c r="C6" s="1824"/>
      <c r="D6" s="1818"/>
      <c r="E6" s="1824"/>
      <c r="F6" s="1818"/>
      <c r="G6" s="460">
        <v>1</v>
      </c>
      <c r="H6" s="460">
        <v>2</v>
      </c>
      <c r="I6" s="460">
        <v>3</v>
      </c>
      <c r="J6" s="460">
        <v>4</v>
      </c>
      <c r="K6" s="460">
        <v>5</v>
      </c>
      <c r="L6" s="460">
        <v>6</v>
      </c>
      <c r="M6" s="460">
        <v>7</v>
      </c>
      <c r="N6" s="460">
        <v>8</v>
      </c>
      <c r="O6" s="460">
        <v>9</v>
      </c>
      <c r="P6" s="460">
        <v>10</v>
      </c>
      <c r="Q6" s="460">
        <v>11</v>
      </c>
      <c r="R6" s="460">
        <v>12</v>
      </c>
      <c r="S6" s="460">
        <v>13</v>
      </c>
      <c r="T6" s="460">
        <v>14</v>
      </c>
      <c r="U6" s="460">
        <v>15</v>
      </c>
      <c r="V6" s="460">
        <v>16</v>
      </c>
      <c r="W6" s="460">
        <v>17</v>
      </c>
      <c r="X6" s="460">
        <v>18</v>
      </c>
      <c r="Y6" s="460">
        <v>19</v>
      </c>
      <c r="Z6" s="460">
        <v>20</v>
      </c>
      <c r="AA6" s="460">
        <v>21</v>
      </c>
      <c r="AB6" s="460">
        <v>22</v>
      </c>
      <c r="AC6" s="460">
        <v>23</v>
      </c>
      <c r="AD6" s="460">
        <v>24</v>
      </c>
      <c r="AE6" s="460">
        <v>25</v>
      </c>
      <c r="AF6" s="460">
        <v>26</v>
      </c>
      <c r="AG6" s="460">
        <v>27</v>
      </c>
      <c r="AH6" s="460">
        <v>28</v>
      </c>
      <c r="AI6" s="1808"/>
      <c r="AJ6" s="1808"/>
      <c r="AK6" s="1808"/>
    </row>
    <row r="7" spans="1:37" ht="24.95" customHeight="1" thickBot="1">
      <c r="A7" s="1822"/>
      <c r="B7" s="1822"/>
      <c r="C7" s="1825"/>
      <c r="D7" s="1819"/>
      <c r="E7" s="1825"/>
      <c r="F7" s="1819"/>
      <c r="G7" s="461" t="s">
        <v>1009</v>
      </c>
      <c r="H7" s="461" t="s">
        <v>386</v>
      </c>
      <c r="I7" s="461" t="s">
        <v>381</v>
      </c>
      <c r="J7" s="461" t="s">
        <v>382</v>
      </c>
      <c r="K7" s="461" t="s">
        <v>383</v>
      </c>
      <c r="L7" s="461" t="s">
        <v>384</v>
      </c>
      <c r="M7" s="461" t="s">
        <v>385</v>
      </c>
      <c r="N7" s="461" t="s">
        <v>61</v>
      </c>
      <c r="O7" s="461" t="s">
        <v>386</v>
      </c>
      <c r="P7" s="461" t="s">
        <v>381</v>
      </c>
      <c r="Q7" s="461" t="s">
        <v>382</v>
      </c>
      <c r="R7" s="461" t="s">
        <v>383</v>
      </c>
      <c r="S7" s="461" t="s">
        <v>384</v>
      </c>
      <c r="T7" s="461" t="s">
        <v>385</v>
      </c>
      <c r="U7" s="461" t="s">
        <v>61</v>
      </c>
      <c r="V7" s="461" t="s">
        <v>386</v>
      </c>
      <c r="W7" s="461" t="s">
        <v>381</v>
      </c>
      <c r="X7" s="461" t="s">
        <v>382</v>
      </c>
      <c r="Y7" s="461" t="s">
        <v>383</v>
      </c>
      <c r="Z7" s="461" t="s">
        <v>384</v>
      </c>
      <c r="AA7" s="461" t="s">
        <v>385</v>
      </c>
      <c r="AB7" s="461" t="s">
        <v>61</v>
      </c>
      <c r="AC7" s="461" t="s">
        <v>386</v>
      </c>
      <c r="AD7" s="461" t="s">
        <v>381</v>
      </c>
      <c r="AE7" s="461" t="s">
        <v>382</v>
      </c>
      <c r="AF7" s="461" t="s">
        <v>383</v>
      </c>
      <c r="AG7" s="461" t="s">
        <v>384</v>
      </c>
      <c r="AH7" s="461" t="s">
        <v>385</v>
      </c>
      <c r="AI7" s="1809"/>
      <c r="AJ7" s="1809"/>
      <c r="AK7" s="1809"/>
    </row>
    <row r="8" spans="1:37" ht="30" customHeight="1" thickBot="1">
      <c r="A8" s="129" t="s">
        <v>75</v>
      </c>
      <c r="B8" s="129"/>
      <c r="C8" s="130"/>
      <c r="D8" s="130"/>
      <c r="E8" s="130"/>
      <c r="F8" s="130"/>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3">
        <f t="shared" ref="AI8:AI207" si="0">SUM(G8:AH8)</f>
        <v>0</v>
      </c>
      <c r="AJ8" s="464"/>
      <c r="AK8" s="127" t="e">
        <f>ROUNDDOWN(AJ8/AG209,2)</f>
        <v>#DIV/0!</v>
      </c>
    </row>
    <row r="9" spans="1:37" ht="30" customHeight="1" thickBot="1">
      <c r="A9" s="129" t="s">
        <v>360</v>
      </c>
      <c r="B9" s="129"/>
      <c r="C9" s="130"/>
      <c r="D9" s="130"/>
      <c r="E9" s="130"/>
      <c r="F9" s="130"/>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3">
        <f t="shared" si="0"/>
        <v>0</v>
      </c>
      <c r="AJ9" s="464"/>
      <c r="AK9" s="127" t="e">
        <f>ROUNDDOWN(AJ9/AG209,2)</f>
        <v>#DIV/0!</v>
      </c>
    </row>
    <row r="10" spans="1:37" ht="30" customHeight="1" thickBot="1">
      <c r="A10" s="129"/>
      <c r="B10" s="129"/>
      <c r="C10" s="130"/>
      <c r="D10" s="130"/>
      <c r="E10" s="130"/>
      <c r="F10" s="130"/>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3">
        <f t="shared" si="0"/>
        <v>0</v>
      </c>
      <c r="AJ10" s="464"/>
      <c r="AK10" s="127" t="e">
        <f>ROUNDDOWN(AJ10/AG209,2)</f>
        <v>#DIV/0!</v>
      </c>
    </row>
    <row r="11" spans="1:37" ht="30" customHeight="1" thickBot="1">
      <c r="A11" s="129"/>
      <c r="B11" s="129"/>
      <c r="C11" s="130"/>
      <c r="D11" s="130"/>
      <c r="E11" s="130"/>
      <c r="F11" s="130"/>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3">
        <f t="shared" si="0"/>
        <v>0</v>
      </c>
      <c r="AJ11" s="464"/>
      <c r="AK11" s="127" t="e">
        <f>ROUNDDOWN(AJ11/AG209,2)</f>
        <v>#DIV/0!</v>
      </c>
    </row>
    <row r="12" spans="1:37" ht="30" customHeight="1" thickBot="1">
      <c r="A12" s="129"/>
      <c r="B12" s="129"/>
      <c r="C12" s="130"/>
      <c r="D12" s="130"/>
      <c r="E12" s="130"/>
      <c r="F12" s="130"/>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3">
        <f t="shared" si="0"/>
        <v>0</v>
      </c>
      <c r="AJ12" s="464"/>
      <c r="AK12" s="127" t="e">
        <f>ROUNDDOWN(AJ12/AG209,2)</f>
        <v>#DIV/0!</v>
      </c>
    </row>
    <row r="13" spans="1:37" ht="30" customHeight="1" thickBot="1">
      <c r="A13" s="129"/>
      <c r="B13" s="129"/>
      <c r="C13" s="130"/>
      <c r="D13" s="130"/>
      <c r="E13" s="130"/>
      <c r="F13" s="130"/>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3">
        <f t="shared" si="0"/>
        <v>0</v>
      </c>
      <c r="AJ13" s="464"/>
      <c r="AK13" s="127" t="e">
        <f>ROUNDDOWN(AJ13/AG209,2)</f>
        <v>#DIV/0!</v>
      </c>
    </row>
    <row r="14" spans="1:37" ht="30" customHeight="1" thickBot="1">
      <c r="A14" s="129"/>
      <c r="B14" s="129"/>
      <c r="C14" s="130"/>
      <c r="D14" s="130"/>
      <c r="E14" s="130"/>
      <c r="F14" s="130"/>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3">
        <f t="shared" si="0"/>
        <v>0</v>
      </c>
      <c r="AJ14" s="464"/>
      <c r="AK14" s="127" t="e">
        <f>ROUNDDOWN(AJ14/AG209,2)</f>
        <v>#DIV/0!</v>
      </c>
    </row>
    <row r="15" spans="1:37" ht="30" customHeight="1" thickBot="1">
      <c r="A15" s="129"/>
      <c r="B15" s="129"/>
      <c r="C15" s="130"/>
      <c r="D15" s="130"/>
      <c r="E15" s="130"/>
      <c r="F15" s="130"/>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3">
        <f t="shared" si="0"/>
        <v>0</v>
      </c>
      <c r="AJ15" s="464"/>
      <c r="AK15" s="127" t="e">
        <f>ROUNDDOWN(AJ15/AG209,2)</f>
        <v>#DIV/0!</v>
      </c>
    </row>
    <row r="16" spans="1:37" ht="30" customHeight="1" thickBot="1">
      <c r="A16" s="129"/>
      <c r="B16" s="129"/>
      <c r="C16" s="130"/>
      <c r="D16" s="130"/>
      <c r="E16" s="130"/>
      <c r="F16" s="130"/>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3">
        <f t="shared" si="0"/>
        <v>0</v>
      </c>
      <c r="AJ16" s="464"/>
      <c r="AK16" s="127" t="e">
        <f>ROUNDDOWN(AJ16/AG209,2)</f>
        <v>#DIV/0!</v>
      </c>
    </row>
    <row r="17" spans="1:37" ht="30" customHeight="1" thickBot="1">
      <c r="A17" s="129"/>
      <c r="B17" s="129"/>
      <c r="C17" s="130"/>
      <c r="D17" s="130"/>
      <c r="E17" s="130"/>
      <c r="F17" s="130"/>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3">
        <f t="shared" si="0"/>
        <v>0</v>
      </c>
      <c r="AJ17" s="464"/>
      <c r="AK17" s="127" t="e">
        <f>ROUNDDOWN(AJ17/AG209,2)</f>
        <v>#DIV/0!</v>
      </c>
    </row>
    <row r="18" spans="1:37" ht="30" customHeight="1" thickBot="1">
      <c r="A18" s="129"/>
      <c r="B18" s="129"/>
      <c r="C18" s="130"/>
      <c r="D18" s="130"/>
      <c r="E18" s="130"/>
      <c r="F18" s="130"/>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3">
        <f t="shared" si="0"/>
        <v>0</v>
      </c>
      <c r="AJ18" s="464"/>
      <c r="AK18" s="127" t="e">
        <f>ROUNDDOWN(AJ18/AG209,2)</f>
        <v>#DIV/0!</v>
      </c>
    </row>
    <row r="19" spans="1:37" ht="30" customHeight="1" thickBot="1">
      <c r="A19" s="129"/>
      <c r="B19" s="129"/>
      <c r="C19" s="130"/>
      <c r="D19" s="130"/>
      <c r="E19" s="130"/>
      <c r="F19" s="130"/>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3">
        <f t="shared" si="0"/>
        <v>0</v>
      </c>
      <c r="AJ19" s="464"/>
      <c r="AK19" s="127" t="e">
        <f>ROUNDDOWN(AJ19/AG209,2)</f>
        <v>#DIV/0!</v>
      </c>
    </row>
    <row r="20" spans="1:37" ht="30" customHeight="1" thickBot="1">
      <c r="A20" s="129"/>
      <c r="B20" s="129"/>
      <c r="C20" s="130"/>
      <c r="D20" s="130"/>
      <c r="E20" s="130"/>
      <c r="F20" s="130"/>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3">
        <f t="shared" si="0"/>
        <v>0</v>
      </c>
      <c r="AJ20" s="464"/>
      <c r="AK20" s="127" t="e">
        <f>ROUNDDOWN(AJ20/AG209,2)</f>
        <v>#DIV/0!</v>
      </c>
    </row>
    <row r="21" spans="1:37" ht="30" customHeight="1" thickBot="1">
      <c r="A21" s="129"/>
      <c r="B21" s="129"/>
      <c r="C21" s="130"/>
      <c r="D21" s="130"/>
      <c r="E21" s="130"/>
      <c r="F21" s="130"/>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3">
        <f t="shared" si="0"/>
        <v>0</v>
      </c>
      <c r="AJ21" s="464"/>
      <c r="AK21" s="127" t="e">
        <f>ROUNDDOWN(AJ21/AG209,2)</f>
        <v>#DIV/0!</v>
      </c>
    </row>
    <row r="22" spans="1:37" ht="30" hidden="1" customHeight="1">
      <c r="A22" s="126">
        <v>0</v>
      </c>
      <c r="B22" s="126">
        <v>0</v>
      </c>
      <c r="C22" s="128" t="s">
        <v>404</v>
      </c>
      <c r="D22" s="128" t="s">
        <v>404</v>
      </c>
      <c r="E22" s="128" t="s">
        <v>404</v>
      </c>
      <c r="F22" s="128" t="s">
        <v>404</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463">
        <f t="shared" si="0"/>
        <v>0</v>
      </c>
      <c r="AJ22" s="465"/>
      <c r="AK22" s="127" t="e">
        <f>ROUNDDOWN(AJ22/AG209,2)</f>
        <v>#DIV/0!</v>
      </c>
    </row>
    <row r="23" spans="1:37" ht="30" hidden="1" customHeight="1">
      <c r="A23" s="126">
        <v>0</v>
      </c>
      <c r="B23" s="126">
        <v>0</v>
      </c>
      <c r="C23" s="128" t="s">
        <v>404</v>
      </c>
      <c r="D23" s="128" t="s">
        <v>404</v>
      </c>
      <c r="E23" s="128" t="s">
        <v>404</v>
      </c>
      <c r="F23" s="128" t="s">
        <v>404</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463">
        <f t="shared" si="0"/>
        <v>0</v>
      </c>
      <c r="AJ23" s="465"/>
      <c r="AK23" s="127" t="e">
        <f>ROUNDDOWN(AJ23/AG209,2)</f>
        <v>#DIV/0!</v>
      </c>
    </row>
    <row r="24" spans="1:37" ht="30" hidden="1" customHeight="1">
      <c r="A24" s="126">
        <v>0</v>
      </c>
      <c r="B24" s="126">
        <v>0</v>
      </c>
      <c r="C24" s="128" t="s">
        <v>404</v>
      </c>
      <c r="D24" s="128" t="s">
        <v>404</v>
      </c>
      <c r="E24" s="128" t="s">
        <v>404</v>
      </c>
      <c r="F24" s="128" t="s">
        <v>404</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463">
        <f t="shared" si="0"/>
        <v>0</v>
      </c>
      <c r="AJ24" s="465"/>
      <c r="AK24" s="127" t="e">
        <f>ROUNDDOWN(AJ24/AG209,2)</f>
        <v>#DIV/0!</v>
      </c>
    </row>
    <row r="25" spans="1:37" ht="30" hidden="1" customHeight="1">
      <c r="A25" s="126">
        <v>0</v>
      </c>
      <c r="B25" s="126">
        <v>0</v>
      </c>
      <c r="C25" s="128" t="s">
        <v>404</v>
      </c>
      <c r="D25" s="128" t="s">
        <v>404</v>
      </c>
      <c r="E25" s="128" t="s">
        <v>404</v>
      </c>
      <c r="F25" s="128" t="s">
        <v>404</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463">
        <f t="shared" si="0"/>
        <v>0</v>
      </c>
      <c r="AJ25" s="465"/>
      <c r="AK25" s="127" t="e">
        <f>ROUNDDOWN(AJ25/AG209,2)</f>
        <v>#DIV/0!</v>
      </c>
    </row>
    <row r="26" spans="1:37" ht="30" hidden="1" customHeight="1">
      <c r="A26" s="126">
        <v>0</v>
      </c>
      <c r="B26" s="126">
        <v>0</v>
      </c>
      <c r="C26" s="128" t="s">
        <v>404</v>
      </c>
      <c r="D26" s="128" t="s">
        <v>404</v>
      </c>
      <c r="E26" s="128" t="s">
        <v>404</v>
      </c>
      <c r="F26" s="128" t="s">
        <v>404</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463">
        <f t="shared" si="0"/>
        <v>0</v>
      </c>
      <c r="AJ26" s="465"/>
      <c r="AK26" s="127" t="e">
        <f>ROUNDDOWN(AJ26/AG209,2)</f>
        <v>#DIV/0!</v>
      </c>
    </row>
    <row r="27" spans="1:37" ht="30" hidden="1" customHeight="1">
      <c r="A27" s="126">
        <v>0</v>
      </c>
      <c r="B27" s="126">
        <v>0</v>
      </c>
      <c r="C27" s="128" t="s">
        <v>404</v>
      </c>
      <c r="D27" s="128" t="s">
        <v>404</v>
      </c>
      <c r="E27" s="128" t="s">
        <v>404</v>
      </c>
      <c r="F27" s="128" t="s">
        <v>404</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463">
        <f t="shared" si="0"/>
        <v>0</v>
      </c>
      <c r="AJ27" s="465"/>
      <c r="AK27" s="127" t="e">
        <f>ROUNDDOWN(AJ27/AG209,2)</f>
        <v>#DIV/0!</v>
      </c>
    </row>
    <row r="28" spans="1:37" ht="30" hidden="1" customHeight="1">
      <c r="A28" s="126">
        <v>0</v>
      </c>
      <c r="B28" s="126">
        <v>0</v>
      </c>
      <c r="C28" s="128" t="s">
        <v>404</v>
      </c>
      <c r="D28" s="128" t="s">
        <v>404</v>
      </c>
      <c r="E28" s="128" t="s">
        <v>404</v>
      </c>
      <c r="F28" s="128" t="s">
        <v>404</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463">
        <f t="shared" si="0"/>
        <v>0</v>
      </c>
      <c r="AJ28" s="465"/>
      <c r="AK28" s="127" t="e">
        <f>ROUNDDOWN(AJ28/AG209,2)</f>
        <v>#DIV/0!</v>
      </c>
    </row>
    <row r="29" spans="1:37" ht="30" hidden="1" customHeight="1">
      <c r="A29" s="126">
        <v>0</v>
      </c>
      <c r="B29" s="126">
        <v>0</v>
      </c>
      <c r="C29" s="128" t="s">
        <v>404</v>
      </c>
      <c r="D29" s="128" t="s">
        <v>404</v>
      </c>
      <c r="E29" s="128" t="s">
        <v>404</v>
      </c>
      <c r="F29" s="128" t="s">
        <v>404</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463">
        <f t="shared" si="0"/>
        <v>0</v>
      </c>
      <c r="AJ29" s="465"/>
      <c r="AK29" s="127" t="e">
        <f>ROUNDDOWN(AJ29/AG209,2)</f>
        <v>#DIV/0!</v>
      </c>
    </row>
    <row r="30" spans="1:37" ht="30" hidden="1" customHeight="1">
      <c r="A30" s="126">
        <v>0</v>
      </c>
      <c r="B30" s="126">
        <v>0</v>
      </c>
      <c r="C30" s="128" t="s">
        <v>404</v>
      </c>
      <c r="D30" s="128" t="s">
        <v>404</v>
      </c>
      <c r="E30" s="128" t="s">
        <v>404</v>
      </c>
      <c r="F30" s="128" t="s">
        <v>404</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463">
        <f t="shared" si="0"/>
        <v>0</v>
      </c>
      <c r="AJ30" s="465"/>
      <c r="AK30" s="127" t="e">
        <f>ROUNDDOWN(AJ30/AG209,2)</f>
        <v>#DIV/0!</v>
      </c>
    </row>
    <row r="31" spans="1:37" ht="30" hidden="1" customHeight="1">
      <c r="A31" s="126">
        <v>0</v>
      </c>
      <c r="B31" s="126">
        <v>0</v>
      </c>
      <c r="C31" s="128" t="s">
        <v>404</v>
      </c>
      <c r="D31" s="128" t="s">
        <v>404</v>
      </c>
      <c r="E31" s="128" t="s">
        <v>404</v>
      </c>
      <c r="F31" s="128" t="s">
        <v>404</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463">
        <f t="shared" si="0"/>
        <v>0</v>
      </c>
      <c r="AJ31" s="465"/>
      <c r="AK31" s="127" t="e">
        <f>ROUNDDOWN(AJ31/AG209,2)</f>
        <v>#DIV/0!</v>
      </c>
    </row>
    <row r="32" spans="1:37" ht="30" hidden="1" customHeight="1">
      <c r="A32" s="126">
        <v>0</v>
      </c>
      <c r="B32" s="126">
        <v>0</v>
      </c>
      <c r="C32" s="128" t="s">
        <v>404</v>
      </c>
      <c r="D32" s="128" t="s">
        <v>404</v>
      </c>
      <c r="E32" s="128" t="s">
        <v>404</v>
      </c>
      <c r="F32" s="128" t="s">
        <v>404</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463">
        <f t="shared" si="0"/>
        <v>0</v>
      </c>
      <c r="AJ32" s="465"/>
      <c r="AK32" s="127" t="e">
        <f>ROUNDDOWN(AJ32/AG209,2)</f>
        <v>#DIV/0!</v>
      </c>
    </row>
    <row r="33" spans="1:37" ht="30" hidden="1" customHeight="1">
      <c r="A33" s="126">
        <v>0</v>
      </c>
      <c r="B33" s="126">
        <v>0</v>
      </c>
      <c r="C33" s="128" t="s">
        <v>404</v>
      </c>
      <c r="D33" s="128" t="s">
        <v>404</v>
      </c>
      <c r="E33" s="128" t="s">
        <v>404</v>
      </c>
      <c r="F33" s="128" t="s">
        <v>404</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463">
        <f t="shared" si="0"/>
        <v>0</v>
      </c>
      <c r="AJ33" s="465"/>
      <c r="AK33" s="127" t="e">
        <f>ROUNDDOWN(AJ33/AG209,2)</f>
        <v>#DIV/0!</v>
      </c>
    </row>
    <row r="34" spans="1:37" ht="30" hidden="1" customHeight="1">
      <c r="A34" s="126">
        <v>0</v>
      </c>
      <c r="B34" s="126">
        <v>0</v>
      </c>
      <c r="C34" s="128" t="s">
        <v>404</v>
      </c>
      <c r="D34" s="128" t="s">
        <v>404</v>
      </c>
      <c r="E34" s="128" t="s">
        <v>404</v>
      </c>
      <c r="F34" s="128" t="s">
        <v>404</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463">
        <f t="shared" si="0"/>
        <v>0</v>
      </c>
      <c r="AJ34" s="465"/>
      <c r="AK34" s="127" t="e">
        <f>ROUNDDOWN(AJ34/AG209,2)</f>
        <v>#DIV/0!</v>
      </c>
    </row>
    <row r="35" spans="1:37" ht="30" hidden="1" customHeight="1">
      <c r="A35" s="126">
        <v>0</v>
      </c>
      <c r="B35" s="126">
        <v>0</v>
      </c>
      <c r="C35" s="128" t="s">
        <v>404</v>
      </c>
      <c r="D35" s="128" t="s">
        <v>404</v>
      </c>
      <c r="E35" s="128" t="s">
        <v>404</v>
      </c>
      <c r="F35" s="128" t="s">
        <v>404</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463">
        <f t="shared" si="0"/>
        <v>0</v>
      </c>
      <c r="AJ35" s="465"/>
      <c r="AK35" s="127" t="e">
        <f>ROUNDDOWN(AJ35/AG209,2)</f>
        <v>#DIV/0!</v>
      </c>
    </row>
    <row r="36" spans="1:37" ht="30" hidden="1" customHeight="1">
      <c r="A36" s="126">
        <v>0</v>
      </c>
      <c r="B36" s="126">
        <v>0</v>
      </c>
      <c r="C36" s="128" t="s">
        <v>404</v>
      </c>
      <c r="D36" s="128" t="s">
        <v>404</v>
      </c>
      <c r="E36" s="128" t="s">
        <v>404</v>
      </c>
      <c r="F36" s="128" t="s">
        <v>404</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463">
        <f t="shared" si="0"/>
        <v>0</v>
      </c>
      <c r="AJ36" s="465"/>
      <c r="AK36" s="127" t="e">
        <f>ROUNDDOWN(AJ36/AG209,2)</f>
        <v>#DIV/0!</v>
      </c>
    </row>
    <row r="37" spans="1:37" ht="30" hidden="1" customHeight="1">
      <c r="A37" s="126">
        <v>0</v>
      </c>
      <c r="B37" s="126">
        <v>0</v>
      </c>
      <c r="C37" s="128" t="s">
        <v>404</v>
      </c>
      <c r="D37" s="128" t="s">
        <v>404</v>
      </c>
      <c r="E37" s="128" t="s">
        <v>404</v>
      </c>
      <c r="F37" s="128" t="s">
        <v>404</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463">
        <f t="shared" si="0"/>
        <v>0</v>
      </c>
      <c r="AJ37" s="465"/>
      <c r="AK37" s="127" t="e">
        <f>ROUNDDOWN(AJ37/AG209,2)</f>
        <v>#DIV/0!</v>
      </c>
    </row>
    <row r="38" spans="1:37" ht="30" hidden="1" customHeight="1">
      <c r="A38" s="126">
        <v>0</v>
      </c>
      <c r="B38" s="126">
        <v>0</v>
      </c>
      <c r="C38" s="128" t="s">
        <v>404</v>
      </c>
      <c r="D38" s="128" t="s">
        <v>404</v>
      </c>
      <c r="E38" s="128" t="s">
        <v>404</v>
      </c>
      <c r="F38" s="128" t="s">
        <v>404</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463">
        <f t="shared" si="0"/>
        <v>0</v>
      </c>
      <c r="AJ38" s="465"/>
      <c r="AK38" s="127" t="e">
        <f>ROUNDDOWN(AJ38/AG209,2)</f>
        <v>#DIV/0!</v>
      </c>
    </row>
    <row r="39" spans="1:37" ht="30" hidden="1" customHeight="1">
      <c r="A39" s="126">
        <v>0</v>
      </c>
      <c r="B39" s="126">
        <v>0</v>
      </c>
      <c r="C39" s="128" t="s">
        <v>404</v>
      </c>
      <c r="D39" s="128" t="s">
        <v>404</v>
      </c>
      <c r="E39" s="128" t="s">
        <v>404</v>
      </c>
      <c r="F39" s="128" t="s">
        <v>404</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463">
        <f t="shared" si="0"/>
        <v>0</v>
      </c>
      <c r="AJ39" s="465"/>
      <c r="AK39" s="127" t="e">
        <f>ROUNDDOWN(AJ39/AG209,2)</f>
        <v>#DIV/0!</v>
      </c>
    </row>
    <row r="40" spans="1:37" ht="30" hidden="1" customHeight="1">
      <c r="A40" s="126">
        <v>0</v>
      </c>
      <c r="B40" s="126">
        <v>0</v>
      </c>
      <c r="C40" s="128" t="s">
        <v>404</v>
      </c>
      <c r="D40" s="128" t="s">
        <v>404</v>
      </c>
      <c r="E40" s="128" t="s">
        <v>404</v>
      </c>
      <c r="F40" s="128" t="s">
        <v>404</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463">
        <f t="shared" si="0"/>
        <v>0</v>
      </c>
      <c r="AJ40" s="465"/>
      <c r="AK40" s="127" t="e">
        <f>ROUNDDOWN(AJ40/AG209,2)</f>
        <v>#DIV/0!</v>
      </c>
    </row>
    <row r="41" spans="1:37" ht="30" hidden="1" customHeight="1">
      <c r="A41" s="126">
        <v>0</v>
      </c>
      <c r="B41" s="126">
        <v>0</v>
      </c>
      <c r="C41" s="128" t="s">
        <v>404</v>
      </c>
      <c r="D41" s="128" t="s">
        <v>404</v>
      </c>
      <c r="E41" s="128" t="s">
        <v>404</v>
      </c>
      <c r="F41" s="128" t="s">
        <v>404</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463">
        <f t="shared" si="0"/>
        <v>0</v>
      </c>
      <c r="AJ41" s="465"/>
      <c r="AK41" s="127" t="e">
        <f>ROUNDDOWN(AJ41/AG209,2)</f>
        <v>#DIV/0!</v>
      </c>
    </row>
    <row r="42" spans="1:37" ht="30" hidden="1" customHeight="1">
      <c r="A42" s="126">
        <v>0</v>
      </c>
      <c r="B42" s="126">
        <v>0</v>
      </c>
      <c r="C42" s="128" t="s">
        <v>404</v>
      </c>
      <c r="D42" s="128" t="s">
        <v>404</v>
      </c>
      <c r="E42" s="128" t="s">
        <v>404</v>
      </c>
      <c r="F42" s="128" t="s">
        <v>404</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463">
        <f t="shared" si="0"/>
        <v>0</v>
      </c>
      <c r="AJ42" s="465"/>
      <c r="AK42" s="127" t="e">
        <f>ROUNDDOWN(AJ42/AG209,2)</f>
        <v>#DIV/0!</v>
      </c>
    </row>
    <row r="43" spans="1:37" ht="30" hidden="1" customHeight="1">
      <c r="A43" s="126">
        <v>0</v>
      </c>
      <c r="B43" s="126">
        <v>0</v>
      </c>
      <c r="C43" s="128" t="s">
        <v>404</v>
      </c>
      <c r="D43" s="128" t="s">
        <v>404</v>
      </c>
      <c r="E43" s="128" t="s">
        <v>404</v>
      </c>
      <c r="F43" s="128" t="s">
        <v>404</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463">
        <f t="shared" si="0"/>
        <v>0</v>
      </c>
      <c r="AJ43" s="465"/>
      <c r="AK43" s="127" t="e">
        <f>ROUNDDOWN(AJ43/AG209,2)</f>
        <v>#DIV/0!</v>
      </c>
    </row>
    <row r="44" spans="1:37" ht="30" hidden="1" customHeight="1">
      <c r="A44" s="126">
        <v>0</v>
      </c>
      <c r="B44" s="126">
        <v>0</v>
      </c>
      <c r="C44" s="128" t="s">
        <v>404</v>
      </c>
      <c r="D44" s="128" t="s">
        <v>404</v>
      </c>
      <c r="E44" s="128" t="s">
        <v>404</v>
      </c>
      <c r="F44" s="128" t="s">
        <v>404</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463">
        <f t="shared" si="0"/>
        <v>0</v>
      </c>
      <c r="AJ44" s="465"/>
      <c r="AK44" s="127" t="e">
        <f>ROUNDDOWN(AJ44/AG209,2)</f>
        <v>#DIV/0!</v>
      </c>
    </row>
    <row r="45" spans="1:37" ht="30" hidden="1" customHeight="1">
      <c r="A45" s="126">
        <v>0</v>
      </c>
      <c r="B45" s="126">
        <v>0</v>
      </c>
      <c r="C45" s="128" t="s">
        <v>404</v>
      </c>
      <c r="D45" s="128" t="s">
        <v>404</v>
      </c>
      <c r="E45" s="128" t="s">
        <v>404</v>
      </c>
      <c r="F45" s="128" t="s">
        <v>404</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463">
        <f t="shared" si="0"/>
        <v>0</v>
      </c>
      <c r="AJ45" s="465"/>
      <c r="AK45" s="127" t="e">
        <f>ROUNDDOWN(AJ45/AG209,2)</f>
        <v>#DIV/0!</v>
      </c>
    </row>
    <row r="46" spans="1:37" ht="30" hidden="1" customHeight="1">
      <c r="A46" s="126">
        <v>0</v>
      </c>
      <c r="B46" s="126">
        <v>0</v>
      </c>
      <c r="C46" s="128" t="s">
        <v>404</v>
      </c>
      <c r="D46" s="128" t="s">
        <v>404</v>
      </c>
      <c r="E46" s="128" t="s">
        <v>404</v>
      </c>
      <c r="F46" s="128" t="s">
        <v>404</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463">
        <f t="shared" si="0"/>
        <v>0</v>
      </c>
      <c r="AJ46" s="465"/>
      <c r="AK46" s="127" t="e">
        <f>ROUNDDOWN(AJ46/AG209,2)</f>
        <v>#DIV/0!</v>
      </c>
    </row>
    <row r="47" spans="1:37" ht="30" hidden="1" customHeight="1">
      <c r="A47" s="126">
        <v>0</v>
      </c>
      <c r="B47" s="126">
        <v>0</v>
      </c>
      <c r="C47" s="128" t="s">
        <v>404</v>
      </c>
      <c r="D47" s="128" t="s">
        <v>404</v>
      </c>
      <c r="E47" s="128" t="s">
        <v>404</v>
      </c>
      <c r="F47" s="128" t="s">
        <v>404</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463">
        <f t="shared" si="0"/>
        <v>0</v>
      </c>
      <c r="AJ47" s="465"/>
      <c r="AK47" s="127" t="e">
        <f>ROUNDDOWN(AJ47/AG209,2)</f>
        <v>#DIV/0!</v>
      </c>
    </row>
    <row r="48" spans="1:37" ht="30" hidden="1" customHeight="1">
      <c r="A48" s="126">
        <v>0</v>
      </c>
      <c r="B48" s="126">
        <v>0</v>
      </c>
      <c r="C48" s="128" t="s">
        <v>404</v>
      </c>
      <c r="D48" s="128" t="s">
        <v>404</v>
      </c>
      <c r="E48" s="128" t="s">
        <v>404</v>
      </c>
      <c r="F48" s="128" t="s">
        <v>404</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463">
        <f t="shared" si="0"/>
        <v>0</v>
      </c>
      <c r="AJ48" s="465"/>
      <c r="AK48" s="127" t="e">
        <f>ROUNDDOWN(AJ48/AG209,2)</f>
        <v>#DIV/0!</v>
      </c>
    </row>
    <row r="49" spans="1:37" ht="30" hidden="1" customHeight="1">
      <c r="A49" s="126">
        <v>0</v>
      </c>
      <c r="B49" s="126">
        <v>0</v>
      </c>
      <c r="C49" s="128" t="s">
        <v>404</v>
      </c>
      <c r="D49" s="128" t="s">
        <v>404</v>
      </c>
      <c r="E49" s="128" t="s">
        <v>404</v>
      </c>
      <c r="F49" s="128" t="s">
        <v>404</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463">
        <f t="shared" si="0"/>
        <v>0</v>
      </c>
      <c r="AJ49" s="465"/>
      <c r="AK49" s="127" t="e">
        <f>ROUNDDOWN(AJ49/AG209,2)</f>
        <v>#DIV/0!</v>
      </c>
    </row>
    <row r="50" spans="1:37" ht="30" hidden="1" customHeight="1">
      <c r="A50" s="126">
        <v>0</v>
      </c>
      <c r="B50" s="126">
        <v>0</v>
      </c>
      <c r="C50" s="128" t="s">
        <v>404</v>
      </c>
      <c r="D50" s="128" t="s">
        <v>404</v>
      </c>
      <c r="E50" s="128" t="s">
        <v>404</v>
      </c>
      <c r="F50" s="128" t="s">
        <v>404</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463">
        <f t="shared" si="0"/>
        <v>0</v>
      </c>
      <c r="AJ50" s="465"/>
      <c r="AK50" s="127" t="e">
        <f>ROUNDDOWN(AJ50/AG209,2)</f>
        <v>#DIV/0!</v>
      </c>
    </row>
    <row r="51" spans="1:37" ht="30" hidden="1" customHeight="1">
      <c r="A51" s="126">
        <v>0</v>
      </c>
      <c r="B51" s="126">
        <v>0</v>
      </c>
      <c r="C51" s="128" t="s">
        <v>404</v>
      </c>
      <c r="D51" s="128" t="s">
        <v>404</v>
      </c>
      <c r="E51" s="128" t="s">
        <v>404</v>
      </c>
      <c r="F51" s="128" t="s">
        <v>404</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463">
        <f t="shared" si="0"/>
        <v>0</v>
      </c>
      <c r="AJ51" s="465"/>
      <c r="AK51" s="127" t="e">
        <f>ROUNDDOWN(AJ51/AG209,2)</f>
        <v>#DIV/0!</v>
      </c>
    </row>
    <row r="52" spans="1:37" ht="30" hidden="1" customHeight="1">
      <c r="A52" s="126">
        <v>0</v>
      </c>
      <c r="B52" s="126">
        <v>0</v>
      </c>
      <c r="C52" s="128" t="s">
        <v>404</v>
      </c>
      <c r="D52" s="128" t="s">
        <v>404</v>
      </c>
      <c r="E52" s="128" t="s">
        <v>404</v>
      </c>
      <c r="F52" s="128" t="s">
        <v>404</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463">
        <f t="shared" si="0"/>
        <v>0</v>
      </c>
      <c r="AJ52" s="465"/>
      <c r="AK52" s="127" t="e">
        <f>ROUNDDOWN(AJ52/AG209,2)</f>
        <v>#DIV/0!</v>
      </c>
    </row>
    <row r="53" spans="1:37" ht="30" hidden="1" customHeight="1">
      <c r="A53" s="126">
        <v>0</v>
      </c>
      <c r="B53" s="126">
        <v>0</v>
      </c>
      <c r="C53" s="128" t="s">
        <v>404</v>
      </c>
      <c r="D53" s="128" t="s">
        <v>404</v>
      </c>
      <c r="E53" s="128" t="s">
        <v>404</v>
      </c>
      <c r="F53" s="128" t="s">
        <v>404</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463">
        <f t="shared" si="0"/>
        <v>0</v>
      </c>
      <c r="AJ53" s="465"/>
      <c r="AK53" s="127" t="e">
        <f>ROUNDDOWN(AJ53/AG209,2)</f>
        <v>#DIV/0!</v>
      </c>
    </row>
    <row r="54" spans="1:37" ht="30" hidden="1" customHeight="1">
      <c r="A54" s="126">
        <v>0</v>
      </c>
      <c r="B54" s="126">
        <v>0</v>
      </c>
      <c r="C54" s="128" t="s">
        <v>404</v>
      </c>
      <c r="D54" s="128" t="s">
        <v>404</v>
      </c>
      <c r="E54" s="128" t="s">
        <v>404</v>
      </c>
      <c r="F54" s="128" t="s">
        <v>404</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463">
        <f t="shared" si="0"/>
        <v>0</v>
      </c>
      <c r="AJ54" s="465"/>
      <c r="AK54" s="127" t="e">
        <f>ROUNDDOWN(AJ54/AG209,2)</f>
        <v>#DIV/0!</v>
      </c>
    </row>
    <row r="55" spans="1:37" ht="30" hidden="1" customHeight="1">
      <c r="A55" s="126">
        <v>0</v>
      </c>
      <c r="B55" s="126">
        <v>0</v>
      </c>
      <c r="C55" s="128" t="s">
        <v>404</v>
      </c>
      <c r="D55" s="128" t="s">
        <v>404</v>
      </c>
      <c r="E55" s="128" t="s">
        <v>404</v>
      </c>
      <c r="F55" s="128" t="s">
        <v>404</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463">
        <f t="shared" si="0"/>
        <v>0</v>
      </c>
      <c r="AJ55" s="465"/>
      <c r="AK55" s="127" t="e">
        <f>ROUNDDOWN(AJ55/AG209,2)</f>
        <v>#DIV/0!</v>
      </c>
    </row>
    <row r="56" spans="1:37" ht="30" hidden="1" customHeight="1">
      <c r="A56" s="126">
        <v>0</v>
      </c>
      <c r="B56" s="126">
        <v>0</v>
      </c>
      <c r="C56" s="128" t="s">
        <v>404</v>
      </c>
      <c r="D56" s="128" t="s">
        <v>404</v>
      </c>
      <c r="E56" s="128" t="s">
        <v>404</v>
      </c>
      <c r="F56" s="128" t="s">
        <v>404</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463">
        <f t="shared" si="0"/>
        <v>0</v>
      </c>
      <c r="AJ56" s="465"/>
      <c r="AK56" s="127" t="e">
        <f>ROUNDDOWN(AJ56/AG209,2)</f>
        <v>#DIV/0!</v>
      </c>
    </row>
    <row r="57" spans="1:37" ht="30" hidden="1" customHeight="1">
      <c r="A57" s="126">
        <v>0</v>
      </c>
      <c r="B57" s="126">
        <v>0</v>
      </c>
      <c r="C57" s="128" t="s">
        <v>404</v>
      </c>
      <c r="D57" s="128" t="s">
        <v>404</v>
      </c>
      <c r="E57" s="128" t="s">
        <v>404</v>
      </c>
      <c r="F57" s="128" t="s">
        <v>404</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463">
        <f t="shared" si="0"/>
        <v>0</v>
      </c>
      <c r="AJ57" s="465"/>
      <c r="AK57" s="127" t="e">
        <f>ROUNDDOWN(AJ57/AG209,2)</f>
        <v>#DIV/0!</v>
      </c>
    </row>
    <row r="58" spans="1:37" ht="30" hidden="1" customHeight="1">
      <c r="A58" s="126">
        <v>0</v>
      </c>
      <c r="B58" s="126">
        <v>0</v>
      </c>
      <c r="C58" s="128" t="s">
        <v>404</v>
      </c>
      <c r="D58" s="128" t="s">
        <v>404</v>
      </c>
      <c r="E58" s="128" t="s">
        <v>404</v>
      </c>
      <c r="F58" s="128" t="s">
        <v>404</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463">
        <f t="shared" si="0"/>
        <v>0</v>
      </c>
      <c r="AJ58" s="465"/>
      <c r="AK58" s="127" t="e">
        <f>ROUNDDOWN(AJ58/AG209,2)</f>
        <v>#DIV/0!</v>
      </c>
    </row>
    <row r="59" spans="1:37" ht="30" hidden="1" customHeight="1">
      <c r="A59" s="126">
        <v>0</v>
      </c>
      <c r="B59" s="126">
        <v>0</v>
      </c>
      <c r="C59" s="128" t="s">
        <v>404</v>
      </c>
      <c r="D59" s="128" t="s">
        <v>404</v>
      </c>
      <c r="E59" s="128" t="s">
        <v>404</v>
      </c>
      <c r="F59" s="128" t="s">
        <v>404</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463">
        <f t="shared" si="0"/>
        <v>0</v>
      </c>
      <c r="AJ59" s="465"/>
      <c r="AK59" s="127" t="e">
        <f>ROUNDDOWN(AJ59/AG209,2)</f>
        <v>#DIV/0!</v>
      </c>
    </row>
    <row r="60" spans="1:37" ht="30" hidden="1" customHeight="1">
      <c r="A60" s="126">
        <v>0</v>
      </c>
      <c r="B60" s="126">
        <v>0</v>
      </c>
      <c r="C60" s="128" t="s">
        <v>404</v>
      </c>
      <c r="D60" s="128" t="s">
        <v>404</v>
      </c>
      <c r="E60" s="128" t="s">
        <v>404</v>
      </c>
      <c r="F60" s="128" t="s">
        <v>404</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463">
        <f t="shared" si="0"/>
        <v>0</v>
      </c>
      <c r="AJ60" s="465"/>
      <c r="AK60" s="127" t="e">
        <f>ROUNDDOWN(AJ60/AG209,2)</f>
        <v>#DIV/0!</v>
      </c>
    </row>
    <row r="61" spans="1:37" ht="30" hidden="1" customHeight="1">
      <c r="A61" s="126">
        <v>0</v>
      </c>
      <c r="B61" s="126">
        <v>0</v>
      </c>
      <c r="C61" s="128" t="s">
        <v>404</v>
      </c>
      <c r="D61" s="128" t="s">
        <v>404</v>
      </c>
      <c r="E61" s="128" t="s">
        <v>404</v>
      </c>
      <c r="F61" s="128" t="s">
        <v>404</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463">
        <f t="shared" si="0"/>
        <v>0</v>
      </c>
      <c r="AJ61" s="465"/>
      <c r="AK61" s="127" t="e">
        <f>ROUNDDOWN(AJ61/AG209,2)</f>
        <v>#DIV/0!</v>
      </c>
    </row>
    <row r="62" spans="1:37" ht="30" hidden="1" customHeight="1">
      <c r="A62" s="126">
        <v>0</v>
      </c>
      <c r="B62" s="126">
        <v>0</v>
      </c>
      <c r="C62" s="128" t="s">
        <v>404</v>
      </c>
      <c r="D62" s="128" t="s">
        <v>404</v>
      </c>
      <c r="E62" s="128" t="s">
        <v>404</v>
      </c>
      <c r="F62" s="128" t="s">
        <v>404</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463">
        <f t="shared" si="0"/>
        <v>0</v>
      </c>
      <c r="AJ62" s="465"/>
      <c r="AK62" s="127" t="e">
        <f>ROUNDDOWN(AJ62/AG209,2)</f>
        <v>#DIV/0!</v>
      </c>
    </row>
    <row r="63" spans="1:37" ht="30" hidden="1" customHeight="1">
      <c r="A63" s="126">
        <v>0</v>
      </c>
      <c r="B63" s="126">
        <v>0</v>
      </c>
      <c r="C63" s="128" t="s">
        <v>404</v>
      </c>
      <c r="D63" s="128" t="s">
        <v>404</v>
      </c>
      <c r="E63" s="128" t="s">
        <v>404</v>
      </c>
      <c r="F63" s="128" t="s">
        <v>404</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463">
        <f t="shared" si="0"/>
        <v>0</v>
      </c>
      <c r="AJ63" s="465"/>
      <c r="AK63" s="127" t="e">
        <f>ROUNDDOWN(AJ63/AG209,2)</f>
        <v>#DIV/0!</v>
      </c>
    </row>
    <row r="64" spans="1:37" ht="30" hidden="1" customHeight="1">
      <c r="A64" s="126">
        <v>0</v>
      </c>
      <c r="B64" s="126">
        <v>0</v>
      </c>
      <c r="C64" s="128" t="s">
        <v>404</v>
      </c>
      <c r="D64" s="128" t="s">
        <v>404</v>
      </c>
      <c r="E64" s="128" t="s">
        <v>404</v>
      </c>
      <c r="F64" s="128" t="s">
        <v>404</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463">
        <f t="shared" si="0"/>
        <v>0</v>
      </c>
      <c r="AJ64" s="465"/>
      <c r="AK64" s="127" t="e">
        <f>ROUNDDOWN(AJ64/AG209,2)</f>
        <v>#DIV/0!</v>
      </c>
    </row>
    <row r="65" spans="1:37" ht="30" hidden="1" customHeight="1">
      <c r="A65" s="126">
        <v>0</v>
      </c>
      <c r="B65" s="126">
        <v>0</v>
      </c>
      <c r="C65" s="128" t="s">
        <v>404</v>
      </c>
      <c r="D65" s="128" t="s">
        <v>404</v>
      </c>
      <c r="E65" s="128" t="s">
        <v>404</v>
      </c>
      <c r="F65" s="128" t="s">
        <v>404</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463">
        <f t="shared" si="0"/>
        <v>0</v>
      </c>
      <c r="AJ65" s="465"/>
      <c r="AK65" s="127" t="e">
        <f>ROUNDDOWN(AJ65/AG209,2)</f>
        <v>#DIV/0!</v>
      </c>
    </row>
    <row r="66" spans="1:37" ht="30" hidden="1" customHeight="1">
      <c r="A66" s="126">
        <v>0</v>
      </c>
      <c r="B66" s="126">
        <v>0</v>
      </c>
      <c r="C66" s="128" t="s">
        <v>404</v>
      </c>
      <c r="D66" s="128" t="s">
        <v>404</v>
      </c>
      <c r="E66" s="128" t="s">
        <v>404</v>
      </c>
      <c r="F66" s="128" t="s">
        <v>404</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463">
        <f t="shared" si="0"/>
        <v>0</v>
      </c>
      <c r="AJ66" s="465"/>
      <c r="AK66" s="127" t="e">
        <f>ROUNDDOWN(AJ66/AG209,2)</f>
        <v>#DIV/0!</v>
      </c>
    </row>
    <row r="67" spans="1:37" ht="30" hidden="1" customHeight="1">
      <c r="A67" s="126">
        <v>0</v>
      </c>
      <c r="B67" s="126">
        <v>0</v>
      </c>
      <c r="C67" s="128" t="s">
        <v>404</v>
      </c>
      <c r="D67" s="128" t="s">
        <v>404</v>
      </c>
      <c r="E67" s="128" t="s">
        <v>404</v>
      </c>
      <c r="F67" s="128" t="s">
        <v>404</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463">
        <f t="shared" si="0"/>
        <v>0</v>
      </c>
      <c r="AJ67" s="465"/>
      <c r="AK67" s="127" t="e">
        <f>ROUNDDOWN(AJ67/AG209,2)</f>
        <v>#DIV/0!</v>
      </c>
    </row>
    <row r="68" spans="1:37" ht="30" hidden="1" customHeight="1">
      <c r="A68" s="126">
        <v>0</v>
      </c>
      <c r="B68" s="126">
        <v>0</v>
      </c>
      <c r="C68" s="128" t="s">
        <v>404</v>
      </c>
      <c r="D68" s="128" t="s">
        <v>404</v>
      </c>
      <c r="E68" s="128" t="s">
        <v>404</v>
      </c>
      <c r="F68" s="128" t="s">
        <v>404</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463">
        <f t="shared" si="0"/>
        <v>0</v>
      </c>
      <c r="AJ68" s="465"/>
      <c r="AK68" s="127" t="e">
        <f>ROUNDDOWN(AJ68/AG209,2)</f>
        <v>#DIV/0!</v>
      </c>
    </row>
    <row r="69" spans="1:37" ht="30" hidden="1" customHeight="1">
      <c r="A69" s="126">
        <v>0</v>
      </c>
      <c r="B69" s="126">
        <v>0</v>
      </c>
      <c r="C69" s="128" t="s">
        <v>404</v>
      </c>
      <c r="D69" s="128" t="s">
        <v>404</v>
      </c>
      <c r="E69" s="128" t="s">
        <v>404</v>
      </c>
      <c r="F69" s="128" t="s">
        <v>404</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463">
        <f t="shared" si="0"/>
        <v>0</v>
      </c>
      <c r="AJ69" s="465"/>
      <c r="AK69" s="127" t="e">
        <f>ROUNDDOWN(AJ69/AG209,2)</f>
        <v>#DIV/0!</v>
      </c>
    </row>
    <row r="70" spans="1:37" ht="30" hidden="1" customHeight="1">
      <c r="A70" s="126">
        <v>0</v>
      </c>
      <c r="B70" s="126">
        <v>0</v>
      </c>
      <c r="C70" s="128" t="s">
        <v>404</v>
      </c>
      <c r="D70" s="128" t="s">
        <v>404</v>
      </c>
      <c r="E70" s="128" t="s">
        <v>404</v>
      </c>
      <c r="F70" s="128" t="s">
        <v>404</v>
      </c>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463">
        <f t="shared" si="0"/>
        <v>0</v>
      </c>
      <c r="AJ70" s="465"/>
      <c r="AK70" s="127" t="e">
        <f>ROUNDDOWN(AJ70/AG209,2)</f>
        <v>#DIV/0!</v>
      </c>
    </row>
    <row r="71" spans="1:37" ht="30" hidden="1" customHeight="1">
      <c r="A71" s="126">
        <v>0</v>
      </c>
      <c r="B71" s="126">
        <v>0</v>
      </c>
      <c r="C71" s="128" t="s">
        <v>404</v>
      </c>
      <c r="D71" s="128" t="s">
        <v>404</v>
      </c>
      <c r="E71" s="128" t="s">
        <v>404</v>
      </c>
      <c r="F71" s="128" t="s">
        <v>404</v>
      </c>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463">
        <f t="shared" si="0"/>
        <v>0</v>
      </c>
      <c r="AJ71" s="465"/>
      <c r="AK71" s="127" t="e">
        <f>ROUNDDOWN(AJ71/AG209,2)</f>
        <v>#DIV/0!</v>
      </c>
    </row>
    <row r="72" spans="1:37" ht="30" hidden="1" customHeight="1">
      <c r="A72" s="126">
        <v>0</v>
      </c>
      <c r="B72" s="126">
        <v>0</v>
      </c>
      <c r="C72" s="128" t="s">
        <v>404</v>
      </c>
      <c r="D72" s="128" t="s">
        <v>404</v>
      </c>
      <c r="E72" s="128" t="s">
        <v>404</v>
      </c>
      <c r="F72" s="128" t="s">
        <v>404</v>
      </c>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463">
        <f t="shared" si="0"/>
        <v>0</v>
      </c>
      <c r="AJ72" s="465"/>
      <c r="AK72" s="127" t="e">
        <f>ROUNDDOWN(AJ72/AG209,2)</f>
        <v>#DIV/0!</v>
      </c>
    </row>
    <row r="73" spans="1:37" ht="30" hidden="1" customHeight="1">
      <c r="A73" s="126">
        <v>0</v>
      </c>
      <c r="B73" s="126">
        <v>0</v>
      </c>
      <c r="C73" s="128" t="s">
        <v>404</v>
      </c>
      <c r="D73" s="128" t="s">
        <v>404</v>
      </c>
      <c r="E73" s="128" t="s">
        <v>404</v>
      </c>
      <c r="F73" s="128" t="s">
        <v>404</v>
      </c>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463">
        <f t="shared" si="0"/>
        <v>0</v>
      </c>
      <c r="AJ73" s="465"/>
      <c r="AK73" s="127" t="e">
        <f>ROUNDDOWN(AJ73/AG209,2)</f>
        <v>#DIV/0!</v>
      </c>
    </row>
    <row r="74" spans="1:37" ht="30" hidden="1" customHeight="1">
      <c r="A74" s="126">
        <v>0</v>
      </c>
      <c r="B74" s="126">
        <v>0</v>
      </c>
      <c r="C74" s="128" t="s">
        <v>404</v>
      </c>
      <c r="D74" s="128" t="s">
        <v>404</v>
      </c>
      <c r="E74" s="128" t="s">
        <v>404</v>
      </c>
      <c r="F74" s="128" t="s">
        <v>404</v>
      </c>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463">
        <f t="shared" si="0"/>
        <v>0</v>
      </c>
      <c r="AJ74" s="465"/>
      <c r="AK74" s="127" t="e">
        <f>ROUNDDOWN(AJ74/AG209,2)</f>
        <v>#DIV/0!</v>
      </c>
    </row>
    <row r="75" spans="1:37" ht="30" hidden="1" customHeight="1">
      <c r="A75" s="126">
        <v>0</v>
      </c>
      <c r="B75" s="126">
        <v>0</v>
      </c>
      <c r="C75" s="128" t="s">
        <v>404</v>
      </c>
      <c r="D75" s="128" t="s">
        <v>404</v>
      </c>
      <c r="E75" s="128" t="s">
        <v>404</v>
      </c>
      <c r="F75" s="128" t="s">
        <v>404</v>
      </c>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463">
        <f t="shared" si="0"/>
        <v>0</v>
      </c>
      <c r="AJ75" s="465"/>
      <c r="AK75" s="127" t="e">
        <f>ROUNDDOWN(AJ75/AG209,2)</f>
        <v>#DIV/0!</v>
      </c>
    </row>
    <row r="76" spans="1:37" ht="30" hidden="1" customHeight="1">
      <c r="A76" s="126">
        <v>0</v>
      </c>
      <c r="B76" s="126">
        <v>0</v>
      </c>
      <c r="C76" s="128" t="s">
        <v>404</v>
      </c>
      <c r="D76" s="128" t="s">
        <v>404</v>
      </c>
      <c r="E76" s="128" t="s">
        <v>404</v>
      </c>
      <c r="F76" s="128" t="s">
        <v>404</v>
      </c>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463">
        <f t="shared" si="0"/>
        <v>0</v>
      </c>
      <c r="AJ76" s="465"/>
      <c r="AK76" s="127" t="e">
        <f>ROUNDDOWN(AJ76/AG209,2)</f>
        <v>#DIV/0!</v>
      </c>
    </row>
    <row r="77" spans="1:37" ht="30" hidden="1" customHeight="1">
      <c r="A77" s="126">
        <v>0</v>
      </c>
      <c r="B77" s="126">
        <v>0</v>
      </c>
      <c r="C77" s="128" t="s">
        <v>404</v>
      </c>
      <c r="D77" s="128" t="s">
        <v>404</v>
      </c>
      <c r="E77" s="128" t="s">
        <v>404</v>
      </c>
      <c r="F77" s="128" t="s">
        <v>404</v>
      </c>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463">
        <f t="shared" si="0"/>
        <v>0</v>
      </c>
      <c r="AJ77" s="465"/>
      <c r="AK77" s="127" t="e">
        <f>ROUNDDOWN(AJ77/AG209,2)</f>
        <v>#DIV/0!</v>
      </c>
    </row>
    <row r="78" spans="1:37" ht="30" hidden="1" customHeight="1">
      <c r="A78" s="126">
        <v>0</v>
      </c>
      <c r="B78" s="126">
        <v>0</v>
      </c>
      <c r="C78" s="128" t="s">
        <v>404</v>
      </c>
      <c r="D78" s="128" t="s">
        <v>404</v>
      </c>
      <c r="E78" s="128" t="s">
        <v>404</v>
      </c>
      <c r="F78" s="128" t="s">
        <v>404</v>
      </c>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463">
        <f t="shared" si="0"/>
        <v>0</v>
      </c>
      <c r="AJ78" s="465"/>
      <c r="AK78" s="127" t="e">
        <f>ROUNDDOWN(AJ78/AG209,2)</f>
        <v>#DIV/0!</v>
      </c>
    </row>
    <row r="79" spans="1:37" ht="30" hidden="1" customHeight="1">
      <c r="A79" s="126">
        <v>0</v>
      </c>
      <c r="B79" s="126">
        <v>0</v>
      </c>
      <c r="C79" s="128" t="s">
        <v>404</v>
      </c>
      <c r="D79" s="128" t="s">
        <v>404</v>
      </c>
      <c r="E79" s="128" t="s">
        <v>404</v>
      </c>
      <c r="F79" s="128" t="s">
        <v>404</v>
      </c>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463">
        <f t="shared" si="0"/>
        <v>0</v>
      </c>
      <c r="AJ79" s="465"/>
      <c r="AK79" s="127" t="e">
        <f>ROUNDDOWN(AJ79/AG209,2)</f>
        <v>#DIV/0!</v>
      </c>
    </row>
    <row r="80" spans="1:37" ht="30" hidden="1" customHeight="1">
      <c r="A80" s="126">
        <v>0</v>
      </c>
      <c r="B80" s="126">
        <v>0</v>
      </c>
      <c r="C80" s="128" t="s">
        <v>404</v>
      </c>
      <c r="D80" s="128" t="s">
        <v>404</v>
      </c>
      <c r="E80" s="128" t="s">
        <v>404</v>
      </c>
      <c r="F80" s="128" t="s">
        <v>404</v>
      </c>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463">
        <f t="shared" si="0"/>
        <v>0</v>
      </c>
      <c r="AJ80" s="465"/>
      <c r="AK80" s="127" t="e">
        <f>ROUNDDOWN(AJ80/AG209,2)</f>
        <v>#DIV/0!</v>
      </c>
    </row>
    <row r="81" spans="1:37" ht="30" hidden="1" customHeight="1">
      <c r="A81" s="126">
        <v>0</v>
      </c>
      <c r="B81" s="126">
        <v>0</v>
      </c>
      <c r="C81" s="128" t="s">
        <v>404</v>
      </c>
      <c r="D81" s="128" t="s">
        <v>404</v>
      </c>
      <c r="E81" s="128" t="s">
        <v>404</v>
      </c>
      <c r="F81" s="128" t="s">
        <v>404</v>
      </c>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463">
        <f t="shared" si="0"/>
        <v>0</v>
      </c>
      <c r="AJ81" s="465"/>
      <c r="AK81" s="127" t="e">
        <f>ROUNDDOWN(AJ81/AG209,2)</f>
        <v>#DIV/0!</v>
      </c>
    </row>
    <row r="82" spans="1:37" ht="30" hidden="1" customHeight="1">
      <c r="A82" s="126">
        <v>0</v>
      </c>
      <c r="B82" s="126">
        <v>0</v>
      </c>
      <c r="C82" s="128" t="s">
        <v>404</v>
      </c>
      <c r="D82" s="128" t="s">
        <v>404</v>
      </c>
      <c r="E82" s="128" t="s">
        <v>404</v>
      </c>
      <c r="F82" s="128" t="s">
        <v>404</v>
      </c>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463">
        <f t="shared" si="0"/>
        <v>0</v>
      </c>
      <c r="AJ82" s="465"/>
      <c r="AK82" s="127" t="e">
        <f>ROUNDDOWN(AJ82/AG209,2)</f>
        <v>#DIV/0!</v>
      </c>
    </row>
    <row r="83" spans="1:37" ht="30" hidden="1" customHeight="1">
      <c r="A83" s="126">
        <v>0</v>
      </c>
      <c r="B83" s="126">
        <v>0</v>
      </c>
      <c r="C83" s="128" t="s">
        <v>404</v>
      </c>
      <c r="D83" s="128" t="s">
        <v>404</v>
      </c>
      <c r="E83" s="128" t="s">
        <v>404</v>
      </c>
      <c r="F83" s="128" t="s">
        <v>404</v>
      </c>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463">
        <f t="shared" si="0"/>
        <v>0</v>
      </c>
      <c r="AJ83" s="465"/>
      <c r="AK83" s="127" t="e">
        <f>ROUNDDOWN(AJ83/AG209,2)</f>
        <v>#DIV/0!</v>
      </c>
    </row>
    <row r="84" spans="1:37" ht="30" hidden="1" customHeight="1">
      <c r="A84" s="126">
        <v>0</v>
      </c>
      <c r="B84" s="126">
        <v>0</v>
      </c>
      <c r="C84" s="128" t="s">
        <v>404</v>
      </c>
      <c r="D84" s="128" t="s">
        <v>404</v>
      </c>
      <c r="E84" s="128" t="s">
        <v>404</v>
      </c>
      <c r="F84" s="128" t="s">
        <v>404</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463">
        <f t="shared" si="0"/>
        <v>0</v>
      </c>
      <c r="AJ84" s="465"/>
      <c r="AK84" s="127" t="e">
        <f>ROUNDDOWN(AJ84/AG209,2)</f>
        <v>#DIV/0!</v>
      </c>
    </row>
    <row r="85" spans="1:37" ht="30" hidden="1" customHeight="1">
      <c r="A85" s="126">
        <v>0</v>
      </c>
      <c r="B85" s="126">
        <v>0</v>
      </c>
      <c r="C85" s="128" t="s">
        <v>404</v>
      </c>
      <c r="D85" s="128" t="s">
        <v>404</v>
      </c>
      <c r="E85" s="128" t="s">
        <v>404</v>
      </c>
      <c r="F85" s="128" t="s">
        <v>404</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463">
        <f t="shared" si="0"/>
        <v>0</v>
      </c>
      <c r="AJ85" s="465"/>
      <c r="AK85" s="127" t="e">
        <f>ROUNDDOWN(AJ85/AG209,2)</f>
        <v>#DIV/0!</v>
      </c>
    </row>
    <row r="86" spans="1:37" ht="30" hidden="1" customHeight="1">
      <c r="A86" s="126">
        <v>0</v>
      </c>
      <c r="B86" s="126">
        <v>0</v>
      </c>
      <c r="C86" s="128" t="s">
        <v>404</v>
      </c>
      <c r="D86" s="128" t="s">
        <v>404</v>
      </c>
      <c r="E86" s="128" t="s">
        <v>404</v>
      </c>
      <c r="F86" s="128" t="s">
        <v>404</v>
      </c>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463">
        <f t="shared" si="0"/>
        <v>0</v>
      </c>
      <c r="AJ86" s="465"/>
      <c r="AK86" s="127" t="e">
        <f>ROUNDDOWN(AJ86/AG209,2)</f>
        <v>#DIV/0!</v>
      </c>
    </row>
    <row r="87" spans="1:37" ht="30" hidden="1" customHeight="1">
      <c r="A87" s="126">
        <v>0</v>
      </c>
      <c r="B87" s="126">
        <v>0</v>
      </c>
      <c r="C87" s="128" t="s">
        <v>404</v>
      </c>
      <c r="D87" s="128" t="s">
        <v>404</v>
      </c>
      <c r="E87" s="128" t="s">
        <v>404</v>
      </c>
      <c r="F87" s="128" t="s">
        <v>404</v>
      </c>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463">
        <f t="shared" si="0"/>
        <v>0</v>
      </c>
      <c r="AJ87" s="465"/>
      <c r="AK87" s="127" t="e">
        <f>ROUNDDOWN(AJ87/AG209,2)</f>
        <v>#DIV/0!</v>
      </c>
    </row>
    <row r="88" spans="1:37" ht="30" hidden="1" customHeight="1">
      <c r="A88" s="126">
        <v>0</v>
      </c>
      <c r="B88" s="126">
        <v>0</v>
      </c>
      <c r="C88" s="128" t="s">
        <v>404</v>
      </c>
      <c r="D88" s="128" t="s">
        <v>404</v>
      </c>
      <c r="E88" s="128" t="s">
        <v>404</v>
      </c>
      <c r="F88" s="128" t="s">
        <v>404</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463">
        <f t="shared" si="0"/>
        <v>0</v>
      </c>
      <c r="AJ88" s="465"/>
      <c r="AK88" s="127" t="e">
        <f>ROUNDDOWN(AJ88/AG209,2)</f>
        <v>#DIV/0!</v>
      </c>
    </row>
    <row r="89" spans="1:37" ht="30" hidden="1" customHeight="1">
      <c r="A89" s="126">
        <v>0</v>
      </c>
      <c r="B89" s="126">
        <v>0</v>
      </c>
      <c r="C89" s="128" t="s">
        <v>404</v>
      </c>
      <c r="D89" s="128" t="s">
        <v>404</v>
      </c>
      <c r="E89" s="128" t="s">
        <v>404</v>
      </c>
      <c r="F89" s="128" t="s">
        <v>404</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463">
        <f t="shared" si="0"/>
        <v>0</v>
      </c>
      <c r="AJ89" s="465"/>
      <c r="AK89" s="127" t="e">
        <f>ROUNDDOWN(AJ89/AG209,2)</f>
        <v>#DIV/0!</v>
      </c>
    </row>
    <row r="90" spans="1:37" ht="30" hidden="1" customHeight="1">
      <c r="A90" s="126">
        <v>0</v>
      </c>
      <c r="B90" s="126">
        <v>0</v>
      </c>
      <c r="C90" s="128" t="s">
        <v>404</v>
      </c>
      <c r="D90" s="128" t="s">
        <v>404</v>
      </c>
      <c r="E90" s="128" t="s">
        <v>404</v>
      </c>
      <c r="F90" s="128" t="s">
        <v>404</v>
      </c>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463">
        <f t="shared" si="0"/>
        <v>0</v>
      </c>
      <c r="AJ90" s="465"/>
      <c r="AK90" s="127" t="e">
        <f>ROUNDDOWN(AJ90/AG209,2)</f>
        <v>#DIV/0!</v>
      </c>
    </row>
    <row r="91" spans="1:37" ht="30" hidden="1" customHeight="1">
      <c r="A91" s="126">
        <v>0</v>
      </c>
      <c r="B91" s="126">
        <v>0</v>
      </c>
      <c r="C91" s="128" t="s">
        <v>404</v>
      </c>
      <c r="D91" s="128" t="s">
        <v>404</v>
      </c>
      <c r="E91" s="128" t="s">
        <v>404</v>
      </c>
      <c r="F91" s="128" t="s">
        <v>404</v>
      </c>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463">
        <f t="shared" si="0"/>
        <v>0</v>
      </c>
      <c r="AJ91" s="465"/>
      <c r="AK91" s="127" t="e">
        <f>ROUNDDOWN(AJ91/AG209,2)</f>
        <v>#DIV/0!</v>
      </c>
    </row>
    <row r="92" spans="1:37" ht="30" hidden="1" customHeight="1">
      <c r="A92" s="126">
        <v>0</v>
      </c>
      <c r="B92" s="126">
        <v>0</v>
      </c>
      <c r="C92" s="128" t="s">
        <v>404</v>
      </c>
      <c r="D92" s="128" t="s">
        <v>404</v>
      </c>
      <c r="E92" s="128" t="s">
        <v>404</v>
      </c>
      <c r="F92" s="128" t="s">
        <v>404</v>
      </c>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463">
        <f t="shared" si="0"/>
        <v>0</v>
      </c>
      <c r="AJ92" s="465"/>
      <c r="AK92" s="127" t="e">
        <f>ROUNDDOWN(AJ92/AG209,2)</f>
        <v>#DIV/0!</v>
      </c>
    </row>
    <row r="93" spans="1:37" ht="30" hidden="1" customHeight="1">
      <c r="A93" s="126">
        <v>0</v>
      </c>
      <c r="B93" s="126">
        <v>0</v>
      </c>
      <c r="C93" s="128" t="s">
        <v>404</v>
      </c>
      <c r="D93" s="128" t="s">
        <v>404</v>
      </c>
      <c r="E93" s="128" t="s">
        <v>404</v>
      </c>
      <c r="F93" s="128" t="s">
        <v>404</v>
      </c>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463">
        <f t="shared" si="0"/>
        <v>0</v>
      </c>
      <c r="AJ93" s="465"/>
      <c r="AK93" s="127" t="e">
        <f>ROUNDDOWN(AJ93/AG209,2)</f>
        <v>#DIV/0!</v>
      </c>
    </row>
    <row r="94" spans="1:37" ht="30" hidden="1" customHeight="1">
      <c r="A94" s="126">
        <v>0</v>
      </c>
      <c r="B94" s="126">
        <v>0</v>
      </c>
      <c r="C94" s="128" t="s">
        <v>404</v>
      </c>
      <c r="D94" s="128" t="s">
        <v>404</v>
      </c>
      <c r="E94" s="128" t="s">
        <v>404</v>
      </c>
      <c r="F94" s="128" t="s">
        <v>404</v>
      </c>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463">
        <f t="shared" si="0"/>
        <v>0</v>
      </c>
      <c r="AJ94" s="465"/>
      <c r="AK94" s="127" t="e">
        <f>ROUNDDOWN(AJ94/AG209,2)</f>
        <v>#DIV/0!</v>
      </c>
    </row>
    <row r="95" spans="1:37" ht="30" hidden="1" customHeight="1">
      <c r="A95" s="126">
        <v>0</v>
      </c>
      <c r="B95" s="126">
        <v>0</v>
      </c>
      <c r="C95" s="128" t="s">
        <v>404</v>
      </c>
      <c r="D95" s="128" t="s">
        <v>404</v>
      </c>
      <c r="E95" s="128" t="s">
        <v>404</v>
      </c>
      <c r="F95" s="128" t="s">
        <v>404</v>
      </c>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463">
        <f t="shared" si="0"/>
        <v>0</v>
      </c>
      <c r="AJ95" s="465"/>
      <c r="AK95" s="127" t="e">
        <f>ROUNDDOWN(AJ95/AG209,2)</f>
        <v>#DIV/0!</v>
      </c>
    </row>
    <row r="96" spans="1:37" ht="30" hidden="1" customHeight="1">
      <c r="A96" s="126">
        <v>0</v>
      </c>
      <c r="B96" s="126">
        <v>0</v>
      </c>
      <c r="C96" s="128" t="s">
        <v>404</v>
      </c>
      <c r="D96" s="128" t="s">
        <v>404</v>
      </c>
      <c r="E96" s="128" t="s">
        <v>404</v>
      </c>
      <c r="F96" s="128" t="s">
        <v>404</v>
      </c>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463">
        <f t="shared" si="0"/>
        <v>0</v>
      </c>
      <c r="AJ96" s="465"/>
      <c r="AK96" s="127" t="e">
        <f>ROUNDDOWN(AJ96/AG209,2)</f>
        <v>#DIV/0!</v>
      </c>
    </row>
    <row r="97" spans="1:37" ht="30" hidden="1" customHeight="1">
      <c r="A97" s="126">
        <v>0</v>
      </c>
      <c r="B97" s="126">
        <v>0</v>
      </c>
      <c r="C97" s="128" t="s">
        <v>404</v>
      </c>
      <c r="D97" s="128" t="s">
        <v>404</v>
      </c>
      <c r="E97" s="128" t="s">
        <v>404</v>
      </c>
      <c r="F97" s="128" t="s">
        <v>404</v>
      </c>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463">
        <f t="shared" si="0"/>
        <v>0</v>
      </c>
      <c r="AJ97" s="465"/>
      <c r="AK97" s="127" t="e">
        <f>ROUNDDOWN(AJ97/AG209,2)</f>
        <v>#DIV/0!</v>
      </c>
    </row>
    <row r="98" spans="1:37" ht="30" hidden="1" customHeight="1">
      <c r="A98" s="126">
        <v>0</v>
      </c>
      <c r="B98" s="126">
        <v>0</v>
      </c>
      <c r="C98" s="128" t="s">
        <v>404</v>
      </c>
      <c r="D98" s="128" t="s">
        <v>404</v>
      </c>
      <c r="E98" s="128" t="s">
        <v>404</v>
      </c>
      <c r="F98" s="128" t="s">
        <v>404</v>
      </c>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463">
        <f t="shared" si="0"/>
        <v>0</v>
      </c>
      <c r="AJ98" s="465"/>
      <c r="AK98" s="127" t="e">
        <f>ROUNDDOWN(AJ98/AG209,2)</f>
        <v>#DIV/0!</v>
      </c>
    </row>
    <row r="99" spans="1:37" ht="30" hidden="1" customHeight="1">
      <c r="A99" s="126">
        <v>0</v>
      </c>
      <c r="B99" s="126">
        <v>0</v>
      </c>
      <c r="C99" s="128" t="s">
        <v>404</v>
      </c>
      <c r="D99" s="128" t="s">
        <v>404</v>
      </c>
      <c r="E99" s="128" t="s">
        <v>404</v>
      </c>
      <c r="F99" s="128" t="s">
        <v>404</v>
      </c>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463">
        <f t="shared" si="0"/>
        <v>0</v>
      </c>
      <c r="AJ99" s="465"/>
      <c r="AK99" s="127" t="e">
        <f>ROUNDDOWN(AJ99/AG209,2)</f>
        <v>#DIV/0!</v>
      </c>
    </row>
    <row r="100" spans="1:37" ht="30" hidden="1" customHeight="1">
      <c r="A100" s="126">
        <v>0</v>
      </c>
      <c r="B100" s="126">
        <v>0</v>
      </c>
      <c r="C100" s="128" t="s">
        <v>404</v>
      </c>
      <c r="D100" s="128" t="s">
        <v>404</v>
      </c>
      <c r="E100" s="128" t="s">
        <v>404</v>
      </c>
      <c r="F100" s="128" t="s">
        <v>404</v>
      </c>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463">
        <f t="shared" si="0"/>
        <v>0</v>
      </c>
      <c r="AJ100" s="465"/>
      <c r="AK100" s="127" t="e">
        <f>ROUNDDOWN(AJ100/AG209,2)</f>
        <v>#DIV/0!</v>
      </c>
    </row>
    <row r="101" spans="1:37" ht="30" hidden="1" customHeight="1">
      <c r="A101" s="126">
        <v>0</v>
      </c>
      <c r="B101" s="126">
        <v>0</v>
      </c>
      <c r="C101" s="128" t="s">
        <v>404</v>
      </c>
      <c r="D101" s="128" t="s">
        <v>404</v>
      </c>
      <c r="E101" s="128" t="s">
        <v>404</v>
      </c>
      <c r="F101" s="128" t="s">
        <v>404</v>
      </c>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463">
        <f t="shared" si="0"/>
        <v>0</v>
      </c>
      <c r="AJ101" s="465"/>
      <c r="AK101" s="127" t="e">
        <f>ROUNDDOWN(AJ101/AG209,2)</f>
        <v>#DIV/0!</v>
      </c>
    </row>
    <row r="102" spans="1:37" ht="30" hidden="1" customHeight="1">
      <c r="A102" s="126">
        <v>0</v>
      </c>
      <c r="B102" s="126">
        <v>0</v>
      </c>
      <c r="C102" s="128" t="s">
        <v>404</v>
      </c>
      <c r="D102" s="128" t="s">
        <v>404</v>
      </c>
      <c r="E102" s="128" t="s">
        <v>404</v>
      </c>
      <c r="F102" s="128" t="s">
        <v>404</v>
      </c>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463">
        <f t="shared" si="0"/>
        <v>0</v>
      </c>
      <c r="AJ102" s="465"/>
      <c r="AK102" s="127" t="e">
        <f>ROUNDDOWN(AJ102/AG209,2)</f>
        <v>#DIV/0!</v>
      </c>
    </row>
    <row r="103" spans="1:37" ht="30" hidden="1" customHeight="1">
      <c r="A103" s="126">
        <v>0</v>
      </c>
      <c r="B103" s="126">
        <v>0</v>
      </c>
      <c r="C103" s="128" t="s">
        <v>404</v>
      </c>
      <c r="D103" s="128" t="s">
        <v>404</v>
      </c>
      <c r="E103" s="128" t="s">
        <v>404</v>
      </c>
      <c r="F103" s="128" t="s">
        <v>404</v>
      </c>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463">
        <f t="shared" si="0"/>
        <v>0</v>
      </c>
      <c r="AJ103" s="465"/>
      <c r="AK103" s="127" t="e">
        <f>ROUNDDOWN(AJ103/AG209,2)</f>
        <v>#DIV/0!</v>
      </c>
    </row>
    <row r="104" spans="1:37" ht="30" hidden="1" customHeight="1">
      <c r="A104" s="126">
        <v>0</v>
      </c>
      <c r="B104" s="126">
        <v>0</v>
      </c>
      <c r="C104" s="128" t="s">
        <v>404</v>
      </c>
      <c r="D104" s="128" t="s">
        <v>404</v>
      </c>
      <c r="E104" s="128" t="s">
        <v>404</v>
      </c>
      <c r="F104" s="128" t="s">
        <v>404</v>
      </c>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463">
        <f t="shared" si="0"/>
        <v>0</v>
      </c>
      <c r="AJ104" s="465"/>
      <c r="AK104" s="127" t="e">
        <f>ROUNDDOWN(AJ104/AG209,2)</f>
        <v>#DIV/0!</v>
      </c>
    </row>
    <row r="105" spans="1:37" ht="30" hidden="1" customHeight="1">
      <c r="A105" s="126">
        <v>0</v>
      </c>
      <c r="B105" s="126">
        <v>0</v>
      </c>
      <c r="C105" s="128" t="s">
        <v>404</v>
      </c>
      <c r="D105" s="128" t="s">
        <v>404</v>
      </c>
      <c r="E105" s="128" t="s">
        <v>404</v>
      </c>
      <c r="F105" s="128" t="s">
        <v>404</v>
      </c>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463">
        <f t="shared" si="0"/>
        <v>0</v>
      </c>
      <c r="AJ105" s="465"/>
      <c r="AK105" s="127" t="e">
        <f>ROUNDDOWN(AJ105/AG209,2)</f>
        <v>#DIV/0!</v>
      </c>
    </row>
    <row r="106" spans="1:37" ht="30" hidden="1" customHeight="1">
      <c r="A106" s="126">
        <v>0</v>
      </c>
      <c r="B106" s="126">
        <v>0</v>
      </c>
      <c r="C106" s="128" t="s">
        <v>404</v>
      </c>
      <c r="D106" s="128" t="s">
        <v>404</v>
      </c>
      <c r="E106" s="128" t="s">
        <v>404</v>
      </c>
      <c r="F106" s="128" t="s">
        <v>404</v>
      </c>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463">
        <f t="shared" si="0"/>
        <v>0</v>
      </c>
      <c r="AJ106" s="465"/>
      <c r="AK106" s="127" t="e">
        <f>ROUNDDOWN(AJ106/AG209,2)</f>
        <v>#DIV/0!</v>
      </c>
    </row>
    <row r="107" spans="1:37" ht="30" hidden="1" customHeight="1">
      <c r="A107" s="126">
        <v>0</v>
      </c>
      <c r="B107" s="126">
        <v>0</v>
      </c>
      <c r="C107" s="128" t="s">
        <v>404</v>
      </c>
      <c r="D107" s="128" t="s">
        <v>404</v>
      </c>
      <c r="E107" s="128" t="s">
        <v>404</v>
      </c>
      <c r="F107" s="128" t="s">
        <v>404</v>
      </c>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463">
        <f t="shared" si="0"/>
        <v>0</v>
      </c>
      <c r="AJ107" s="465"/>
      <c r="AK107" s="127" t="e">
        <f>ROUNDDOWN(AJ107/AG209,2)</f>
        <v>#DIV/0!</v>
      </c>
    </row>
    <row r="108" spans="1:37" ht="30" hidden="1" customHeight="1">
      <c r="A108" s="126">
        <v>0</v>
      </c>
      <c r="B108" s="126">
        <v>0</v>
      </c>
      <c r="C108" s="128" t="s">
        <v>404</v>
      </c>
      <c r="D108" s="128" t="s">
        <v>404</v>
      </c>
      <c r="E108" s="128" t="s">
        <v>404</v>
      </c>
      <c r="F108" s="128" t="s">
        <v>404</v>
      </c>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463">
        <f t="shared" si="0"/>
        <v>0</v>
      </c>
      <c r="AJ108" s="465"/>
      <c r="AK108" s="127" t="e">
        <f>ROUNDDOWN(AJ108/AG209,2)</f>
        <v>#DIV/0!</v>
      </c>
    </row>
    <row r="109" spans="1:37" ht="30" hidden="1" customHeight="1">
      <c r="A109" s="126">
        <v>0</v>
      </c>
      <c r="B109" s="126">
        <v>0</v>
      </c>
      <c r="C109" s="128" t="s">
        <v>404</v>
      </c>
      <c r="D109" s="128" t="s">
        <v>404</v>
      </c>
      <c r="E109" s="128" t="s">
        <v>404</v>
      </c>
      <c r="F109" s="128" t="s">
        <v>404</v>
      </c>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463">
        <f t="shared" si="0"/>
        <v>0</v>
      </c>
      <c r="AJ109" s="465"/>
      <c r="AK109" s="127" t="e">
        <f>ROUNDDOWN(AJ109/AG209,2)</f>
        <v>#DIV/0!</v>
      </c>
    </row>
    <row r="110" spans="1:37" ht="30" hidden="1" customHeight="1">
      <c r="A110" s="126">
        <v>0</v>
      </c>
      <c r="B110" s="126">
        <v>0</v>
      </c>
      <c r="C110" s="128" t="s">
        <v>404</v>
      </c>
      <c r="D110" s="128" t="s">
        <v>404</v>
      </c>
      <c r="E110" s="128" t="s">
        <v>404</v>
      </c>
      <c r="F110" s="128" t="s">
        <v>404</v>
      </c>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463">
        <f t="shared" si="0"/>
        <v>0</v>
      </c>
      <c r="AJ110" s="465"/>
      <c r="AK110" s="127" t="e">
        <f>ROUNDDOWN(AJ110/AG209,2)</f>
        <v>#DIV/0!</v>
      </c>
    </row>
    <row r="111" spans="1:37" ht="30" hidden="1" customHeight="1">
      <c r="A111" s="126">
        <v>0</v>
      </c>
      <c r="B111" s="126">
        <v>0</v>
      </c>
      <c r="C111" s="128" t="s">
        <v>404</v>
      </c>
      <c r="D111" s="128" t="s">
        <v>404</v>
      </c>
      <c r="E111" s="128" t="s">
        <v>404</v>
      </c>
      <c r="F111" s="128" t="s">
        <v>404</v>
      </c>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463">
        <f t="shared" si="0"/>
        <v>0</v>
      </c>
      <c r="AJ111" s="465"/>
      <c r="AK111" s="127" t="e">
        <f>ROUNDDOWN(AJ111/AG209,2)</f>
        <v>#DIV/0!</v>
      </c>
    </row>
    <row r="112" spans="1:37" ht="30" hidden="1" customHeight="1">
      <c r="A112" s="126">
        <v>0</v>
      </c>
      <c r="B112" s="126">
        <v>0</v>
      </c>
      <c r="C112" s="128" t="s">
        <v>404</v>
      </c>
      <c r="D112" s="128" t="s">
        <v>404</v>
      </c>
      <c r="E112" s="128" t="s">
        <v>404</v>
      </c>
      <c r="F112" s="128" t="s">
        <v>404</v>
      </c>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463">
        <f t="shared" si="0"/>
        <v>0</v>
      </c>
      <c r="AJ112" s="465"/>
      <c r="AK112" s="127" t="e">
        <f>ROUNDDOWN(AJ112/AG209,2)</f>
        <v>#DIV/0!</v>
      </c>
    </row>
    <row r="113" spans="1:37" ht="30" hidden="1" customHeight="1">
      <c r="A113" s="126">
        <v>0</v>
      </c>
      <c r="B113" s="126">
        <v>0</v>
      </c>
      <c r="C113" s="128" t="s">
        <v>404</v>
      </c>
      <c r="D113" s="128" t="s">
        <v>404</v>
      </c>
      <c r="E113" s="128" t="s">
        <v>404</v>
      </c>
      <c r="F113" s="128" t="s">
        <v>404</v>
      </c>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463">
        <f t="shared" si="0"/>
        <v>0</v>
      </c>
      <c r="AJ113" s="465"/>
      <c r="AK113" s="127" t="e">
        <f>ROUNDDOWN(AJ113/AG209,2)</f>
        <v>#DIV/0!</v>
      </c>
    </row>
    <row r="114" spans="1:37" ht="30" hidden="1" customHeight="1">
      <c r="A114" s="126">
        <v>0</v>
      </c>
      <c r="B114" s="126">
        <v>0</v>
      </c>
      <c r="C114" s="128" t="s">
        <v>404</v>
      </c>
      <c r="D114" s="128" t="s">
        <v>404</v>
      </c>
      <c r="E114" s="128" t="s">
        <v>404</v>
      </c>
      <c r="F114" s="128" t="s">
        <v>404</v>
      </c>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463">
        <f t="shared" si="0"/>
        <v>0</v>
      </c>
      <c r="AJ114" s="465"/>
      <c r="AK114" s="127" t="e">
        <f>ROUNDDOWN(AJ114/AG209,2)</f>
        <v>#DIV/0!</v>
      </c>
    </row>
    <row r="115" spans="1:37" ht="30" hidden="1" customHeight="1">
      <c r="A115" s="126">
        <v>0</v>
      </c>
      <c r="B115" s="126">
        <v>0</v>
      </c>
      <c r="C115" s="128" t="s">
        <v>404</v>
      </c>
      <c r="D115" s="128" t="s">
        <v>404</v>
      </c>
      <c r="E115" s="128" t="s">
        <v>404</v>
      </c>
      <c r="F115" s="128" t="s">
        <v>404</v>
      </c>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463">
        <f t="shared" si="0"/>
        <v>0</v>
      </c>
      <c r="AJ115" s="465"/>
      <c r="AK115" s="127" t="e">
        <f>ROUNDDOWN(AJ115/AG209,2)</f>
        <v>#DIV/0!</v>
      </c>
    </row>
    <row r="116" spans="1:37" ht="30" hidden="1" customHeight="1">
      <c r="A116" s="126">
        <v>0</v>
      </c>
      <c r="B116" s="126">
        <v>0</v>
      </c>
      <c r="C116" s="128" t="s">
        <v>404</v>
      </c>
      <c r="D116" s="128" t="s">
        <v>404</v>
      </c>
      <c r="E116" s="128" t="s">
        <v>404</v>
      </c>
      <c r="F116" s="128" t="s">
        <v>404</v>
      </c>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463">
        <f t="shared" si="0"/>
        <v>0</v>
      </c>
      <c r="AJ116" s="465"/>
      <c r="AK116" s="127" t="e">
        <f>ROUNDDOWN(AJ116/AG209,2)</f>
        <v>#DIV/0!</v>
      </c>
    </row>
    <row r="117" spans="1:37" ht="30" hidden="1" customHeight="1">
      <c r="A117" s="126">
        <v>0</v>
      </c>
      <c r="B117" s="126">
        <v>0</v>
      </c>
      <c r="C117" s="128" t="s">
        <v>404</v>
      </c>
      <c r="D117" s="128" t="s">
        <v>404</v>
      </c>
      <c r="E117" s="128" t="s">
        <v>404</v>
      </c>
      <c r="F117" s="128" t="s">
        <v>404</v>
      </c>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463">
        <f t="shared" si="0"/>
        <v>0</v>
      </c>
      <c r="AJ117" s="465"/>
      <c r="AK117" s="127" t="e">
        <f>ROUNDDOWN(AJ117/AG209,2)</f>
        <v>#DIV/0!</v>
      </c>
    </row>
    <row r="118" spans="1:37" ht="30" hidden="1" customHeight="1">
      <c r="A118" s="126">
        <v>0</v>
      </c>
      <c r="B118" s="126">
        <v>0</v>
      </c>
      <c r="C118" s="128" t="s">
        <v>404</v>
      </c>
      <c r="D118" s="128" t="s">
        <v>404</v>
      </c>
      <c r="E118" s="128" t="s">
        <v>404</v>
      </c>
      <c r="F118" s="128" t="s">
        <v>404</v>
      </c>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463">
        <f t="shared" si="0"/>
        <v>0</v>
      </c>
      <c r="AJ118" s="465"/>
      <c r="AK118" s="127" t="e">
        <f>ROUNDDOWN(AJ118/AG209,2)</f>
        <v>#DIV/0!</v>
      </c>
    </row>
    <row r="119" spans="1:37" ht="30" hidden="1" customHeight="1">
      <c r="A119" s="126">
        <v>0</v>
      </c>
      <c r="B119" s="126">
        <v>0</v>
      </c>
      <c r="C119" s="128" t="s">
        <v>404</v>
      </c>
      <c r="D119" s="128" t="s">
        <v>404</v>
      </c>
      <c r="E119" s="128" t="s">
        <v>404</v>
      </c>
      <c r="F119" s="128" t="s">
        <v>404</v>
      </c>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463">
        <f t="shared" si="0"/>
        <v>0</v>
      </c>
      <c r="AJ119" s="465"/>
      <c r="AK119" s="127" t="e">
        <f>ROUNDDOWN(AJ119/AG209,2)</f>
        <v>#DIV/0!</v>
      </c>
    </row>
    <row r="120" spans="1:37" ht="30" hidden="1" customHeight="1">
      <c r="A120" s="126">
        <v>0</v>
      </c>
      <c r="B120" s="126">
        <v>0</v>
      </c>
      <c r="C120" s="128" t="s">
        <v>404</v>
      </c>
      <c r="D120" s="128" t="s">
        <v>404</v>
      </c>
      <c r="E120" s="128" t="s">
        <v>404</v>
      </c>
      <c r="F120" s="128" t="s">
        <v>404</v>
      </c>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463">
        <f t="shared" si="0"/>
        <v>0</v>
      </c>
      <c r="AJ120" s="465"/>
      <c r="AK120" s="127" t="e">
        <f>ROUNDDOWN(AJ120/AG209,2)</f>
        <v>#DIV/0!</v>
      </c>
    </row>
    <row r="121" spans="1:37" ht="30" hidden="1" customHeight="1">
      <c r="A121" s="126">
        <v>0</v>
      </c>
      <c r="B121" s="126">
        <v>0</v>
      </c>
      <c r="C121" s="128" t="s">
        <v>404</v>
      </c>
      <c r="D121" s="128" t="s">
        <v>404</v>
      </c>
      <c r="E121" s="128" t="s">
        <v>404</v>
      </c>
      <c r="F121" s="128" t="s">
        <v>404</v>
      </c>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463">
        <f t="shared" si="0"/>
        <v>0</v>
      </c>
      <c r="AJ121" s="465"/>
      <c r="AK121" s="127" t="e">
        <f>ROUNDDOWN(AJ121/AG209,2)</f>
        <v>#DIV/0!</v>
      </c>
    </row>
    <row r="122" spans="1:37" ht="30" hidden="1" customHeight="1">
      <c r="A122" s="126">
        <v>0</v>
      </c>
      <c r="B122" s="126">
        <v>0</v>
      </c>
      <c r="C122" s="128" t="s">
        <v>404</v>
      </c>
      <c r="D122" s="128" t="s">
        <v>404</v>
      </c>
      <c r="E122" s="128" t="s">
        <v>404</v>
      </c>
      <c r="F122" s="128" t="s">
        <v>404</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463">
        <f t="shared" si="0"/>
        <v>0</v>
      </c>
      <c r="AJ122" s="465"/>
      <c r="AK122" s="127" t="e">
        <f>ROUNDDOWN(AJ122/AG209,2)</f>
        <v>#DIV/0!</v>
      </c>
    </row>
    <row r="123" spans="1:37" ht="30" hidden="1" customHeight="1">
      <c r="A123" s="126">
        <v>0</v>
      </c>
      <c r="B123" s="126">
        <v>0</v>
      </c>
      <c r="C123" s="128" t="s">
        <v>404</v>
      </c>
      <c r="D123" s="128" t="s">
        <v>404</v>
      </c>
      <c r="E123" s="128" t="s">
        <v>404</v>
      </c>
      <c r="F123" s="128" t="s">
        <v>404</v>
      </c>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463">
        <f t="shared" si="0"/>
        <v>0</v>
      </c>
      <c r="AJ123" s="465"/>
      <c r="AK123" s="127" t="e">
        <f>ROUNDDOWN(AJ123/AG209,2)</f>
        <v>#DIV/0!</v>
      </c>
    </row>
    <row r="124" spans="1:37" ht="30" hidden="1" customHeight="1">
      <c r="A124" s="126">
        <v>0</v>
      </c>
      <c r="B124" s="126">
        <v>0</v>
      </c>
      <c r="C124" s="128" t="s">
        <v>404</v>
      </c>
      <c r="D124" s="128" t="s">
        <v>404</v>
      </c>
      <c r="E124" s="128" t="s">
        <v>404</v>
      </c>
      <c r="F124" s="128" t="s">
        <v>404</v>
      </c>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463">
        <f t="shared" si="0"/>
        <v>0</v>
      </c>
      <c r="AJ124" s="465"/>
      <c r="AK124" s="127" t="e">
        <f>ROUNDDOWN(AJ124/AG209,2)</f>
        <v>#DIV/0!</v>
      </c>
    </row>
    <row r="125" spans="1:37" ht="30" hidden="1" customHeight="1">
      <c r="A125" s="126">
        <v>0</v>
      </c>
      <c r="B125" s="126">
        <v>0</v>
      </c>
      <c r="C125" s="128" t="s">
        <v>404</v>
      </c>
      <c r="D125" s="128" t="s">
        <v>404</v>
      </c>
      <c r="E125" s="128" t="s">
        <v>404</v>
      </c>
      <c r="F125" s="128" t="s">
        <v>404</v>
      </c>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463">
        <f t="shared" si="0"/>
        <v>0</v>
      </c>
      <c r="AJ125" s="465"/>
      <c r="AK125" s="127" t="e">
        <f>ROUNDDOWN(AJ125/AG209,2)</f>
        <v>#DIV/0!</v>
      </c>
    </row>
    <row r="126" spans="1:37" ht="30" hidden="1" customHeight="1">
      <c r="A126" s="126">
        <v>0</v>
      </c>
      <c r="B126" s="126">
        <v>0</v>
      </c>
      <c r="C126" s="128" t="s">
        <v>404</v>
      </c>
      <c r="D126" s="128" t="s">
        <v>404</v>
      </c>
      <c r="E126" s="128" t="s">
        <v>404</v>
      </c>
      <c r="F126" s="128" t="s">
        <v>404</v>
      </c>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463">
        <f t="shared" si="0"/>
        <v>0</v>
      </c>
      <c r="AJ126" s="465"/>
      <c r="AK126" s="127" t="e">
        <f>ROUNDDOWN(AJ126/AG209,2)</f>
        <v>#DIV/0!</v>
      </c>
    </row>
    <row r="127" spans="1:37" ht="30" hidden="1" customHeight="1">
      <c r="A127" s="126">
        <v>0</v>
      </c>
      <c r="B127" s="126">
        <v>0</v>
      </c>
      <c r="C127" s="128" t="s">
        <v>404</v>
      </c>
      <c r="D127" s="128" t="s">
        <v>404</v>
      </c>
      <c r="E127" s="128" t="s">
        <v>404</v>
      </c>
      <c r="F127" s="128" t="s">
        <v>404</v>
      </c>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463">
        <f t="shared" si="0"/>
        <v>0</v>
      </c>
      <c r="AJ127" s="465"/>
      <c r="AK127" s="127" t="e">
        <f>ROUNDDOWN(AJ127/AG209,2)</f>
        <v>#DIV/0!</v>
      </c>
    </row>
    <row r="128" spans="1:37" ht="30" hidden="1" customHeight="1">
      <c r="A128" s="126">
        <v>0</v>
      </c>
      <c r="B128" s="126">
        <v>0</v>
      </c>
      <c r="C128" s="128" t="s">
        <v>404</v>
      </c>
      <c r="D128" s="128" t="s">
        <v>404</v>
      </c>
      <c r="E128" s="128" t="s">
        <v>404</v>
      </c>
      <c r="F128" s="128" t="s">
        <v>404</v>
      </c>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463">
        <f t="shared" si="0"/>
        <v>0</v>
      </c>
      <c r="AJ128" s="465"/>
      <c r="AK128" s="127" t="e">
        <f>ROUNDDOWN(AJ128/AG209,2)</f>
        <v>#DIV/0!</v>
      </c>
    </row>
    <row r="129" spans="1:37" ht="30" hidden="1" customHeight="1">
      <c r="A129" s="126">
        <v>0</v>
      </c>
      <c r="B129" s="126">
        <v>0</v>
      </c>
      <c r="C129" s="128" t="s">
        <v>404</v>
      </c>
      <c r="D129" s="128" t="s">
        <v>404</v>
      </c>
      <c r="E129" s="128" t="s">
        <v>404</v>
      </c>
      <c r="F129" s="128" t="s">
        <v>404</v>
      </c>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463">
        <f t="shared" si="0"/>
        <v>0</v>
      </c>
      <c r="AJ129" s="465"/>
      <c r="AK129" s="127" t="e">
        <f>ROUNDDOWN(AJ129/AG209,2)</f>
        <v>#DIV/0!</v>
      </c>
    </row>
    <row r="130" spans="1:37" ht="30" hidden="1" customHeight="1">
      <c r="A130" s="126">
        <v>0</v>
      </c>
      <c r="B130" s="126">
        <v>0</v>
      </c>
      <c r="C130" s="128" t="s">
        <v>404</v>
      </c>
      <c r="D130" s="128" t="s">
        <v>404</v>
      </c>
      <c r="E130" s="128" t="s">
        <v>404</v>
      </c>
      <c r="F130" s="128" t="s">
        <v>404</v>
      </c>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463">
        <f t="shared" si="0"/>
        <v>0</v>
      </c>
      <c r="AJ130" s="465"/>
      <c r="AK130" s="127" t="e">
        <f>ROUNDDOWN(AJ130/AG209,2)</f>
        <v>#DIV/0!</v>
      </c>
    </row>
    <row r="131" spans="1:37" ht="30" hidden="1" customHeight="1">
      <c r="A131" s="126">
        <v>0</v>
      </c>
      <c r="B131" s="126">
        <v>0</v>
      </c>
      <c r="C131" s="128" t="s">
        <v>404</v>
      </c>
      <c r="D131" s="128" t="s">
        <v>404</v>
      </c>
      <c r="E131" s="128" t="s">
        <v>404</v>
      </c>
      <c r="F131" s="128" t="s">
        <v>404</v>
      </c>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463">
        <f t="shared" si="0"/>
        <v>0</v>
      </c>
      <c r="AJ131" s="465"/>
      <c r="AK131" s="127" t="e">
        <f>ROUNDDOWN(AJ131/AG209,2)</f>
        <v>#DIV/0!</v>
      </c>
    </row>
    <row r="132" spans="1:37" ht="30" hidden="1" customHeight="1">
      <c r="A132" s="126">
        <v>0</v>
      </c>
      <c r="B132" s="126">
        <v>0</v>
      </c>
      <c r="C132" s="128" t="s">
        <v>404</v>
      </c>
      <c r="D132" s="128" t="s">
        <v>404</v>
      </c>
      <c r="E132" s="128" t="s">
        <v>404</v>
      </c>
      <c r="F132" s="128" t="s">
        <v>404</v>
      </c>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463">
        <f t="shared" si="0"/>
        <v>0</v>
      </c>
      <c r="AJ132" s="465"/>
      <c r="AK132" s="127" t="e">
        <f>ROUNDDOWN(AJ132/AG209,2)</f>
        <v>#DIV/0!</v>
      </c>
    </row>
    <row r="133" spans="1:37" ht="30" hidden="1" customHeight="1">
      <c r="A133" s="126">
        <v>0</v>
      </c>
      <c r="B133" s="126">
        <v>0</v>
      </c>
      <c r="C133" s="128" t="s">
        <v>404</v>
      </c>
      <c r="D133" s="128" t="s">
        <v>404</v>
      </c>
      <c r="E133" s="128" t="s">
        <v>404</v>
      </c>
      <c r="F133" s="128" t="s">
        <v>404</v>
      </c>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463">
        <f t="shared" si="0"/>
        <v>0</v>
      </c>
      <c r="AJ133" s="465"/>
      <c r="AK133" s="127" t="e">
        <f>ROUNDDOWN(AJ133/AG209,2)</f>
        <v>#DIV/0!</v>
      </c>
    </row>
    <row r="134" spans="1:37" ht="30" hidden="1" customHeight="1">
      <c r="A134" s="126">
        <v>0</v>
      </c>
      <c r="B134" s="126">
        <v>0</v>
      </c>
      <c r="C134" s="128" t="s">
        <v>404</v>
      </c>
      <c r="D134" s="128" t="s">
        <v>404</v>
      </c>
      <c r="E134" s="128" t="s">
        <v>404</v>
      </c>
      <c r="F134" s="128" t="s">
        <v>404</v>
      </c>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463">
        <f t="shared" si="0"/>
        <v>0</v>
      </c>
      <c r="AJ134" s="465"/>
      <c r="AK134" s="127" t="e">
        <f>ROUNDDOWN(AJ134/AG209,2)</f>
        <v>#DIV/0!</v>
      </c>
    </row>
    <row r="135" spans="1:37" ht="30" hidden="1" customHeight="1">
      <c r="A135" s="126">
        <v>0</v>
      </c>
      <c r="B135" s="126">
        <v>0</v>
      </c>
      <c r="C135" s="128" t="s">
        <v>404</v>
      </c>
      <c r="D135" s="128" t="s">
        <v>404</v>
      </c>
      <c r="E135" s="128" t="s">
        <v>404</v>
      </c>
      <c r="F135" s="128" t="s">
        <v>404</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463">
        <f t="shared" si="0"/>
        <v>0</v>
      </c>
      <c r="AJ135" s="465"/>
      <c r="AK135" s="127" t="e">
        <f>ROUNDDOWN(AJ135/AG209,2)</f>
        <v>#DIV/0!</v>
      </c>
    </row>
    <row r="136" spans="1:37" ht="30" hidden="1" customHeight="1">
      <c r="A136" s="126">
        <v>0</v>
      </c>
      <c r="B136" s="126">
        <v>0</v>
      </c>
      <c r="C136" s="128" t="s">
        <v>404</v>
      </c>
      <c r="D136" s="128" t="s">
        <v>404</v>
      </c>
      <c r="E136" s="128" t="s">
        <v>404</v>
      </c>
      <c r="F136" s="128" t="s">
        <v>404</v>
      </c>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463">
        <f t="shared" si="0"/>
        <v>0</v>
      </c>
      <c r="AJ136" s="465"/>
      <c r="AK136" s="127" t="e">
        <f>ROUNDDOWN(AJ136/AG209,2)</f>
        <v>#DIV/0!</v>
      </c>
    </row>
    <row r="137" spans="1:37" ht="30" hidden="1" customHeight="1">
      <c r="A137" s="126">
        <v>0</v>
      </c>
      <c r="B137" s="126">
        <v>0</v>
      </c>
      <c r="C137" s="128" t="s">
        <v>404</v>
      </c>
      <c r="D137" s="128" t="s">
        <v>404</v>
      </c>
      <c r="E137" s="128" t="s">
        <v>404</v>
      </c>
      <c r="F137" s="128" t="s">
        <v>404</v>
      </c>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463">
        <f t="shared" si="0"/>
        <v>0</v>
      </c>
      <c r="AJ137" s="465"/>
      <c r="AK137" s="127" t="e">
        <f>ROUNDDOWN(AJ137/AG209,2)</f>
        <v>#DIV/0!</v>
      </c>
    </row>
    <row r="138" spans="1:37" ht="30" hidden="1" customHeight="1">
      <c r="A138" s="126">
        <v>0</v>
      </c>
      <c r="B138" s="126">
        <v>0</v>
      </c>
      <c r="C138" s="128" t="s">
        <v>404</v>
      </c>
      <c r="D138" s="128" t="s">
        <v>404</v>
      </c>
      <c r="E138" s="128" t="s">
        <v>404</v>
      </c>
      <c r="F138" s="128" t="s">
        <v>404</v>
      </c>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463">
        <f t="shared" si="0"/>
        <v>0</v>
      </c>
      <c r="AJ138" s="465"/>
      <c r="AK138" s="127" t="e">
        <f>ROUNDDOWN(AJ138/AG209,2)</f>
        <v>#DIV/0!</v>
      </c>
    </row>
    <row r="139" spans="1:37" ht="30" hidden="1" customHeight="1">
      <c r="A139" s="126">
        <v>0</v>
      </c>
      <c r="B139" s="126">
        <v>0</v>
      </c>
      <c r="C139" s="128" t="s">
        <v>404</v>
      </c>
      <c r="D139" s="128" t="s">
        <v>404</v>
      </c>
      <c r="E139" s="128" t="s">
        <v>404</v>
      </c>
      <c r="F139" s="128" t="s">
        <v>404</v>
      </c>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463">
        <f t="shared" si="0"/>
        <v>0</v>
      </c>
      <c r="AJ139" s="465"/>
      <c r="AK139" s="127" t="e">
        <f>ROUNDDOWN(AJ139/AG209,2)</f>
        <v>#DIV/0!</v>
      </c>
    </row>
    <row r="140" spans="1:37" ht="30" hidden="1" customHeight="1">
      <c r="A140" s="126">
        <v>0</v>
      </c>
      <c r="B140" s="126">
        <v>0</v>
      </c>
      <c r="C140" s="128" t="s">
        <v>404</v>
      </c>
      <c r="D140" s="128" t="s">
        <v>404</v>
      </c>
      <c r="E140" s="128" t="s">
        <v>404</v>
      </c>
      <c r="F140" s="128" t="s">
        <v>404</v>
      </c>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463">
        <f t="shared" si="0"/>
        <v>0</v>
      </c>
      <c r="AJ140" s="465"/>
      <c r="AK140" s="127" t="e">
        <f>ROUNDDOWN(AJ140/AG209,2)</f>
        <v>#DIV/0!</v>
      </c>
    </row>
    <row r="141" spans="1:37" ht="30" hidden="1" customHeight="1">
      <c r="A141" s="126">
        <v>0</v>
      </c>
      <c r="B141" s="126">
        <v>0</v>
      </c>
      <c r="C141" s="128" t="s">
        <v>404</v>
      </c>
      <c r="D141" s="128" t="s">
        <v>404</v>
      </c>
      <c r="E141" s="128" t="s">
        <v>404</v>
      </c>
      <c r="F141" s="128" t="s">
        <v>404</v>
      </c>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463">
        <f t="shared" si="0"/>
        <v>0</v>
      </c>
      <c r="AJ141" s="465"/>
      <c r="AK141" s="127" t="e">
        <f>ROUNDDOWN(AJ141/AG209,2)</f>
        <v>#DIV/0!</v>
      </c>
    </row>
    <row r="142" spans="1:37" ht="30" hidden="1" customHeight="1">
      <c r="A142" s="126">
        <v>0</v>
      </c>
      <c r="B142" s="126">
        <v>0</v>
      </c>
      <c r="C142" s="128" t="s">
        <v>404</v>
      </c>
      <c r="D142" s="128" t="s">
        <v>404</v>
      </c>
      <c r="E142" s="128" t="s">
        <v>404</v>
      </c>
      <c r="F142" s="128" t="s">
        <v>404</v>
      </c>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463">
        <f t="shared" si="0"/>
        <v>0</v>
      </c>
      <c r="AJ142" s="465"/>
      <c r="AK142" s="127" t="e">
        <f>ROUNDDOWN(AJ142/AG209,2)</f>
        <v>#DIV/0!</v>
      </c>
    </row>
    <row r="143" spans="1:37" ht="30" hidden="1" customHeight="1">
      <c r="A143" s="126">
        <v>0</v>
      </c>
      <c r="B143" s="126">
        <v>0</v>
      </c>
      <c r="C143" s="128" t="s">
        <v>404</v>
      </c>
      <c r="D143" s="128" t="s">
        <v>404</v>
      </c>
      <c r="E143" s="128" t="s">
        <v>404</v>
      </c>
      <c r="F143" s="128" t="s">
        <v>404</v>
      </c>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463">
        <f t="shared" si="0"/>
        <v>0</v>
      </c>
      <c r="AJ143" s="465"/>
      <c r="AK143" s="127" t="e">
        <f>ROUNDDOWN(AJ143/AG209,2)</f>
        <v>#DIV/0!</v>
      </c>
    </row>
    <row r="144" spans="1:37" ht="30" hidden="1" customHeight="1">
      <c r="A144" s="126">
        <v>0</v>
      </c>
      <c r="B144" s="126">
        <v>0</v>
      </c>
      <c r="C144" s="128" t="s">
        <v>404</v>
      </c>
      <c r="D144" s="128" t="s">
        <v>404</v>
      </c>
      <c r="E144" s="128" t="s">
        <v>404</v>
      </c>
      <c r="F144" s="128" t="s">
        <v>404</v>
      </c>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463">
        <f t="shared" si="0"/>
        <v>0</v>
      </c>
      <c r="AJ144" s="465"/>
      <c r="AK144" s="127" t="e">
        <f>ROUNDDOWN(AJ144/AG209,2)</f>
        <v>#DIV/0!</v>
      </c>
    </row>
    <row r="145" spans="1:37" ht="30" hidden="1" customHeight="1">
      <c r="A145" s="126">
        <v>0</v>
      </c>
      <c r="B145" s="126">
        <v>0</v>
      </c>
      <c r="C145" s="128" t="s">
        <v>404</v>
      </c>
      <c r="D145" s="128" t="s">
        <v>404</v>
      </c>
      <c r="E145" s="128" t="s">
        <v>404</v>
      </c>
      <c r="F145" s="128" t="s">
        <v>404</v>
      </c>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463">
        <f t="shared" si="0"/>
        <v>0</v>
      </c>
      <c r="AJ145" s="465"/>
      <c r="AK145" s="127" t="e">
        <f>ROUNDDOWN(AJ145/AG209,2)</f>
        <v>#DIV/0!</v>
      </c>
    </row>
    <row r="146" spans="1:37" ht="30" hidden="1" customHeight="1">
      <c r="A146" s="126">
        <v>0</v>
      </c>
      <c r="B146" s="126">
        <v>0</v>
      </c>
      <c r="C146" s="128" t="s">
        <v>404</v>
      </c>
      <c r="D146" s="128" t="s">
        <v>404</v>
      </c>
      <c r="E146" s="128" t="s">
        <v>404</v>
      </c>
      <c r="F146" s="128" t="s">
        <v>404</v>
      </c>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463">
        <f t="shared" si="0"/>
        <v>0</v>
      </c>
      <c r="AJ146" s="465"/>
      <c r="AK146" s="127" t="e">
        <f>ROUNDDOWN(AJ146/AG209,2)</f>
        <v>#DIV/0!</v>
      </c>
    </row>
    <row r="147" spans="1:37" ht="30" hidden="1" customHeight="1">
      <c r="A147" s="126">
        <v>0</v>
      </c>
      <c r="B147" s="126">
        <v>0</v>
      </c>
      <c r="C147" s="128" t="s">
        <v>404</v>
      </c>
      <c r="D147" s="128" t="s">
        <v>404</v>
      </c>
      <c r="E147" s="128" t="s">
        <v>404</v>
      </c>
      <c r="F147" s="128" t="s">
        <v>404</v>
      </c>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463">
        <f t="shared" si="0"/>
        <v>0</v>
      </c>
      <c r="AJ147" s="465"/>
      <c r="AK147" s="127" t="e">
        <f>ROUNDDOWN(AJ147/AG209,2)</f>
        <v>#DIV/0!</v>
      </c>
    </row>
    <row r="148" spans="1:37" ht="30" hidden="1" customHeight="1">
      <c r="A148" s="126">
        <v>0</v>
      </c>
      <c r="B148" s="126">
        <v>0</v>
      </c>
      <c r="C148" s="128" t="s">
        <v>404</v>
      </c>
      <c r="D148" s="128" t="s">
        <v>404</v>
      </c>
      <c r="E148" s="128" t="s">
        <v>404</v>
      </c>
      <c r="F148" s="128" t="s">
        <v>404</v>
      </c>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463">
        <f t="shared" si="0"/>
        <v>0</v>
      </c>
      <c r="AJ148" s="465"/>
      <c r="AK148" s="127" t="e">
        <f>ROUNDDOWN(AJ148/AG209,2)</f>
        <v>#DIV/0!</v>
      </c>
    </row>
    <row r="149" spans="1:37" ht="30" hidden="1" customHeight="1">
      <c r="A149" s="126">
        <v>0</v>
      </c>
      <c r="B149" s="126">
        <v>0</v>
      </c>
      <c r="C149" s="128" t="s">
        <v>404</v>
      </c>
      <c r="D149" s="128" t="s">
        <v>404</v>
      </c>
      <c r="E149" s="128" t="s">
        <v>404</v>
      </c>
      <c r="F149" s="128" t="s">
        <v>404</v>
      </c>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463">
        <f t="shared" si="0"/>
        <v>0</v>
      </c>
      <c r="AJ149" s="465"/>
      <c r="AK149" s="127" t="e">
        <f>ROUNDDOWN(AJ149/AG209,2)</f>
        <v>#DIV/0!</v>
      </c>
    </row>
    <row r="150" spans="1:37" ht="30" hidden="1" customHeight="1">
      <c r="A150" s="126">
        <v>0</v>
      </c>
      <c r="B150" s="126">
        <v>0</v>
      </c>
      <c r="C150" s="128" t="s">
        <v>404</v>
      </c>
      <c r="D150" s="128" t="s">
        <v>404</v>
      </c>
      <c r="E150" s="128" t="s">
        <v>404</v>
      </c>
      <c r="F150" s="128" t="s">
        <v>404</v>
      </c>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463">
        <f t="shared" si="0"/>
        <v>0</v>
      </c>
      <c r="AJ150" s="465"/>
      <c r="AK150" s="127" t="e">
        <f>ROUNDDOWN(AJ150/AG209,2)</f>
        <v>#DIV/0!</v>
      </c>
    </row>
    <row r="151" spans="1:37" ht="30" hidden="1" customHeight="1">
      <c r="A151" s="126">
        <v>0</v>
      </c>
      <c r="B151" s="126">
        <v>0</v>
      </c>
      <c r="C151" s="128" t="s">
        <v>404</v>
      </c>
      <c r="D151" s="128" t="s">
        <v>404</v>
      </c>
      <c r="E151" s="128" t="s">
        <v>404</v>
      </c>
      <c r="F151" s="128" t="s">
        <v>404</v>
      </c>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463">
        <f t="shared" si="0"/>
        <v>0</v>
      </c>
      <c r="AJ151" s="465"/>
      <c r="AK151" s="127" t="e">
        <f>ROUNDDOWN(AJ151/AG209,2)</f>
        <v>#DIV/0!</v>
      </c>
    </row>
    <row r="152" spans="1:37" ht="30" hidden="1" customHeight="1">
      <c r="A152" s="126">
        <v>0</v>
      </c>
      <c r="B152" s="126">
        <v>0</v>
      </c>
      <c r="C152" s="128" t="s">
        <v>404</v>
      </c>
      <c r="D152" s="128" t="s">
        <v>404</v>
      </c>
      <c r="E152" s="128" t="s">
        <v>404</v>
      </c>
      <c r="F152" s="128" t="s">
        <v>404</v>
      </c>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463">
        <f t="shared" si="0"/>
        <v>0</v>
      </c>
      <c r="AJ152" s="465"/>
      <c r="AK152" s="127" t="e">
        <f>ROUNDDOWN(AJ152/AG209,2)</f>
        <v>#DIV/0!</v>
      </c>
    </row>
    <row r="153" spans="1:37" ht="30" hidden="1" customHeight="1">
      <c r="A153" s="126">
        <v>0</v>
      </c>
      <c r="B153" s="126">
        <v>0</v>
      </c>
      <c r="C153" s="128" t="s">
        <v>404</v>
      </c>
      <c r="D153" s="128" t="s">
        <v>404</v>
      </c>
      <c r="E153" s="128" t="s">
        <v>404</v>
      </c>
      <c r="F153" s="128" t="s">
        <v>404</v>
      </c>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463">
        <f t="shared" si="0"/>
        <v>0</v>
      </c>
      <c r="AJ153" s="465"/>
      <c r="AK153" s="127" t="e">
        <f>ROUNDDOWN(AJ153/AG209,2)</f>
        <v>#DIV/0!</v>
      </c>
    </row>
    <row r="154" spans="1:37" ht="30" hidden="1" customHeight="1">
      <c r="A154" s="126">
        <v>0</v>
      </c>
      <c r="B154" s="126">
        <v>0</v>
      </c>
      <c r="C154" s="128" t="s">
        <v>404</v>
      </c>
      <c r="D154" s="128" t="s">
        <v>404</v>
      </c>
      <c r="E154" s="128" t="s">
        <v>404</v>
      </c>
      <c r="F154" s="128" t="s">
        <v>404</v>
      </c>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463">
        <f t="shared" si="0"/>
        <v>0</v>
      </c>
      <c r="AJ154" s="465"/>
      <c r="AK154" s="127" t="e">
        <f>ROUNDDOWN(AJ154/AG209,2)</f>
        <v>#DIV/0!</v>
      </c>
    </row>
    <row r="155" spans="1:37" ht="30" hidden="1" customHeight="1">
      <c r="A155" s="126">
        <v>0</v>
      </c>
      <c r="B155" s="126">
        <v>0</v>
      </c>
      <c r="C155" s="128" t="s">
        <v>404</v>
      </c>
      <c r="D155" s="128" t="s">
        <v>404</v>
      </c>
      <c r="E155" s="128" t="s">
        <v>404</v>
      </c>
      <c r="F155" s="128" t="s">
        <v>404</v>
      </c>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463">
        <f t="shared" si="0"/>
        <v>0</v>
      </c>
      <c r="AJ155" s="465"/>
      <c r="AK155" s="127" t="e">
        <f>ROUNDDOWN(AJ155/AG209,2)</f>
        <v>#DIV/0!</v>
      </c>
    </row>
    <row r="156" spans="1:37" ht="30" hidden="1" customHeight="1">
      <c r="A156" s="126">
        <v>0</v>
      </c>
      <c r="B156" s="126">
        <v>0</v>
      </c>
      <c r="C156" s="128" t="s">
        <v>404</v>
      </c>
      <c r="D156" s="128" t="s">
        <v>404</v>
      </c>
      <c r="E156" s="128" t="s">
        <v>404</v>
      </c>
      <c r="F156" s="128" t="s">
        <v>404</v>
      </c>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463">
        <f t="shared" si="0"/>
        <v>0</v>
      </c>
      <c r="AJ156" s="465"/>
      <c r="AK156" s="127" t="e">
        <f>ROUNDDOWN(AJ156/AG209,2)</f>
        <v>#DIV/0!</v>
      </c>
    </row>
    <row r="157" spans="1:37" ht="30" hidden="1" customHeight="1">
      <c r="A157" s="126">
        <v>0</v>
      </c>
      <c r="B157" s="126">
        <v>0</v>
      </c>
      <c r="C157" s="128" t="s">
        <v>404</v>
      </c>
      <c r="D157" s="128" t="s">
        <v>404</v>
      </c>
      <c r="E157" s="128" t="s">
        <v>404</v>
      </c>
      <c r="F157" s="128" t="s">
        <v>404</v>
      </c>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463">
        <f t="shared" si="0"/>
        <v>0</v>
      </c>
      <c r="AJ157" s="465"/>
      <c r="AK157" s="127" t="e">
        <f>ROUNDDOWN(AJ157/AG209,2)</f>
        <v>#DIV/0!</v>
      </c>
    </row>
    <row r="158" spans="1:37" ht="30" hidden="1" customHeight="1">
      <c r="A158" s="126">
        <v>0</v>
      </c>
      <c r="B158" s="126">
        <v>0</v>
      </c>
      <c r="C158" s="128" t="s">
        <v>404</v>
      </c>
      <c r="D158" s="128" t="s">
        <v>404</v>
      </c>
      <c r="E158" s="128" t="s">
        <v>404</v>
      </c>
      <c r="F158" s="128" t="s">
        <v>404</v>
      </c>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463">
        <f t="shared" si="0"/>
        <v>0</v>
      </c>
      <c r="AJ158" s="465"/>
      <c r="AK158" s="127" t="e">
        <f>ROUNDDOWN(AJ158/AG209,2)</f>
        <v>#DIV/0!</v>
      </c>
    </row>
    <row r="159" spans="1:37" ht="30" hidden="1" customHeight="1">
      <c r="A159" s="126">
        <v>0</v>
      </c>
      <c r="B159" s="126">
        <v>0</v>
      </c>
      <c r="C159" s="128" t="s">
        <v>404</v>
      </c>
      <c r="D159" s="128" t="s">
        <v>404</v>
      </c>
      <c r="E159" s="128" t="s">
        <v>404</v>
      </c>
      <c r="F159" s="128" t="s">
        <v>404</v>
      </c>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463">
        <f t="shared" si="0"/>
        <v>0</v>
      </c>
      <c r="AJ159" s="465"/>
      <c r="AK159" s="127" t="e">
        <f>ROUNDDOWN(AJ159/AG209,2)</f>
        <v>#DIV/0!</v>
      </c>
    </row>
    <row r="160" spans="1:37" ht="30" hidden="1" customHeight="1">
      <c r="A160" s="126">
        <v>0</v>
      </c>
      <c r="B160" s="126">
        <v>0</v>
      </c>
      <c r="C160" s="128" t="s">
        <v>404</v>
      </c>
      <c r="D160" s="128" t="s">
        <v>404</v>
      </c>
      <c r="E160" s="128" t="s">
        <v>404</v>
      </c>
      <c r="F160" s="128" t="s">
        <v>404</v>
      </c>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463">
        <f t="shared" si="0"/>
        <v>0</v>
      </c>
      <c r="AJ160" s="465"/>
      <c r="AK160" s="127" t="e">
        <f>ROUNDDOWN(AJ160/AG209,2)</f>
        <v>#DIV/0!</v>
      </c>
    </row>
    <row r="161" spans="1:37" ht="30" hidden="1" customHeight="1">
      <c r="A161" s="126">
        <v>0</v>
      </c>
      <c r="B161" s="126">
        <v>0</v>
      </c>
      <c r="C161" s="128" t="s">
        <v>404</v>
      </c>
      <c r="D161" s="128" t="s">
        <v>404</v>
      </c>
      <c r="E161" s="128" t="s">
        <v>404</v>
      </c>
      <c r="F161" s="128" t="s">
        <v>404</v>
      </c>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463">
        <f t="shared" si="0"/>
        <v>0</v>
      </c>
      <c r="AJ161" s="465"/>
      <c r="AK161" s="127" t="e">
        <f>ROUNDDOWN(AJ161/AG209,2)</f>
        <v>#DIV/0!</v>
      </c>
    </row>
    <row r="162" spans="1:37" ht="30" hidden="1" customHeight="1">
      <c r="A162" s="126">
        <v>0</v>
      </c>
      <c r="B162" s="126">
        <v>0</v>
      </c>
      <c r="C162" s="128" t="s">
        <v>404</v>
      </c>
      <c r="D162" s="128" t="s">
        <v>404</v>
      </c>
      <c r="E162" s="128" t="s">
        <v>404</v>
      </c>
      <c r="F162" s="128" t="s">
        <v>404</v>
      </c>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463">
        <f t="shared" si="0"/>
        <v>0</v>
      </c>
      <c r="AJ162" s="465"/>
      <c r="AK162" s="127" t="e">
        <f>ROUNDDOWN(AJ162/AG209,2)</f>
        <v>#DIV/0!</v>
      </c>
    </row>
    <row r="163" spans="1:37" ht="30" hidden="1" customHeight="1">
      <c r="A163" s="126">
        <v>0</v>
      </c>
      <c r="B163" s="126">
        <v>0</v>
      </c>
      <c r="C163" s="128" t="s">
        <v>404</v>
      </c>
      <c r="D163" s="128" t="s">
        <v>404</v>
      </c>
      <c r="E163" s="128" t="s">
        <v>404</v>
      </c>
      <c r="F163" s="128" t="s">
        <v>404</v>
      </c>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463">
        <f t="shared" si="0"/>
        <v>0</v>
      </c>
      <c r="AJ163" s="465"/>
      <c r="AK163" s="127" t="e">
        <f>ROUNDDOWN(AJ163/AG209,2)</f>
        <v>#DIV/0!</v>
      </c>
    </row>
    <row r="164" spans="1:37" ht="30" hidden="1" customHeight="1">
      <c r="A164" s="126">
        <v>0</v>
      </c>
      <c r="B164" s="126">
        <v>0</v>
      </c>
      <c r="C164" s="128" t="s">
        <v>404</v>
      </c>
      <c r="D164" s="128" t="s">
        <v>404</v>
      </c>
      <c r="E164" s="128" t="s">
        <v>404</v>
      </c>
      <c r="F164" s="128" t="s">
        <v>404</v>
      </c>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463">
        <f t="shared" si="0"/>
        <v>0</v>
      </c>
      <c r="AJ164" s="465"/>
      <c r="AK164" s="127" t="e">
        <f>ROUNDDOWN(AJ164/AG209,2)</f>
        <v>#DIV/0!</v>
      </c>
    </row>
    <row r="165" spans="1:37" ht="30" hidden="1" customHeight="1">
      <c r="A165" s="126">
        <v>0</v>
      </c>
      <c r="B165" s="126">
        <v>0</v>
      </c>
      <c r="C165" s="128" t="s">
        <v>404</v>
      </c>
      <c r="D165" s="128" t="s">
        <v>404</v>
      </c>
      <c r="E165" s="128" t="s">
        <v>404</v>
      </c>
      <c r="F165" s="128" t="s">
        <v>404</v>
      </c>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463">
        <f t="shared" si="0"/>
        <v>0</v>
      </c>
      <c r="AJ165" s="465"/>
      <c r="AK165" s="127" t="e">
        <f>ROUNDDOWN(AJ165/AG209,2)</f>
        <v>#DIV/0!</v>
      </c>
    </row>
    <row r="166" spans="1:37" ht="30" hidden="1" customHeight="1">
      <c r="A166" s="126">
        <v>0</v>
      </c>
      <c r="B166" s="126">
        <v>0</v>
      </c>
      <c r="C166" s="128" t="s">
        <v>404</v>
      </c>
      <c r="D166" s="128" t="s">
        <v>404</v>
      </c>
      <c r="E166" s="128" t="s">
        <v>404</v>
      </c>
      <c r="F166" s="128" t="s">
        <v>404</v>
      </c>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463">
        <f t="shared" si="0"/>
        <v>0</v>
      </c>
      <c r="AJ166" s="465"/>
      <c r="AK166" s="127" t="e">
        <f>ROUNDDOWN(AJ166/AG209,2)</f>
        <v>#DIV/0!</v>
      </c>
    </row>
    <row r="167" spans="1:37" ht="30" hidden="1" customHeight="1">
      <c r="A167" s="126">
        <v>0</v>
      </c>
      <c r="B167" s="126">
        <v>0</v>
      </c>
      <c r="C167" s="128" t="s">
        <v>404</v>
      </c>
      <c r="D167" s="128" t="s">
        <v>404</v>
      </c>
      <c r="E167" s="128" t="s">
        <v>404</v>
      </c>
      <c r="F167" s="128" t="s">
        <v>404</v>
      </c>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463">
        <f t="shared" si="0"/>
        <v>0</v>
      </c>
      <c r="AJ167" s="465"/>
      <c r="AK167" s="127" t="e">
        <f>ROUNDDOWN(AJ167/AG209,2)</f>
        <v>#DIV/0!</v>
      </c>
    </row>
    <row r="168" spans="1:37" ht="30" hidden="1" customHeight="1">
      <c r="A168" s="126">
        <v>0</v>
      </c>
      <c r="B168" s="126">
        <v>0</v>
      </c>
      <c r="C168" s="128" t="s">
        <v>404</v>
      </c>
      <c r="D168" s="128" t="s">
        <v>404</v>
      </c>
      <c r="E168" s="128" t="s">
        <v>404</v>
      </c>
      <c r="F168" s="128" t="s">
        <v>404</v>
      </c>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463">
        <f t="shared" si="0"/>
        <v>0</v>
      </c>
      <c r="AJ168" s="465"/>
      <c r="AK168" s="127" t="e">
        <f>ROUNDDOWN(AJ168/AG209,2)</f>
        <v>#DIV/0!</v>
      </c>
    </row>
    <row r="169" spans="1:37" ht="30" hidden="1" customHeight="1">
      <c r="A169" s="126">
        <v>0</v>
      </c>
      <c r="B169" s="126">
        <v>0</v>
      </c>
      <c r="C169" s="128" t="s">
        <v>404</v>
      </c>
      <c r="D169" s="128" t="s">
        <v>404</v>
      </c>
      <c r="E169" s="128" t="s">
        <v>404</v>
      </c>
      <c r="F169" s="128" t="s">
        <v>404</v>
      </c>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463">
        <f t="shared" si="0"/>
        <v>0</v>
      </c>
      <c r="AJ169" s="465"/>
      <c r="AK169" s="127" t="e">
        <f>ROUNDDOWN(AJ169/AG209,2)</f>
        <v>#DIV/0!</v>
      </c>
    </row>
    <row r="170" spans="1:37" ht="30" hidden="1" customHeight="1">
      <c r="A170" s="126">
        <v>0</v>
      </c>
      <c r="B170" s="126">
        <v>0</v>
      </c>
      <c r="C170" s="128" t="s">
        <v>404</v>
      </c>
      <c r="D170" s="128" t="s">
        <v>404</v>
      </c>
      <c r="E170" s="128" t="s">
        <v>404</v>
      </c>
      <c r="F170" s="128" t="s">
        <v>404</v>
      </c>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463">
        <f t="shared" si="0"/>
        <v>0</v>
      </c>
      <c r="AJ170" s="465"/>
      <c r="AK170" s="127" t="e">
        <f>ROUNDDOWN(AJ170/AG209,2)</f>
        <v>#DIV/0!</v>
      </c>
    </row>
    <row r="171" spans="1:37" ht="30" hidden="1" customHeight="1">
      <c r="A171" s="126">
        <v>0</v>
      </c>
      <c r="B171" s="126">
        <v>0</v>
      </c>
      <c r="C171" s="128" t="s">
        <v>404</v>
      </c>
      <c r="D171" s="128" t="s">
        <v>404</v>
      </c>
      <c r="E171" s="128" t="s">
        <v>404</v>
      </c>
      <c r="F171" s="128" t="s">
        <v>404</v>
      </c>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463">
        <f t="shared" si="0"/>
        <v>0</v>
      </c>
      <c r="AJ171" s="465"/>
      <c r="AK171" s="127" t="e">
        <f>ROUNDDOWN(AJ171/AG209,2)</f>
        <v>#DIV/0!</v>
      </c>
    </row>
    <row r="172" spans="1:37" ht="30" hidden="1" customHeight="1">
      <c r="A172" s="126">
        <v>0</v>
      </c>
      <c r="B172" s="126">
        <v>0</v>
      </c>
      <c r="C172" s="128" t="s">
        <v>404</v>
      </c>
      <c r="D172" s="128" t="s">
        <v>404</v>
      </c>
      <c r="E172" s="128" t="s">
        <v>404</v>
      </c>
      <c r="F172" s="128" t="s">
        <v>404</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463">
        <f t="shared" si="0"/>
        <v>0</v>
      </c>
      <c r="AJ172" s="465"/>
      <c r="AK172" s="127" t="e">
        <f>ROUNDDOWN(AJ172/AG209,2)</f>
        <v>#DIV/0!</v>
      </c>
    </row>
    <row r="173" spans="1:37" ht="30" hidden="1" customHeight="1">
      <c r="A173" s="126">
        <v>0</v>
      </c>
      <c r="B173" s="126">
        <v>0</v>
      </c>
      <c r="C173" s="128" t="s">
        <v>404</v>
      </c>
      <c r="D173" s="128" t="s">
        <v>404</v>
      </c>
      <c r="E173" s="128" t="s">
        <v>404</v>
      </c>
      <c r="F173" s="128" t="s">
        <v>404</v>
      </c>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463">
        <f t="shared" si="0"/>
        <v>0</v>
      </c>
      <c r="AJ173" s="465"/>
      <c r="AK173" s="127" t="e">
        <f>ROUNDDOWN(AJ173/AG209,2)</f>
        <v>#DIV/0!</v>
      </c>
    </row>
    <row r="174" spans="1:37" ht="30" hidden="1" customHeight="1">
      <c r="A174" s="126">
        <v>0</v>
      </c>
      <c r="B174" s="126">
        <v>0</v>
      </c>
      <c r="C174" s="128" t="s">
        <v>404</v>
      </c>
      <c r="D174" s="128" t="s">
        <v>404</v>
      </c>
      <c r="E174" s="128" t="s">
        <v>404</v>
      </c>
      <c r="F174" s="128" t="s">
        <v>404</v>
      </c>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463">
        <f t="shared" si="0"/>
        <v>0</v>
      </c>
      <c r="AJ174" s="465"/>
      <c r="AK174" s="127" t="e">
        <f>ROUNDDOWN(AJ174/AG209,2)</f>
        <v>#DIV/0!</v>
      </c>
    </row>
    <row r="175" spans="1:37" ht="30" hidden="1" customHeight="1">
      <c r="A175" s="126">
        <v>0</v>
      </c>
      <c r="B175" s="126">
        <v>0</v>
      </c>
      <c r="C175" s="128" t="s">
        <v>404</v>
      </c>
      <c r="D175" s="128" t="s">
        <v>404</v>
      </c>
      <c r="E175" s="128" t="s">
        <v>404</v>
      </c>
      <c r="F175" s="128" t="s">
        <v>404</v>
      </c>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463">
        <f t="shared" si="0"/>
        <v>0</v>
      </c>
      <c r="AJ175" s="465"/>
      <c r="AK175" s="127" t="e">
        <f>ROUNDDOWN(AJ175/AG209,2)</f>
        <v>#DIV/0!</v>
      </c>
    </row>
    <row r="176" spans="1:37" ht="30" hidden="1" customHeight="1">
      <c r="A176" s="126">
        <v>0</v>
      </c>
      <c r="B176" s="126">
        <v>0</v>
      </c>
      <c r="C176" s="128" t="s">
        <v>404</v>
      </c>
      <c r="D176" s="128" t="s">
        <v>404</v>
      </c>
      <c r="E176" s="128" t="s">
        <v>404</v>
      </c>
      <c r="F176" s="128" t="s">
        <v>404</v>
      </c>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463">
        <f t="shared" si="0"/>
        <v>0</v>
      </c>
      <c r="AJ176" s="465"/>
      <c r="AK176" s="127" t="e">
        <f>ROUNDDOWN(AJ176/AG209,2)</f>
        <v>#DIV/0!</v>
      </c>
    </row>
    <row r="177" spans="1:37" ht="30" hidden="1" customHeight="1">
      <c r="A177" s="126">
        <v>0</v>
      </c>
      <c r="B177" s="126">
        <v>0</v>
      </c>
      <c r="C177" s="128" t="s">
        <v>404</v>
      </c>
      <c r="D177" s="128" t="s">
        <v>404</v>
      </c>
      <c r="E177" s="128" t="s">
        <v>404</v>
      </c>
      <c r="F177" s="128" t="s">
        <v>404</v>
      </c>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463">
        <f t="shared" si="0"/>
        <v>0</v>
      </c>
      <c r="AJ177" s="465"/>
      <c r="AK177" s="127" t="e">
        <f>ROUNDDOWN(AJ177/AG209,2)</f>
        <v>#DIV/0!</v>
      </c>
    </row>
    <row r="178" spans="1:37" ht="30" hidden="1" customHeight="1">
      <c r="A178" s="126">
        <v>0</v>
      </c>
      <c r="B178" s="126">
        <v>0</v>
      </c>
      <c r="C178" s="128" t="s">
        <v>404</v>
      </c>
      <c r="D178" s="128" t="s">
        <v>404</v>
      </c>
      <c r="E178" s="128" t="s">
        <v>404</v>
      </c>
      <c r="F178" s="128" t="s">
        <v>404</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463">
        <f t="shared" si="0"/>
        <v>0</v>
      </c>
      <c r="AJ178" s="465"/>
      <c r="AK178" s="127" t="e">
        <f>ROUNDDOWN(AJ178/AG209,2)</f>
        <v>#DIV/0!</v>
      </c>
    </row>
    <row r="179" spans="1:37" ht="30" hidden="1" customHeight="1">
      <c r="A179" s="126">
        <v>0</v>
      </c>
      <c r="B179" s="126">
        <v>0</v>
      </c>
      <c r="C179" s="128" t="s">
        <v>404</v>
      </c>
      <c r="D179" s="128" t="s">
        <v>404</v>
      </c>
      <c r="E179" s="128" t="s">
        <v>404</v>
      </c>
      <c r="F179" s="128" t="s">
        <v>404</v>
      </c>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463">
        <f t="shared" si="0"/>
        <v>0</v>
      </c>
      <c r="AJ179" s="465"/>
      <c r="AK179" s="127" t="e">
        <f>ROUNDDOWN(AJ179/AG209,2)</f>
        <v>#DIV/0!</v>
      </c>
    </row>
    <row r="180" spans="1:37" ht="30" hidden="1" customHeight="1">
      <c r="A180" s="126">
        <v>0</v>
      </c>
      <c r="B180" s="126">
        <v>0</v>
      </c>
      <c r="C180" s="128" t="s">
        <v>404</v>
      </c>
      <c r="D180" s="128" t="s">
        <v>404</v>
      </c>
      <c r="E180" s="128" t="s">
        <v>404</v>
      </c>
      <c r="F180" s="128" t="s">
        <v>404</v>
      </c>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463">
        <f t="shared" si="0"/>
        <v>0</v>
      </c>
      <c r="AJ180" s="465"/>
      <c r="AK180" s="127" t="e">
        <f>ROUNDDOWN(AJ180/AG209,2)</f>
        <v>#DIV/0!</v>
      </c>
    </row>
    <row r="181" spans="1:37" ht="30" hidden="1" customHeight="1">
      <c r="A181" s="126">
        <v>0</v>
      </c>
      <c r="B181" s="126">
        <v>0</v>
      </c>
      <c r="C181" s="128" t="s">
        <v>404</v>
      </c>
      <c r="D181" s="128" t="s">
        <v>404</v>
      </c>
      <c r="E181" s="128" t="s">
        <v>404</v>
      </c>
      <c r="F181" s="128" t="s">
        <v>404</v>
      </c>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463">
        <f t="shared" si="0"/>
        <v>0</v>
      </c>
      <c r="AJ181" s="465"/>
      <c r="AK181" s="127" t="e">
        <f>ROUNDDOWN(AJ181/AG209,2)</f>
        <v>#DIV/0!</v>
      </c>
    </row>
    <row r="182" spans="1:37" ht="30" hidden="1" customHeight="1">
      <c r="A182" s="126">
        <v>0</v>
      </c>
      <c r="B182" s="126">
        <v>0</v>
      </c>
      <c r="C182" s="128" t="s">
        <v>404</v>
      </c>
      <c r="D182" s="128" t="s">
        <v>404</v>
      </c>
      <c r="E182" s="128" t="s">
        <v>404</v>
      </c>
      <c r="F182" s="128" t="s">
        <v>404</v>
      </c>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463">
        <f t="shared" si="0"/>
        <v>0</v>
      </c>
      <c r="AJ182" s="465"/>
      <c r="AK182" s="127" t="e">
        <f>ROUNDDOWN(AJ182/AG209,2)</f>
        <v>#DIV/0!</v>
      </c>
    </row>
    <row r="183" spans="1:37" ht="30" hidden="1" customHeight="1">
      <c r="A183" s="126">
        <v>0</v>
      </c>
      <c r="B183" s="126">
        <v>0</v>
      </c>
      <c r="C183" s="128" t="s">
        <v>404</v>
      </c>
      <c r="D183" s="128" t="s">
        <v>404</v>
      </c>
      <c r="E183" s="128" t="s">
        <v>404</v>
      </c>
      <c r="F183" s="128" t="s">
        <v>404</v>
      </c>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463">
        <f t="shared" si="0"/>
        <v>0</v>
      </c>
      <c r="AJ183" s="465"/>
      <c r="AK183" s="127" t="e">
        <f>ROUNDDOWN(AJ183/AG209,2)</f>
        <v>#DIV/0!</v>
      </c>
    </row>
    <row r="184" spans="1:37" ht="30" hidden="1" customHeight="1">
      <c r="A184" s="126">
        <v>0</v>
      </c>
      <c r="B184" s="126">
        <v>0</v>
      </c>
      <c r="C184" s="128" t="s">
        <v>404</v>
      </c>
      <c r="D184" s="128" t="s">
        <v>404</v>
      </c>
      <c r="E184" s="128" t="s">
        <v>404</v>
      </c>
      <c r="F184" s="128" t="s">
        <v>404</v>
      </c>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463">
        <f t="shared" si="0"/>
        <v>0</v>
      </c>
      <c r="AJ184" s="465"/>
      <c r="AK184" s="127" t="e">
        <f>ROUNDDOWN(AJ184/AG209,2)</f>
        <v>#DIV/0!</v>
      </c>
    </row>
    <row r="185" spans="1:37" ht="30" hidden="1" customHeight="1">
      <c r="A185" s="126">
        <v>0</v>
      </c>
      <c r="B185" s="126">
        <v>0</v>
      </c>
      <c r="C185" s="128" t="s">
        <v>404</v>
      </c>
      <c r="D185" s="128" t="s">
        <v>404</v>
      </c>
      <c r="E185" s="128" t="s">
        <v>404</v>
      </c>
      <c r="F185" s="128" t="s">
        <v>404</v>
      </c>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463">
        <f t="shared" si="0"/>
        <v>0</v>
      </c>
      <c r="AJ185" s="465"/>
      <c r="AK185" s="127" t="e">
        <f>ROUNDDOWN(AJ185/AG209,2)</f>
        <v>#DIV/0!</v>
      </c>
    </row>
    <row r="186" spans="1:37" ht="30" hidden="1" customHeight="1">
      <c r="A186" s="126">
        <v>0</v>
      </c>
      <c r="B186" s="126">
        <v>0</v>
      </c>
      <c r="C186" s="128" t="s">
        <v>404</v>
      </c>
      <c r="D186" s="128" t="s">
        <v>404</v>
      </c>
      <c r="E186" s="128" t="s">
        <v>404</v>
      </c>
      <c r="F186" s="128" t="s">
        <v>404</v>
      </c>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463">
        <f t="shared" si="0"/>
        <v>0</v>
      </c>
      <c r="AJ186" s="465"/>
      <c r="AK186" s="127" t="e">
        <f>ROUNDDOWN(AJ186/AG209,2)</f>
        <v>#DIV/0!</v>
      </c>
    </row>
    <row r="187" spans="1:37" ht="30" hidden="1" customHeight="1">
      <c r="A187" s="126">
        <v>0</v>
      </c>
      <c r="B187" s="126">
        <v>0</v>
      </c>
      <c r="C187" s="128" t="s">
        <v>404</v>
      </c>
      <c r="D187" s="128" t="s">
        <v>404</v>
      </c>
      <c r="E187" s="128" t="s">
        <v>404</v>
      </c>
      <c r="F187" s="128" t="s">
        <v>404</v>
      </c>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463">
        <f t="shared" si="0"/>
        <v>0</v>
      </c>
      <c r="AJ187" s="465"/>
      <c r="AK187" s="127" t="e">
        <f>ROUNDDOWN(AJ187/AG209,2)</f>
        <v>#DIV/0!</v>
      </c>
    </row>
    <row r="188" spans="1:37" ht="30" hidden="1" customHeight="1">
      <c r="A188" s="126">
        <v>0</v>
      </c>
      <c r="B188" s="126">
        <v>0</v>
      </c>
      <c r="C188" s="128" t="s">
        <v>404</v>
      </c>
      <c r="D188" s="128" t="s">
        <v>404</v>
      </c>
      <c r="E188" s="128" t="s">
        <v>404</v>
      </c>
      <c r="F188" s="128" t="s">
        <v>404</v>
      </c>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463">
        <f t="shared" si="0"/>
        <v>0</v>
      </c>
      <c r="AJ188" s="465"/>
      <c r="AK188" s="127" t="e">
        <f>ROUNDDOWN(AJ188/AG209,2)</f>
        <v>#DIV/0!</v>
      </c>
    </row>
    <row r="189" spans="1:37" ht="30" hidden="1" customHeight="1">
      <c r="A189" s="126">
        <v>0</v>
      </c>
      <c r="B189" s="126">
        <v>0</v>
      </c>
      <c r="C189" s="128" t="s">
        <v>404</v>
      </c>
      <c r="D189" s="128" t="s">
        <v>404</v>
      </c>
      <c r="E189" s="128" t="s">
        <v>404</v>
      </c>
      <c r="F189" s="128" t="s">
        <v>404</v>
      </c>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463">
        <f t="shared" si="0"/>
        <v>0</v>
      </c>
      <c r="AJ189" s="465"/>
      <c r="AK189" s="127" t="e">
        <f>ROUNDDOWN(AJ189/AG209,2)</f>
        <v>#DIV/0!</v>
      </c>
    </row>
    <row r="190" spans="1:37" ht="30" hidden="1" customHeight="1">
      <c r="A190" s="126">
        <v>0</v>
      </c>
      <c r="B190" s="126">
        <v>0</v>
      </c>
      <c r="C190" s="128" t="s">
        <v>404</v>
      </c>
      <c r="D190" s="128" t="s">
        <v>404</v>
      </c>
      <c r="E190" s="128" t="s">
        <v>404</v>
      </c>
      <c r="F190" s="128" t="s">
        <v>404</v>
      </c>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463">
        <f t="shared" si="0"/>
        <v>0</v>
      </c>
      <c r="AJ190" s="465"/>
      <c r="AK190" s="127" t="e">
        <f>ROUNDDOWN(AJ190/AG209,2)</f>
        <v>#DIV/0!</v>
      </c>
    </row>
    <row r="191" spans="1:37" ht="30" hidden="1" customHeight="1">
      <c r="A191" s="126">
        <v>0</v>
      </c>
      <c r="B191" s="126">
        <v>0</v>
      </c>
      <c r="C191" s="128" t="s">
        <v>404</v>
      </c>
      <c r="D191" s="128" t="s">
        <v>404</v>
      </c>
      <c r="E191" s="128" t="s">
        <v>404</v>
      </c>
      <c r="F191" s="128" t="s">
        <v>404</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463">
        <f t="shared" si="0"/>
        <v>0</v>
      </c>
      <c r="AJ191" s="465"/>
      <c r="AK191" s="127" t="e">
        <f>ROUNDDOWN(AJ191/AG209,2)</f>
        <v>#DIV/0!</v>
      </c>
    </row>
    <row r="192" spans="1:37" ht="30" hidden="1" customHeight="1">
      <c r="A192" s="126">
        <v>0</v>
      </c>
      <c r="B192" s="126">
        <v>0</v>
      </c>
      <c r="C192" s="128" t="s">
        <v>404</v>
      </c>
      <c r="D192" s="128" t="s">
        <v>404</v>
      </c>
      <c r="E192" s="128" t="s">
        <v>404</v>
      </c>
      <c r="F192" s="128" t="s">
        <v>404</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463">
        <f t="shared" si="0"/>
        <v>0</v>
      </c>
      <c r="AJ192" s="465"/>
      <c r="AK192" s="127" t="e">
        <f>ROUNDDOWN(AJ192/AG209,2)</f>
        <v>#DIV/0!</v>
      </c>
    </row>
    <row r="193" spans="1:37" ht="30" hidden="1" customHeight="1">
      <c r="A193" s="126">
        <v>0</v>
      </c>
      <c r="B193" s="126">
        <v>0</v>
      </c>
      <c r="C193" s="128" t="s">
        <v>404</v>
      </c>
      <c r="D193" s="128" t="s">
        <v>404</v>
      </c>
      <c r="E193" s="128" t="s">
        <v>404</v>
      </c>
      <c r="F193" s="128" t="s">
        <v>404</v>
      </c>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463">
        <f t="shared" si="0"/>
        <v>0</v>
      </c>
      <c r="AJ193" s="465"/>
      <c r="AK193" s="127" t="e">
        <f>ROUNDDOWN(AJ193/AG209,2)</f>
        <v>#DIV/0!</v>
      </c>
    </row>
    <row r="194" spans="1:37" ht="30" hidden="1" customHeight="1">
      <c r="A194" s="126">
        <v>0</v>
      </c>
      <c r="B194" s="126">
        <v>0</v>
      </c>
      <c r="C194" s="128" t="s">
        <v>404</v>
      </c>
      <c r="D194" s="128" t="s">
        <v>404</v>
      </c>
      <c r="E194" s="128" t="s">
        <v>404</v>
      </c>
      <c r="F194" s="128" t="s">
        <v>404</v>
      </c>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463">
        <f t="shared" si="0"/>
        <v>0</v>
      </c>
      <c r="AJ194" s="465"/>
      <c r="AK194" s="127" t="e">
        <f>ROUNDDOWN(AJ194/AG209,2)</f>
        <v>#DIV/0!</v>
      </c>
    </row>
    <row r="195" spans="1:37" ht="30" hidden="1" customHeight="1">
      <c r="A195" s="126">
        <v>0</v>
      </c>
      <c r="B195" s="126">
        <v>0</v>
      </c>
      <c r="C195" s="128" t="s">
        <v>404</v>
      </c>
      <c r="D195" s="128" t="s">
        <v>404</v>
      </c>
      <c r="E195" s="128" t="s">
        <v>404</v>
      </c>
      <c r="F195" s="128" t="s">
        <v>404</v>
      </c>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463">
        <f t="shared" si="0"/>
        <v>0</v>
      </c>
      <c r="AJ195" s="465"/>
      <c r="AK195" s="127" t="e">
        <f>ROUNDDOWN(AJ195/AG209,2)</f>
        <v>#DIV/0!</v>
      </c>
    </row>
    <row r="196" spans="1:37" ht="30" hidden="1" customHeight="1">
      <c r="A196" s="126">
        <v>0</v>
      </c>
      <c r="B196" s="126">
        <v>0</v>
      </c>
      <c r="C196" s="128" t="s">
        <v>404</v>
      </c>
      <c r="D196" s="128" t="s">
        <v>404</v>
      </c>
      <c r="E196" s="128" t="s">
        <v>404</v>
      </c>
      <c r="F196" s="128" t="s">
        <v>404</v>
      </c>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463">
        <f t="shared" si="0"/>
        <v>0</v>
      </c>
      <c r="AJ196" s="465"/>
      <c r="AK196" s="127" t="e">
        <f>ROUNDDOWN(AJ196/AG209,2)</f>
        <v>#DIV/0!</v>
      </c>
    </row>
    <row r="197" spans="1:37" ht="30" hidden="1" customHeight="1">
      <c r="A197" s="126">
        <v>0</v>
      </c>
      <c r="B197" s="126">
        <v>0</v>
      </c>
      <c r="C197" s="128" t="s">
        <v>404</v>
      </c>
      <c r="D197" s="128" t="s">
        <v>404</v>
      </c>
      <c r="E197" s="128" t="s">
        <v>404</v>
      </c>
      <c r="F197" s="128" t="s">
        <v>404</v>
      </c>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463">
        <f t="shared" si="0"/>
        <v>0</v>
      </c>
      <c r="AJ197" s="465"/>
      <c r="AK197" s="127" t="e">
        <f>ROUNDDOWN(AJ197/AG209,2)</f>
        <v>#DIV/0!</v>
      </c>
    </row>
    <row r="198" spans="1:37" ht="30" hidden="1" customHeight="1">
      <c r="A198" s="126">
        <v>0</v>
      </c>
      <c r="B198" s="126">
        <v>0</v>
      </c>
      <c r="C198" s="128" t="s">
        <v>404</v>
      </c>
      <c r="D198" s="128" t="s">
        <v>404</v>
      </c>
      <c r="E198" s="128" t="s">
        <v>404</v>
      </c>
      <c r="F198" s="128" t="s">
        <v>404</v>
      </c>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463">
        <f t="shared" si="0"/>
        <v>0</v>
      </c>
      <c r="AJ198" s="465"/>
      <c r="AK198" s="127" t="e">
        <f>ROUNDDOWN(AJ198/AG209,2)</f>
        <v>#DIV/0!</v>
      </c>
    </row>
    <row r="199" spans="1:37" ht="30" hidden="1" customHeight="1">
      <c r="A199" s="126">
        <v>0</v>
      </c>
      <c r="B199" s="126">
        <v>0</v>
      </c>
      <c r="C199" s="128" t="s">
        <v>404</v>
      </c>
      <c r="D199" s="128" t="s">
        <v>404</v>
      </c>
      <c r="E199" s="128" t="s">
        <v>404</v>
      </c>
      <c r="F199" s="128" t="s">
        <v>404</v>
      </c>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463">
        <f t="shared" si="0"/>
        <v>0</v>
      </c>
      <c r="AJ199" s="465"/>
      <c r="AK199" s="127" t="e">
        <f>ROUNDDOWN(AJ199/AG209,2)</f>
        <v>#DIV/0!</v>
      </c>
    </row>
    <row r="200" spans="1:37" ht="30" hidden="1" customHeight="1">
      <c r="A200" s="126">
        <v>0</v>
      </c>
      <c r="B200" s="126">
        <v>0</v>
      </c>
      <c r="C200" s="128" t="s">
        <v>404</v>
      </c>
      <c r="D200" s="128" t="s">
        <v>404</v>
      </c>
      <c r="E200" s="128" t="s">
        <v>404</v>
      </c>
      <c r="F200" s="128" t="s">
        <v>404</v>
      </c>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463">
        <f t="shared" si="0"/>
        <v>0</v>
      </c>
      <c r="AJ200" s="465"/>
      <c r="AK200" s="127" t="e">
        <f>ROUNDDOWN(AJ200/AG209,2)</f>
        <v>#DIV/0!</v>
      </c>
    </row>
    <row r="201" spans="1:37" ht="30" hidden="1" customHeight="1">
      <c r="A201" s="126">
        <v>0</v>
      </c>
      <c r="B201" s="126">
        <v>0</v>
      </c>
      <c r="C201" s="128" t="s">
        <v>404</v>
      </c>
      <c r="D201" s="128" t="s">
        <v>404</v>
      </c>
      <c r="E201" s="128" t="s">
        <v>404</v>
      </c>
      <c r="F201" s="128" t="s">
        <v>404</v>
      </c>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463">
        <f t="shared" si="0"/>
        <v>0</v>
      </c>
      <c r="AJ201" s="465"/>
      <c r="AK201" s="127" t="e">
        <f>ROUNDDOWN(AJ201/AG209,2)</f>
        <v>#DIV/0!</v>
      </c>
    </row>
    <row r="202" spans="1:37" ht="30" hidden="1" customHeight="1">
      <c r="A202" s="126">
        <v>0</v>
      </c>
      <c r="B202" s="126">
        <v>0</v>
      </c>
      <c r="C202" s="128" t="s">
        <v>404</v>
      </c>
      <c r="D202" s="128" t="s">
        <v>404</v>
      </c>
      <c r="E202" s="128" t="s">
        <v>404</v>
      </c>
      <c r="F202" s="128" t="s">
        <v>404</v>
      </c>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463">
        <f t="shared" si="0"/>
        <v>0</v>
      </c>
      <c r="AJ202" s="465"/>
      <c r="AK202" s="127" t="e">
        <f>ROUNDDOWN(AJ202/AG209,2)</f>
        <v>#DIV/0!</v>
      </c>
    </row>
    <row r="203" spans="1:37" ht="30" hidden="1" customHeight="1">
      <c r="A203" s="126">
        <v>0</v>
      </c>
      <c r="B203" s="126">
        <v>0</v>
      </c>
      <c r="C203" s="128" t="s">
        <v>404</v>
      </c>
      <c r="D203" s="128" t="s">
        <v>404</v>
      </c>
      <c r="E203" s="128" t="s">
        <v>404</v>
      </c>
      <c r="F203" s="128" t="s">
        <v>404</v>
      </c>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463">
        <f t="shared" si="0"/>
        <v>0</v>
      </c>
      <c r="AJ203" s="465"/>
      <c r="AK203" s="127" t="e">
        <f>ROUNDDOWN(AJ203/AG209,2)</f>
        <v>#DIV/0!</v>
      </c>
    </row>
    <row r="204" spans="1:37" ht="30" hidden="1" customHeight="1">
      <c r="A204" s="126">
        <v>0</v>
      </c>
      <c r="B204" s="126">
        <v>0</v>
      </c>
      <c r="C204" s="128" t="s">
        <v>404</v>
      </c>
      <c r="D204" s="128" t="s">
        <v>404</v>
      </c>
      <c r="E204" s="128" t="s">
        <v>404</v>
      </c>
      <c r="F204" s="128" t="s">
        <v>404</v>
      </c>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463">
        <f t="shared" si="0"/>
        <v>0</v>
      </c>
      <c r="AJ204" s="465"/>
      <c r="AK204" s="127" t="e">
        <f>ROUNDDOWN(AJ204/AG209,2)</f>
        <v>#DIV/0!</v>
      </c>
    </row>
    <row r="205" spans="1:37" ht="30" hidden="1" customHeight="1">
      <c r="A205" s="126">
        <v>0</v>
      </c>
      <c r="B205" s="126">
        <v>0</v>
      </c>
      <c r="C205" s="128" t="s">
        <v>404</v>
      </c>
      <c r="D205" s="128" t="s">
        <v>404</v>
      </c>
      <c r="E205" s="128" t="s">
        <v>404</v>
      </c>
      <c r="F205" s="128" t="s">
        <v>404</v>
      </c>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463">
        <f t="shared" si="0"/>
        <v>0</v>
      </c>
      <c r="AJ205" s="465"/>
      <c r="AK205" s="127" t="e">
        <f>ROUNDDOWN(AJ205/AG209,2)</f>
        <v>#DIV/0!</v>
      </c>
    </row>
    <row r="206" spans="1:37" ht="30" hidden="1" customHeight="1">
      <c r="A206" s="126">
        <v>0</v>
      </c>
      <c r="B206" s="126">
        <v>0</v>
      </c>
      <c r="C206" s="128" t="s">
        <v>404</v>
      </c>
      <c r="D206" s="128" t="s">
        <v>404</v>
      </c>
      <c r="E206" s="128" t="s">
        <v>404</v>
      </c>
      <c r="F206" s="128" t="s">
        <v>404</v>
      </c>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463">
        <f t="shared" si="0"/>
        <v>0</v>
      </c>
      <c r="AJ206" s="465"/>
      <c r="AK206" s="127" t="e">
        <f>ROUNDDOWN(AJ206/AG209,2)</f>
        <v>#DIV/0!</v>
      </c>
    </row>
    <row r="207" spans="1:37" ht="30" hidden="1" customHeight="1">
      <c r="A207" s="126">
        <v>0</v>
      </c>
      <c r="B207" s="126">
        <v>0</v>
      </c>
      <c r="C207" s="128" t="s">
        <v>404</v>
      </c>
      <c r="D207" s="128" t="s">
        <v>404</v>
      </c>
      <c r="E207" s="128" t="s">
        <v>404</v>
      </c>
      <c r="F207" s="128" t="s">
        <v>404</v>
      </c>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463">
        <f t="shared" si="0"/>
        <v>0</v>
      </c>
      <c r="AJ207" s="465"/>
      <c r="AK207" s="127" t="e">
        <f>ROUNDDOWN(AJ207/AG209,2)</f>
        <v>#DIV/0!</v>
      </c>
    </row>
    <row r="208" spans="1:37" ht="9.9499999999999993" customHeight="1" thickBot="1">
      <c r="A208" s="466"/>
      <c r="B208" s="467"/>
      <c r="C208" s="468"/>
      <c r="D208" s="468"/>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9"/>
      <c r="AJ208" s="469"/>
      <c r="AK208" s="470"/>
    </row>
    <row r="209" spans="1:37" ht="24.95" customHeight="1" thickBot="1">
      <c r="A209" s="471" t="s">
        <v>826</v>
      </c>
      <c r="B209" s="472" t="s">
        <v>75</v>
      </c>
      <c r="C209" s="473"/>
      <c r="D209" s="473"/>
      <c r="E209" s="474" t="s">
        <v>63</v>
      </c>
      <c r="F209" s="1799" t="e">
        <f t="shared" ref="F209:F226" si="1">SUMIF($A$8:$A$207,B209,$AK$8:$AK$207)</f>
        <v>#DIV/0!</v>
      </c>
      <c r="G209" s="1799"/>
      <c r="H209" s="452" t="s">
        <v>64</v>
      </c>
      <c r="I209" s="473"/>
      <c r="J209" s="1810" t="s">
        <v>65</v>
      </c>
      <c r="K209" s="1810"/>
      <c r="L209" s="1810"/>
      <c r="M209" s="1810"/>
      <c r="N209" s="1811"/>
      <c r="O209" s="1812"/>
      <c r="P209" s="1813"/>
      <c r="Q209" s="452" t="s">
        <v>399</v>
      </c>
      <c r="S209" s="1810" t="s">
        <v>66</v>
      </c>
      <c r="T209" s="1810"/>
      <c r="U209" s="1810"/>
      <c r="V209" s="1810"/>
      <c r="W209" s="1811"/>
      <c r="X209" s="1812"/>
      <c r="Y209" s="1813"/>
      <c r="Z209" s="452" t="s">
        <v>67</v>
      </c>
      <c r="AB209" s="1810" t="s">
        <v>68</v>
      </c>
      <c r="AC209" s="1810"/>
      <c r="AD209" s="1810"/>
      <c r="AE209" s="1810"/>
      <c r="AF209" s="1811"/>
      <c r="AG209" s="1812"/>
      <c r="AH209" s="1813"/>
      <c r="AI209" s="452" t="s">
        <v>399</v>
      </c>
      <c r="AK209" s="475"/>
    </row>
    <row r="210" spans="1:37" ht="24.95" customHeight="1">
      <c r="A210" s="471" t="s">
        <v>827</v>
      </c>
      <c r="B210" s="476" t="s">
        <v>360</v>
      </c>
      <c r="C210" s="473"/>
      <c r="D210" s="473"/>
      <c r="E210" s="474" t="s">
        <v>63</v>
      </c>
      <c r="F210" s="1799" t="e">
        <f t="shared" si="1"/>
        <v>#DIV/0!</v>
      </c>
      <c r="G210" s="1799"/>
      <c r="H210" s="452" t="s">
        <v>64</v>
      </c>
      <c r="I210" s="473"/>
      <c r="AG210" s="452" t="str">
        <f>IF(O209*X209=AG209,"","NG")</f>
        <v/>
      </c>
      <c r="AK210" s="475"/>
    </row>
    <row r="211" spans="1:37" ht="24.95" customHeight="1">
      <c r="A211" s="471" t="s">
        <v>828</v>
      </c>
      <c r="B211" s="472" t="s">
        <v>48</v>
      </c>
      <c r="C211" s="473"/>
      <c r="D211" s="473"/>
      <c r="E211" s="474" t="s">
        <v>63</v>
      </c>
      <c r="F211" s="1799">
        <f>SUMIF($A$8:$A$207,B211,$AK$8:$AK$207)</f>
        <v>0</v>
      </c>
      <c r="G211" s="1799"/>
      <c r="H211" s="452" t="s">
        <v>64</v>
      </c>
      <c r="I211" s="473"/>
      <c r="AK211" s="475"/>
    </row>
    <row r="212" spans="1:37" ht="24.95" customHeight="1" thickBot="1">
      <c r="A212" s="477" t="s">
        <v>829</v>
      </c>
      <c r="B212" s="452" t="s">
        <v>62</v>
      </c>
      <c r="E212" s="474" t="s">
        <v>63</v>
      </c>
      <c r="F212" s="1799">
        <f t="shared" si="1"/>
        <v>0</v>
      </c>
      <c r="G212" s="1799"/>
      <c r="H212" s="452" t="s">
        <v>64</v>
      </c>
      <c r="R212" s="1804">
        <f>SUM(F212:G217)</f>
        <v>0</v>
      </c>
      <c r="S212" s="1804"/>
      <c r="T212" s="478"/>
      <c r="AK212" s="479"/>
    </row>
    <row r="213" spans="1:37" ht="24.95" customHeight="1" thickBot="1">
      <c r="A213" s="477" t="s">
        <v>830</v>
      </c>
      <c r="B213" s="914" t="s">
        <v>1361</v>
      </c>
      <c r="E213" s="474" t="s">
        <v>63</v>
      </c>
      <c r="F213" s="1799">
        <f>SUMIF($A$8:$A$207,B213,$AK$8:$AK$207)</f>
        <v>0</v>
      </c>
      <c r="G213" s="1799"/>
      <c r="H213" s="452" t="s">
        <v>64</v>
      </c>
      <c r="J213" s="452" t="s">
        <v>366</v>
      </c>
      <c r="W213" s="1805">
        <f>SUM(F212:G217)</f>
        <v>0</v>
      </c>
      <c r="X213" s="1806"/>
      <c r="Y213" s="452" t="s">
        <v>64</v>
      </c>
      <c r="Z213" s="452" t="s">
        <v>831</v>
      </c>
      <c r="AK213" s="479"/>
    </row>
    <row r="214" spans="1:37" ht="24.95" customHeight="1" thickBot="1">
      <c r="A214" s="477" t="s">
        <v>832</v>
      </c>
      <c r="B214" s="480" t="s">
        <v>69</v>
      </c>
      <c r="E214" s="474" t="s">
        <v>63</v>
      </c>
      <c r="F214" s="1799">
        <f t="shared" si="1"/>
        <v>0</v>
      </c>
      <c r="G214" s="1799"/>
      <c r="H214" s="452" t="s">
        <v>64</v>
      </c>
      <c r="Z214" s="481"/>
      <c r="AA214" s="481"/>
      <c r="AB214" s="478"/>
      <c r="AK214" s="479"/>
    </row>
    <row r="215" spans="1:37" ht="24.95" customHeight="1" thickBot="1">
      <c r="A215" s="477" t="s">
        <v>833</v>
      </c>
      <c r="B215" s="480" t="s">
        <v>70</v>
      </c>
      <c r="E215" s="474" t="s">
        <v>63</v>
      </c>
      <c r="F215" s="1799">
        <f t="shared" si="1"/>
        <v>0</v>
      </c>
      <c r="G215" s="1799"/>
      <c r="H215" s="452" t="s">
        <v>64</v>
      </c>
      <c r="J215" s="452" t="s">
        <v>367</v>
      </c>
      <c r="S215" s="481"/>
      <c r="T215" s="482"/>
      <c r="W215" s="1801">
        <f>F215+F216+F217+F219</f>
        <v>0</v>
      </c>
      <c r="X215" s="1802"/>
      <c r="Y215" s="452" t="s">
        <v>64</v>
      </c>
      <c r="Z215" s="483" t="s">
        <v>834</v>
      </c>
      <c r="AA215" s="483"/>
      <c r="AB215" s="478"/>
      <c r="AK215" s="479"/>
    </row>
    <row r="216" spans="1:37" ht="24.95" customHeight="1">
      <c r="A216" s="477" t="s">
        <v>835</v>
      </c>
      <c r="B216" s="452" t="s">
        <v>71</v>
      </c>
      <c r="E216" s="474" t="s">
        <v>63</v>
      </c>
      <c r="F216" s="1799">
        <f t="shared" si="1"/>
        <v>0</v>
      </c>
      <c r="G216" s="1799"/>
      <c r="H216" s="452" t="s">
        <v>64</v>
      </c>
      <c r="K216" s="452" t="s">
        <v>400</v>
      </c>
      <c r="Z216" s="483"/>
      <c r="AA216" s="483"/>
      <c r="AB216" s="478"/>
      <c r="AK216" s="479"/>
    </row>
    <row r="217" spans="1:37" ht="24.95" customHeight="1">
      <c r="A217" s="477" t="s">
        <v>836</v>
      </c>
      <c r="B217" s="452" t="s">
        <v>72</v>
      </c>
      <c r="E217" s="474" t="s">
        <v>63</v>
      </c>
      <c r="F217" s="1799">
        <f t="shared" si="1"/>
        <v>0</v>
      </c>
      <c r="G217" s="1799"/>
      <c r="H217" s="452" t="s">
        <v>64</v>
      </c>
      <c r="Z217" s="474"/>
      <c r="AA217" s="474"/>
      <c r="AK217" s="479"/>
    </row>
    <row r="218" spans="1:37" ht="24.95" customHeight="1">
      <c r="A218" s="477" t="s">
        <v>837</v>
      </c>
      <c r="B218" s="484" t="s">
        <v>73</v>
      </c>
      <c r="E218" s="474" t="s">
        <v>63</v>
      </c>
      <c r="F218" s="1799">
        <f t="shared" si="1"/>
        <v>0</v>
      </c>
      <c r="G218" s="1799"/>
      <c r="H218" s="452" t="s">
        <v>64</v>
      </c>
      <c r="R218" s="478"/>
      <c r="S218" s="481"/>
      <c r="T218" s="481"/>
      <c r="Z218" s="474"/>
      <c r="AA218" s="474"/>
      <c r="AK218" s="479"/>
    </row>
    <row r="219" spans="1:37" ht="24.95" customHeight="1">
      <c r="A219" s="477" t="s">
        <v>838</v>
      </c>
      <c r="B219" s="452" t="s">
        <v>74</v>
      </c>
      <c r="E219" s="474" t="s">
        <v>63</v>
      </c>
      <c r="F219" s="1799">
        <f t="shared" si="1"/>
        <v>0</v>
      </c>
      <c r="G219" s="1799"/>
      <c r="H219" s="452" t="s">
        <v>64</v>
      </c>
      <c r="R219" s="478"/>
      <c r="S219" s="1803"/>
      <c r="T219" s="1803"/>
      <c r="U219" s="478"/>
      <c r="W219" s="485"/>
      <c r="X219" s="485"/>
      <c r="Y219" s="485"/>
      <c r="Z219" s="1798"/>
      <c r="AA219" s="1798"/>
      <c r="AC219" s="486"/>
      <c r="AK219" s="479"/>
    </row>
    <row r="220" spans="1:37" ht="24.95" customHeight="1">
      <c r="A220" s="477" t="s">
        <v>839</v>
      </c>
      <c r="B220" s="478" t="s">
        <v>286</v>
      </c>
      <c r="E220" s="474" t="s">
        <v>63</v>
      </c>
      <c r="F220" s="1799">
        <f t="shared" si="1"/>
        <v>0</v>
      </c>
      <c r="G220" s="1799"/>
      <c r="H220" s="452" t="s">
        <v>64</v>
      </c>
      <c r="S220" s="474"/>
      <c r="T220" s="474"/>
      <c r="Z220" s="474"/>
      <c r="AA220" s="474"/>
      <c r="AK220" s="479"/>
    </row>
    <row r="221" spans="1:37" ht="24.95" customHeight="1">
      <c r="A221" s="477" t="s">
        <v>840</v>
      </c>
      <c r="B221" s="480" t="s">
        <v>116</v>
      </c>
      <c r="E221" s="474" t="s">
        <v>63</v>
      </c>
      <c r="F221" s="1799">
        <f>SUMIF($A$8:$A$207,B221,$AK$8:$AK$207)</f>
        <v>0</v>
      </c>
      <c r="G221" s="1799"/>
      <c r="H221" s="452" t="s">
        <v>64</v>
      </c>
      <c r="S221" s="474"/>
      <c r="T221" s="474"/>
      <c r="Z221" s="474"/>
      <c r="AA221" s="474"/>
      <c r="AK221" s="479"/>
    </row>
    <row r="222" spans="1:37" ht="24.95" customHeight="1">
      <c r="A222" s="477" t="s">
        <v>841</v>
      </c>
      <c r="B222" s="480" t="s">
        <v>115</v>
      </c>
      <c r="E222" s="474" t="s">
        <v>63</v>
      </c>
      <c r="F222" s="1799">
        <f>SUMIF($A$8:$A$207,B222,$AK$8:$AK$207)</f>
        <v>0</v>
      </c>
      <c r="G222" s="1799"/>
      <c r="H222" s="452" t="s">
        <v>64</v>
      </c>
      <c r="R222" s="478"/>
      <c r="S222" s="1800"/>
      <c r="T222" s="1800"/>
      <c r="U222" s="478"/>
      <c r="W222" s="485"/>
      <c r="X222" s="485"/>
      <c r="Y222" s="485"/>
      <c r="Z222" s="1798"/>
      <c r="AA222" s="1798"/>
      <c r="AC222" s="487"/>
      <c r="AK222" s="479"/>
    </row>
    <row r="223" spans="1:37" ht="24.95" customHeight="1">
      <c r="A223" s="477" t="s">
        <v>842</v>
      </c>
      <c r="B223" s="452" t="s">
        <v>138</v>
      </c>
      <c r="E223" s="474" t="s">
        <v>63</v>
      </c>
      <c r="F223" s="1799">
        <f t="shared" si="1"/>
        <v>0</v>
      </c>
      <c r="G223" s="1799"/>
      <c r="H223" s="452" t="s">
        <v>64</v>
      </c>
      <c r="R223" s="478"/>
      <c r="S223" s="1803"/>
      <c r="T223" s="1803"/>
      <c r="U223" s="478"/>
      <c r="W223" s="485"/>
      <c r="X223" s="485"/>
      <c r="Y223" s="485"/>
      <c r="Z223" s="1798"/>
      <c r="AA223" s="1798"/>
      <c r="AC223" s="487"/>
      <c r="AK223" s="479"/>
    </row>
    <row r="224" spans="1:37" ht="24.95" customHeight="1">
      <c r="A224" s="477" t="s">
        <v>843</v>
      </c>
      <c r="B224" s="452" t="s">
        <v>49</v>
      </c>
      <c r="E224" s="474" t="s">
        <v>63</v>
      </c>
      <c r="F224" s="1799">
        <f>SUMIF($A$8:$A$207,B224,$AK$8:$AK$207)</f>
        <v>0</v>
      </c>
      <c r="G224" s="1799"/>
      <c r="H224" s="452" t="s">
        <v>64</v>
      </c>
      <c r="AK224" s="479"/>
    </row>
    <row r="225" spans="1:37" ht="24.95" customHeight="1">
      <c r="A225" s="477" t="s">
        <v>844</v>
      </c>
      <c r="B225" s="452" t="s">
        <v>50</v>
      </c>
      <c r="E225" s="474" t="s">
        <v>63</v>
      </c>
      <c r="F225" s="1799">
        <f>SUMIF($A$8:$A$207,B225,$AK$8:$AK$207)</f>
        <v>0</v>
      </c>
      <c r="G225" s="1799"/>
      <c r="H225" s="452" t="s">
        <v>64</v>
      </c>
      <c r="AK225" s="479"/>
    </row>
    <row r="226" spans="1:37" ht="24.95" customHeight="1">
      <c r="A226" s="477" t="s">
        <v>845</v>
      </c>
      <c r="B226" s="452" t="s">
        <v>109</v>
      </c>
      <c r="E226" s="474" t="s">
        <v>63</v>
      </c>
      <c r="F226" s="1799">
        <f t="shared" si="1"/>
        <v>0</v>
      </c>
      <c r="G226" s="1799"/>
      <c r="H226" s="452" t="s">
        <v>64</v>
      </c>
      <c r="Q226" s="478"/>
      <c r="R226" s="481"/>
      <c r="S226" s="481"/>
      <c r="T226" s="478"/>
      <c r="V226" s="485"/>
      <c r="W226" s="485"/>
      <c r="X226" s="488"/>
      <c r="Y226" s="488"/>
      <c r="AK226" s="479"/>
    </row>
    <row r="227" spans="1:37" ht="9.9499999999999993" customHeight="1" thickBot="1">
      <c r="A227" s="489"/>
      <c r="B227" s="490"/>
      <c r="C227" s="490"/>
      <c r="D227" s="490"/>
      <c r="E227" s="491"/>
      <c r="F227" s="492"/>
      <c r="G227" s="492"/>
      <c r="H227" s="490"/>
      <c r="I227" s="490"/>
      <c r="J227" s="490"/>
      <c r="K227" s="490"/>
      <c r="L227" s="490"/>
      <c r="M227" s="490"/>
      <c r="N227" s="490"/>
      <c r="O227" s="490"/>
      <c r="P227" s="490"/>
      <c r="Q227" s="493"/>
      <c r="R227" s="492"/>
      <c r="S227" s="492"/>
      <c r="T227" s="493"/>
      <c r="U227" s="490"/>
      <c r="V227" s="490"/>
      <c r="W227" s="490"/>
      <c r="X227" s="494"/>
      <c r="Y227" s="494"/>
      <c r="Z227" s="490"/>
      <c r="AA227" s="490"/>
      <c r="AB227" s="490"/>
      <c r="AC227" s="490"/>
      <c r="AD227" s="490"/>
      <c r="AE227" s="490"/>
      <c r="AF227" s="490"/>
      <c r="AG227" s="490"/>
      <c r="AH227" s="490"/>
      <c r="AI227" s="490"/>
      <c r="AJ227" s="490"/>
      <c r="AK227" s="495"/>
    </row>
    <row r="228" spans="1:37" ht="20.100000000000001" customHeight="1">
      <c r="A228" s="452" t="s">
        <v>359</v>
      </c>
    </row>
    <row r="229" spans="1:37" ht="20.100000000000001" customHeight="1">
      <c r="A229" s="452" t="s">
        <v>407</v>
      </c>
    </row>
    <row r="230" spans="1:37" ht="20.100000000000001" customHeight="1">
      <c r="A230" s="452" t="s">
        <v>51</v>
      </c>
    </row>
    <row r="231" spans="1:37" ht="20.100000000000001" customHeight="1">
      <c r="A231" s="452" t="s">
        <v>358</v>
      </c>
    </row>
    <row r="232" spans="1:37" ht="20.100000000000001" customHeight="1">
      <c r="A232" s="452" t="s">
        <v>357</v>
      </c>
    </row>
    <row r="233" spans="1:37" ht="20.100000000000001" customHeight="1">
      <c r="A233" s="452" t="s">
        <v>186</v>
      </c>
    </row>
    <row r="234" spans="1:37" ht="20.100000000000001" customHeight="1">
      <c r="A234" s="452" t="s">
        <v>356</v>
      </c>
    </row>
    <row r="235" spans="1:37" ht="20.100000000000001" customHeight="1">
      <c r="A235" s="452" t="s">
        <v>355</v>
      </c>
    </row>
    <row r="236" spans="1:37" ht="20.100000000000001" customHeight="1">
      <c r="C236" s="485"/>
      <c r="D236" s="485"/>
      <c r="E236" s="485"/>
      <c r="F236" s="485"/>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mergeCells count="68">
    <mergeCell ref="AJ1:AK1"/>
    <mergeCell ref="B2:O2"/>
    <mergeCell ref="P2:U2"/>
    <mergeCell ref="V2:AB2"/>
    <mergeCell ref="AC2:AG2"/>
    <mergeCell ref="AH2:AI2"/>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5:AJ7"/>
    <mergeCell ref="F5:F7"/>
    <mergeCell ref="A5:A7"/>
    <mergeCell ref="B5:B7"/>
    <mergeCell ref="C5:C7"/>
    <mergeCell ref="D5:D7"/>
    <mergeCell ref="E5:E7"/>
    <mergeCell ref="F214:G214"/>
    <mergeCell ref="F215:G215"/>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F210:G210"/>
    <mergeCell ref="F211:G211"/>
    <mergeCell ref="F212:G212"/>
    <mergeCell ref="R212:S212"/>
    <mergeCell ref="F213:G213"/>
    <mergeCell ref="W215:X215"/>
    <mergeCell ref="F216:G216"/>
    <mergeCell ref="F217:G217"/>
    <mergeCell ref="F226:G226"/>
    <mergeCell ref="F219:G219"/>
    <mergeCell ref="S219:T219"/>
    <mergeCell ref="F223:G223"/>
    <mergeCell ref="S223:T223"/>
    <mergeCell ref="F218:G218"/>
    <mergeCell ref="Z223:AA223"/>
    <mergeCell ref="F224:G224"/>
    <mergeCell ref="F225:G225"/>
    <mergeCell ref="Z219:AA219"/>
    <mergeCell ref="F220:G220"/>
    <mergeCell ref="F221:G221"/>
    <mergeCell ref="F222:G222"/>
    <mergeCell ref="S222:T222"/>
    <mergeCell ref="Z222:AA222"/>
  </mergeCells>
  <phoneticPr fontId="8"/>
  <dataValidations count="7">
    <dataValidation type="list" allowBlank="1" showInputMessage="1" showErrorMessage="1" sqref="V2:AB2" xr:uid="{3B80E265-DFFB-417F-9311-B559ECB68C36}">
      <formula1>"生活介護,療養介護"</formula1>
    </dataValidation>
    <dataValidation type="list" allowBlank="1" showInputMessage="1" showErrorMessage="1" sqref="C208:D211 E208:F208" xr:uid="{CFFC73F9-B3C1-4168-AF97-B29443E9599C}">
      <formula1>"○"</formula1>
    </dataValidation>
    <dataValidation type="list" allowBlank="1" showInputMessage="1" showErrorMessage="1" sqref="S219:T219 S223:T223 Z216:AA216" xr:uid="{72726738-20F0-457A-8BC0-83E8C16F0419}">
      <formula1>"0,1,2,3,4,5,6,7,8,9,10,11,12,13,14,15,16,17,18,19,20,21,22,23,24,25,26,27,27,29,30,31,32,33,34,35,36,37,38,39,40,41,42,43,44,45,46,47,48,49,50"</formula1>
    </dataValidation>
    <dataValidation type="list" allowBlank="1" showInputMessage="1" showErrorMessage="1" sqref="A8:A21" xr:uid="{55EE1C17-54B6-49ED-B308-CC67BB5F2AF5}">
      <formula1>$B$209:$B$226</formula1>
    </dataValidation>
    <dataValidation allowBlank="1" showInputMessage="1" showErrorMessage="1" promptTitle="＝＝＝＝＝＝＝留意事項＝＝＝＝＝＝＝" prompt="新規指定事業所は定員数×0.9(小数点第二位を切上)の値を入力" sqref="B4" xr:uid="{69DD60CF-8933-4581-BE72-8BC9EBA8EF05}"/>
    <dataValidation type="list" allowBlank="1" showInputMessage="1" showErrorMessage="1" promptTitle="＝＝＝＝＝＝＝留意事項＝＝＝＝＝＝＝" prompt="【生活介護の場合】_x000a_平均障害区分が４未満：６_x000a_平均障害区分が４以上５未満：５_x000a_平均障害区分が５以上：３_x000a__x000a_【療養介護の場合】_x000a_「療」を選択" sqref="F3" xr:uid="{32AC79E7-057F-44C4-B818-838BDF1933BF}">
      <formula1>"3,5,6,療"</formula1>
    </dataValidation>
    <dataValidation type="list" allowBlank="1" showInputMessage="1" showErrorMessage="1" sqref="L3" xr:uid="{96D89BB1-20E7-42D5-A2CE-3DD0D4FCE855}">
      <formula1>"1.5,1.7,2,2.5"</formula1>
    </dataValidation>
  </dataValidations>
  <pageMargins left="0.65" right="0.39" top="0.56000000000000005" bottom="0.21" header="0.37" footer="0.51200000000000001"/>
  <pageSetup paperSize="9" scale="48" orientation="landscape" r:id="rId1"/>
  <headerFooter alignWithMargins="0">
    <oddHeader>&amp;R&amp;F&amp;A</oddHead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theme="4"/>
  </sheetPr>
  <dimension ref="A1:H35"/>
  <sheetViews>
    <sheetView showGridLines="0" view="pageBreakPreview" topLeftCell="A7" zoomScale="85" zoomScaleNormal="100" zoomScaleSheetLayoutView="85" workbookViewId="0">
      <selection activeCell="Q20" sqref="Q20"/>
    </sheetView>
  </sheetViews>
  <sheetFormatPr defaultRowHeight="13.5"/>
  <cols>
    <col min="1" max="1" width="3.125" style="250" customWidth="1"/>
    <col min="2" max="2" width="15.375" style="250" customWidth="1"/>
    <col min="3" max="4" width="8.5" style="250" customWidth="1"/>
    <col min="5" max="6" width="8.625" style="250" customWidth="1"/>
    <col min="7" max="7" width="16.375" style="250" customWidth="1"/>
    <col min="8" max="8" width="16.75" style="250" bestFit="1" customWidth="1"/>
    <col min="9" max="256" width="9" style="250"/>
    <col min="257" max="257" width="3.125" style="250" customWidth="1"/>
    <col min="258" max="258" width="15.375" style="250" customWidth="1"/>
    <col min="259" max="260" width="8.5" style="250" customWidth="1"/>
    <col min="261" max="262" width="8.625" style="250" customWidth="1"/>
    <col min="263" max="263" width="16.375" style="250" customWidth="1"/>
    <col min="264" max="264" width="16.75" style="250" bestFit="1" customWidth="1"/>
    <col min="265" max="512" width="9" style="250"/>
    <col min="513" max="513" width="3.125" style="250" customWidth="1"/>
    <col min="514" max="514" width="15.375" style="250" customWidth="1"/>
    <col min="515" max="516" width="8.5" style="250" customWidth="1"/>
    <col min="517" max="518" width="8.625" style="250" customWidth="1"/>
    <col min="519" max="519" width="16.375" style="250" customWidth="1"/>
    <col min="520" max="520" width="16.75" style="250" bestFit="1" customWidth="1"/>
    <col min="521" max="768" width="9" style="250"/>
    <col min="769" max="769" width="3.125" style="250" customWidth="1"/>
    <col min="770" max="770" width="15.375" style="250" customWidth="1"/>
    <col min="771" max="772" width="8.5" style="250" customWidth="1"/>
    <col min="773" max="774" width="8.625" style="250" customWidth="1"/>
    <col min="775" max="775" width="16.375" style="250" customWidth="1"/>
    <col min="776" max="776" width="16.75" style="250" bestFit="1" customWidth="1"/>
    <col min="777" max="1024" width="9" style="250"/>
    <col min="1025" max="1025" width="3.125" style="250" customWidth="1"/>
    <col min="1026" max="1026" width="15.375" style="250" customWidth="1"/>
    <col min="1027" max="1028" width="8.5" style="250" customWidth="1"/>
    <col min="1029" max="1030" width="8.625" style="250" customWidth="1"/>
    <col min="1031" max="1031" width="16.375" style="250" customWidth="1"/>
    <col min="1032" max="1032" width="16.75" style="250" bestFit="1" customWidth="1"/>
    <col min="1033" max="1280" width="9" style="250"/>
    <col min="1281" max="1281" width="3.125" style="250" customWidth="1"/>
    <col min="1282" max="1282" width="15.375" style="250" customWidth="1"/>
    <col min="1283" max="1284" width="8.5" style="250" customWidth="1"/>
    <col min="1285" max="1286" width="8.625" style="250" customWidth="1"/>
    <col min="1287" max="1287" width="16.375" style="250" customWidth="1"/>
    <col min="1288" max="1288" width="16.75" style="250" bestFit="1" customWidth="1"/>
    <col min="1289" max="1536" width="9" style="250"/>
    <col min="1537" max="1537" width="3.125" style="250" customWidth="1"/>
    <col min="1538" max="1538" width="15.375" style="250" customWidth="1"/>
    <col min="1539" max="1540" width="8.5" style="250" customWidth="1"/>
    <col min="1541" max="1542" width="8.625" style="250" customWidth="1"/>
    <col min="1543" max="1543" width="16.375" style="250" customWidth="1"/>
    <col min="1544" max="1544" width="16.75" style="250" bestFit="1" customWidth="1"/>
    <col min="1545" max="1792" width="9" style="250"/>
    <col min="1793" max="1793" width="3.125" style="250" customWidth="1"/>
    <col min="1794" max="1794" width="15.375" style="250" customWidth="1"/>
    <col min="1795" max="1796" width="8.5" style="250" customWidth="1"/>
    <col min="1797" max="1798" width="8.625" style="250" customWidth="1"/>
    <col min="1799" max="1799" width="16.375" style="250" customWidth="1"/>
    <col min="1800" max="1800" width="16.75" style="250" bestFit="1" customWidth="1"/>
    <col min="1801" max="2048" width="9" style="250"/>
    <col min="2049" max="2049" width="3.125" style="250" customWidth="1"/>
    <col min="2050" max="2050" width="15.375" style="250" customWidth="1"/>
    <col min="2051" max="2052" width="8.5" style="250" customWidth="1"/>
    <col min="2053" max="2054" width="8.625" style="250" customWidth="1"/>
    <col min="2055" max="2055" width="16.375" style="250" customWidth="1"/>
    <col min="2056" max="2056" width="16.75" style="250" bestFit="1" customWidth="1"/>
    <col min="2057" max="2304" width="9" style="250"/>
    <col min="2305" max="2305" width="3.125" style="250" customWidth="1"/>
    <col min="2306" max="2306" width="15.375" style="250" customWidth="1"/>
    <col min="2307" max="2308" width="8.5" style="250" customWidth="1"/>
    <col min="2309" max="2310" width="8.625" style="250" customWidth="1"/>
    <col min="2311" max="2311" width="16.375" style="250" customWidth="1"/>
    <col min="2312" max="2312" width="16.75" style="250" bestFit="1" customWidth="1"/>
    <col min="2313" max="2560" width="9" style="250"/>
    <col min="2561" max="2561" width="3.125" style="250" customWidth="1"/>
    <col min="2562" max="2562" width="15.375" style="250" customWidth="1"/>
    <col min="2563" max="2564" width="8.5" style="250" customWidth="1"/>
    <col min="2565" max="2566" width="8.625" style="250" customWidth="1"/>
    <col min="2567" max="2567" width="16.375" style="250" customWidth="1"/>
    <col min="2568" max="2568" width="16.75" style="250" bestFit="1" customWidth="1"/>
    <col min="2569" max="2816" width="9" style="250"/>
    <col min="2817" max="2817" width="3.125" style="250" customWidth="1"/>
    <col min="2818" max="2818" width="15.375" style="250" customWidth="1"/>
    <col min="2819" max="2820" width="8.5" style="250" customWidth="1"/>
    <col min="2821" max="2822" width="8.625" style="250" customWidth="1"/>
    <col min="2823" max="2823" width="16.375" style="250" customWidth="1"/>
    <col min="2824" max="2824" width="16.75" style="250" bestFit="1" customWidth="1"/>
    <col min="2825" max="3072" width="9" style="250"/>
    <col min="3073" max="3073" width="3.125" style="250" customWidth="1"/>
    <col min="3074" max="3074" width="15.375" style="250" customWidth="1"/>
    <col min="3075" max="3076" width="8.5" style="250" customWidth="1"/>
    <col min="3077" max="3078" width="8.625" style="250" customWidth="1"/>
    <col min="3079" max="3079" width="16.375" style="250" customWidth="1"/>
    <col min="3080" max="3080" width="16.75" style="250" bestFit="1" customWidth="1"/>
    <col min="3081" max="3328" width="9" style="250"/>
    <col min="3329" max="3329" width="3.125" style="250" customWidth="1"/>
    <col min="3330" max="3330" width="15.375" style="250" customWidth="1"/>
    <col min="3331" max="3332" width="8.5" style="250" customWidth="1"/>
    <col min="3333" max="3334" width="8.625" style="250" customWidth="1"/>
    <col min="3335" max="3335" width="16.375" style="250" customWidth="1"/>
    <col min="3336" max="3336" width="16.75" style="250" bestFit="1" customWidth="1"/>
    <col min="3337" max="3584" width="9" style="250"/>
    <col min="3585" max="3585" width="3.125" style="250" customWidth="1"/>
    <col min="3586" max="3586" width="15.375" style="250" customWidth="1"/>
    <col min="3587" max="3588" width="8.5" style="250" customWidth="1"/>
    <col min="3589" max="3590" width="8.625" style="250" customWidth="1"/>
    <col min="3591" max="3591" width="16.375" style="250" customWidth="1"/>
    <col min="3592" max="3592" width="16.75" style="250" bestFit="1" customWidth="1"/>
    <col min="3593" max="3840" width="9" style="250"/>
    <col min="3841" max="3841" width="3.125" style="250" customWidth="1"/>
    <col min="3842" max="3842" width="15.375" style="250" customWidth="1"/>
    <col min="3843" max="3844" width="8.5" style="250" customWidth="1"/>
    <col min="3845" max="3846" width="8.625" style="250" customWidth="1"/>
    <col min="3847" max="3847" width="16.375" style="250" customWidth="1"/>
    <col min="3848" max="3848" width="16.75" style="250" bestFit="1" customWidth="1"/>
    <col min="3849" max="4096" width="9" style="250"/>
    <col min="4097" max="4097" width="3.125" style="250" customWidth="1"/>
    <col min="4098" max="4098" width="15.375" style="250" customWidth="1"/>
    <col min="4099" max="4100" width="8.5" style="250" customWidth="1"/>
    <col min="4101" max="4102" width="8.625" style="250" customWidth="1"/>
    <col min="4103" max="4103" width="16.375" style="250" customWidth="1"/>
    <col min="4104" max="4104" width="16.75" style="250" bestFit="1" customWidth="1"/>
    <col min="4105" max="4352" width="9" style="250"/>
    <col min="4353" max="4353" width="3.125" style="250" customWidth="1"/>
    <col min="4354" max="4354" width="15.375" style="250" customWidth="1"/>
    <col min="4355" max="4356" width="8.5" style="250" customWidth="1"/>
    <col min="4357" max="4358" width="8.625" style="250" customWidth="1"/>
    <col min="4359" max="4359" width="16.375" style="250" customWidth="1"/>
    <col min="4360" max="4360" width="16.75" style="250" bestFit="1" customWidth="1"/>
    <col min="4361" max="4608" width="9" style="250"/>
    <col min="4609" max="4609" width="3.125" style="250" customWidth="1"/>
    <col min="4610" max="4610" width="15.375" style="250" customWidth="1"/>
    <col min="4611" max="4612" width="8.5" style="250" customWidth="1"/>
    <col min="4613" max="4614" width="8.625" style="250" customWidth="1"/>
    <col min="4615" max="4615" width="16.375" style="250" customWidth="1"/>
    <col min="4616" max="4616" width="16.75" style="250" bestFit="1" customWidth="1"/>
    <col min="4617" max="4864" width="9" style="250"/>
    <col min="4865" max="4865" width="3.125" style="250" customWidth="1"/>
    <col min="4866" max="4866" width="15.375" style="250" customWidth="1"/>
    <col min="4867" max="4868" width="8.5" style="250" customWidth="1"/>
    <col min="4869" max="4870" width="8.625" style="250" customWidth="1"/>
    <col min="4871" max="4871" width="16.375" style="250" customWidth="1"/>
    <col min="4872" max="4872" width="16.75" style="250" bestFit="1" customWidth="1"/>
    <col min="4873" max="5120" width="9" style="250"/>
    <col min="5121" max="5121" width="3.125" style="250" customWidth="1"/>
    <col min="5122" max="5122" width="15.375" style="250" customWidth="1"/>
    <col min="5123" max="5124" width="8.5" style="250" customWidth="1"/>
    <col min="5125" max="5126" width="8.625" style="250" customWidth="1"/>
    <col min="5127" max="5127" width="16.375" style="250" customWidth="1"/>
    <col min="5128" max="5128" width="16.75" style="250" bestFit="1" customWidth="1"/>
    <col min="5129" max="5376" width="9" style="250"/>
    <col min="5377" max="5377" width="3.125" style="250" customWidth="1"/>
    <col min="5378" max="5378" width="15.375" style="250" customWidth="1"/>
    <col min="5379" max="5380" width="8.5" style="250" customWidth="1"/>
    <col min="5381" max="5382" width="8.625" style="250" customWidth="1"/>
    <col min="5383" max="5383" width="16.375" style="250" customWidth="1"/>
    <col min="5384" max="5384" width="16.75" style="250" bestFit="1" customWidth="1"/>
    <col min="5385" max="5632" width="9" style="250"/>
    <col min="5633" max="5633" width="3.125" style="250" customWidth="1"/>
    <col min="5634" max="5634" width="15.375" style="250" customWidth="1"/>
    <col min="5635" max="5636" width="8.5" style="250" customWidth="1"/>
    <col min="5637" max="5638" width="8.625" style="250" customWidth="1"/>
    <col min="5639" max="5639" width="16.375" style="250" customWidth="1"/>
    <col min="5640" max="5640" width="16.75" style="250" bestFit="1" customWidth="1"/>
    <col min="5641" max="5888" width="9" style="250"/>
    <col min="5889" max="5889" width="3.125" style="250" customWidth="1"/>
    <col min="5890" max="5890" width="15.375" style="250" customWidth="1"/>
    <col min="5891" max="5892" width="8.5" style="250" customWidth="1"/>
    <col min="5893" max="5894" width="8.625" style="250" customWidth="1"/>
    <col min="5895" max="5895" width="16.375" style="250" customWidth="1"/>
    <col min="5896" max="5896" width="16.75" style="250" bestFit="1" customWidth="1"/>
    <col min="5897" max="6144" width="9" style="250"/>
    <col min="6145" max="6145" width="3.125" style="250" customWidth="1"/>
    <col min="6146" max="6146" width="15.375" style="250" customWidth="1"/>
    <col min="6147" max="6148" width="8.5" style="250" customWidth="1"/>
    <col min="6149" max="6150" width="8.625" style="250" customWidth="1"/>
    <col min="6151" max="6151" width="16.375" style="250" customWidth="1"/>
    <col min="6152" max="6152" width="16.75" style="250" bestFit="1" customWidth="1"/>
    <col min="6153" max="6400" width="9" style="250"/>
    <col min="6401" max="6401" width="3.125" style="250" customWidth="1"/>
    <col min="6402" max="6402" width="15.375" style="250" customWidth="1"/>
    <col min="6403" max="6404" width="8.5" style="250" customWidth="1"/>
    <col min="6405" max="6406" width="8.625" style="250" customWidth="1"/>
    <col min="6407" max="6407" width="16.375" style="250" customWidth="1"/>
    <col min="6408" max="6408" width="16.75" style="250" bestFit="1" customWidth="1"/>
    <col min="6409" max="6656" width="9" style="250"/>
    <col min="6657" max="6657" width="3.125" style="250" customWidth="1"/>
    <col min="6658" max="6658" width="15.375" style="250" customWidth="1"/>
    <col min="6659" max="6660" width="8.5" style="250" customWidth="1"/>
    <col min="6661" max="6662" width="8.625" style="250" customWidth="1"/>
    <col min="6663" max="6663" width="16.375" style="250" customWidth="1"/>
    <col min="6664" max="6664" width="16.75" style="250" bestFit="1" customWidth="1"/>
    <col min="6665" max="6912" width="9" style="250"/>
    <col min="6913" max="6913" width="3.125" style="250" customWidth="1"/>
    <col min="6914" max="6914" width="15.375" style="250" customWidth="1"/>
    <col min="6915" max="6916" width="8.5" style="250" customWidth="1"/>
    <col min="6917" max="6918" width="8.625" style="250" customWidth="1"/>
    <col min="6919" max="6919" width="16.375" style="250" customWidth="1"/>
    <col min="6920" max="6920" width="16.75" style="250" bestFit="1" customWidth="1"/>
    <col min="6921" max="7168" width="9" style="250"/>
    <col min="7169" max="7169" width="3.125" style="250" customWidth="1"/>
    <col min="7170" max="7170" width="15.375" style="250" customWidth="1"/>
    <col min="7171" max="7172" width="8.5" style="250" customWidth="1"/>
    <col min="7173" max="7174" width="8.625" style="250" customWidth="1"/>
    <col min="7175" max="7175" width="16.375" style="250" customWidth="1"/>
    <col min="7176" max="7176" width="16.75" style="250" bestFit="1" customWidth="1"/>
    <col min="7177" max="7424" width="9" style="250"/>
    <col min="7425" max="7425" width="3.125" style="250" customWidth="1"/>
    <col min="7426" max="7426" width="15.375" style="250" customWidth="1"/>
    <col min="7427" max="7428" width="8.5" style="250" customWidth="1"/>
    <col min="7429" max="7430" width="8.625" style="250" customWidth="1"/>
    <col min="7431" max="7431" width="16.375" style="250" customWidth="1"/>
    <col min="7432" max="7432" width="16.75" style="250" bestFit="1" customWidth="1"/>
    <col min="7433" max="7680" width="9" style="250"/>
    <col min="7681" max="7681" width="3.125" style="250" customWidth="1"/>
    <col min="7682" max="7682" width="15.375" style="250" customWidth="1"/>
    <col min="7683" max="7684" width="8.5" style="250" customWidth="1"/>
    <col min="7685" max="7686" width="8.625" style="250" customWidth="1"/>
    <col min="7687" max="7687" width="16.375" style="250" customWidth="1"/>
    <col min="7688" max="7688" width="16.75" style="250" bestFit="1" customWidth="1"/>
    <col min="7689" max="7936" width="9" style="250"/>
    <col min="7937" max="7937" width="3.125" style="250" customWidth="1"/>
    <col min="7938" max="7938" width="15.375" style="250" customWidth="1"/>
    <col min="7939" max="7940" width="8.5" style="250" customWidth="1"/>
    <col min="7941" max="7942" width="8.625" style="250" customWidth="1"/>
    <col min="7943" max="7943" width="16.375" style="250" customWidth="1"/>
    <col min="7944" max="7944" width="16.75" style="250" bestFit="1" customWidth="1"/>
    <col min="7945" max="8192" width="9" style="250"/>
    <col min="8193" max="8193" width="3.125" style="250" customWidth="1"/>
    <col min="8194" max="8194" width="15.375" style="250" customWidth="1"/>
    <col min="8195" max="8196" width="8.5" style="250" customWidth="1"/>
    <col min="8197" max="8198" width="8.625" style="250" customWidth="1"/>
    <col min="8199" max="8199" width="16.375" style="250" customWidth="1"/>
    <col min="8200" max="8200" width="16.75" style="250" bestFit="1" customWidth="1"/>
    <col min="8201" max="8448" width="9" style="250"/>
    <col min="8449" max="8449" width="3.125" style="250" customWidth="1"/>
    <col min="8450" max="8450" width="15.375" style="250" customWidth="1"/>
    <col min="8451" max="8452" width="8.5" style="250" customWidth="1"/>
    <col min="8453" max="8454" width="8.625" style="250" customWidth="1"/>
    <col min="8455" max="8455" width="16.375" style="250" customWidth="1"/>
    <col min="8456" max="8456" width="16.75" style="250" bestFit="1" customWidth="1"/>
    <col min="8457" max="8704" width="9" style="250"/>
    <col min="8705" max="8705" width="3.125" style="250" customWidth="1"/>
    <col min="8706" max="8706" width="15.375" style="250" customWidth="1"/>
    <col min="8707" max="8708" width="8.5" style="250" customWidth="1"/>
    <col min="8709" max="8710" width="8.625" style="250" customWidth="1"/>
    <col min="8711" max="8711" width="16.375" style="250" customWidth="1"/>
    <col min="8712" max="8712" width="16.75" style="250" bestFit="1" customWidth="1"/>
    <col min="8713" max="8960" width="9" style="250"/>
    <col min="8961" max="8961" width="3.125" style="250" customWidth="1"/>
    <col min="8962" max="8962" width="15.375" style="250" customWidth="1"/>
    <col min="8963" max="8964" width="8.5" style="250" customWidth="1"/>
    <col min="8965" max="8966" width="8.625" style="250" customWidth="1"/>
    <col min="8967" max="8967" width="16.375" style="250" customWidth="1"/>
    <col min="8968" max="8968" width="16.75" style="250" bestFit="1" customWidth="1"/>
    <col min="8969" max="9216" width="9" style="250"/>
    <col min="9217" max="9217" width="3.125" style="250" customWidth="1"/>
    <col min="9218" max="9218" width="15.375" style="250" customWidth="1"/>
    <col min="9219" max="9220" width="8.5" style="250" customWidth="1"/>
    <col min="9221" max="9222" width="8.625" style="250" customWidth="1"/>
    <col min="9223" max="9223" width="16.375" style="250" customWidth="1"/>
    <col min="9224" max="9224" width="16.75" style="250" bestFit="1" customWidth="1"/>
    <col min="9225" max="9472" width="9" style="250"/>
    <col min="9473" max="9473" width="3.125" style="250" customWidth="1"/>
    <col min="9474" max="9474" width="15.375" style="250" customWidth="1"/>
    <col min="9475" max="9476" width="8.5" style="250" customWidth="1"/>
    <col min="9477" max="9478" width="8.625" style="250" customWidth="1"/>
    <col min="9479" max="9479" width="16.375" style="250" customWidth="1"/>
    <col min="9480" max="9480" width="16.75" style="250" bestFit="1" customWidth="1"/>
    <col min="9481" max="9728" width="9" style="250"/>
    <col min="9729" max="9729" width="3.125" style="250" customWidth="1"/>
    <col min="9730" max="9730" width="15.375" style="250" customWidth="1"/>
    <col min="9731" max="9732" width="8.5" style="250" customWidth="1"/>
    <col min="9733" max="9734" width="8.625" style="250" customWidth="1"/>
    <col min="9735" max="9735" width="16.375" style="250" customWidth="1"/>
    <col min="9736" max="9736" width="16.75" style="250" bestFit="1" customWidth="1"/>
    <col min="9737" max="9984" width="9" style="250"/>
    <col min="9985" max="9985" width="3.125" style="250" customWidth="1"/>
    <col min="9986" max="9986" width="15.375" style="250" customWidth="1"/>
    <col min="9987" max="9988" width="8.5" style="250" customWidth="1"/>
    <col min="9989" max="9990" width="8.625" style="250" customWidth="1"/>
    <col min="9991" max="9991" width="16.375" style="250" customWidth="1"/>
    <col min="9992" max="9992" width="16.75" style="250" bestFit="1" customWidth="1"/>
    <col min="9993" max="10240" width="9" style="250"/>
    <col min="10241" max="10241" width="3.125" style="250" customWidth="1"/>
    <col min="10242" max="10242" width="15.375" style="250" customWidth="1"/>
    <col min="10243" max="10244" width="8.5" style="250" customWidth="1"/>
    <col min="10245" max="10246" width="8.625" style="250" customWidth="1"/>
    <col min="10247" max="10247" width="16.375" style="250" customWidth="1"/>
    <col min="10248" max="10248" width="16.75" style="250" bestFit="1" customWidth="1"/>
    <col min="10249" max="10496" width="9" style="250"/>
    <col min="10497" max="10497" width="3.125" style="250" customWidth="1"/>
    <col min="10498" max="10498" width="15.375" style="250" customWidth="1"/>
    <col min="10499" max="10500" width="8.5" style="250" customWidth="1"/>
    <col min="10501" max="10502" width="8.625" style="250" customWidth="1"/>
    <col min="10503" max="10503" width="16.375" style="250" customWidth="1"/>
    <col min="10504" max="10504" width="16.75" style="250" bestFit="1" customWidth="1"/>
    <col min="10505" max="10752" width="9" style="250"/>
    <col min="10753" max="10753" width="3.125" style="250" customWidth="1"/>
    <col min="10754" max="10754" width="15.375" style="250" customWidth="1"/>
    <col min="10755" max="10756" width="8.5" style="250" customWidth="1"/>
    <col min="10757" max="10758" width="8.625" style="250" customWidth="1"/>
    <col min="10759" max="10759" width="16.375" style="250" customWidth="1"/>
    <col min="10760" max="10760" width="16.75" style="250" bestFit="1" customWidth="1"/>
    <col min="10761" max="11008" width="9" style="250"/>
    <col min="11009" max="11009" width="3.125" style="250" customWidth="1"/>
    <col min="11010" max="11010" width="15.375" style="250" customWidth="1"/>
    <col min="11011" max="11012" width="8.5" style="250" customWidth="1"/>
    <col min="11013" max="11014" width="8.625" style="250" customWidth="1"/>
    <col min="11015" max="11015" width="16.375" style="250" customWidth="1"/>
    <col min="11016" max="11016" width="16.75" style="250" bestFit="1" customWidth="1"/>
    <col min="11017" max="11264" width="9" style="250"/>
    <col min="11265" max="11265" width="3.125" style="250" customWidth="1"/>
    <col min="11266" max="11266" width="15.375" style="250" customWidth="1"/>
    <col min="11267" max="11268" width="8.5" style="250" customWidth="1"/>
    <col min="11269" max="11270" width="8.625" style="250" customWidth="1"/>
    <col min="11271" max="11271" width="16.375" style="250" customWidth="1"/>
    <col min="11272" max="11272" width="16.75" style="250" bestFit="1" customWidth="1"/>
    <col min="11273" max="11520" width="9" style="250"/>
    <col min="11521" max="11521" width="3.125" style="250" customWidth="1"/>
    <col min="11522" max="11522" width="15.375" style="250" customWidth="1"/>
    <col min="11523" max="11524" width="8.5" style="250" customWidth="1"/>
    <col min="11525" max="11526" width="8.625" style="250" customWidth="1"/>
    <col min="11527" max="11527" width="16.375" style="250" customWidth="1"/>
    <col min="11528" max="11528" width="16.75" style="250" bestFit="1" customWidth="1"/>
    <col min="11529" max="11776" width="9" style="250"/>
    <col min="11777" max="11777" width="3.125" style="250" customWidth="1"/>
    <col min="11778" max="11778" width="15.375" style="250" customWidth="1"/>
    <col min="11779" max="11780" width="8.5" style="250" customWidth="1"/>
    <col min="11781" max="11782" width="8.625" style="250" customWidth="1"/>
    <col min="11783" max="11783" width="16.375" style="250" customWidth="1"/>
    <col min="11784" max="11784" width="16.75" style="250" bestFit="1" customWidth="1"/>
    <col min="11785" max="12032" width="9" style="250"/>
    <col min="12033" max="12033" width="3.125" style="250" customWidth="1"/>
    <col min="12034" max="12034" width="15.375" style="250" customWidth="1"/>
    <col min="12035" max="12036" width="8.5" style="250" customWidth="1"/>
    <col min="12037" max="12038" width="8.625" style="250" customWidth="1"/>
    <col min="12039" max="12039" width="16.375" style="250" customWidth="1"/>
    <col min="12040" max="12040" width="16.75" style="250" bestFit="1" customWidth="1"/>
    <col min="12041" max="12288" width="9" style="250"/>
    <col min="12289" max="12289" width="3.125" style="250" customWidth="1"/>
    <col min="12290" max="12290" width="15.375" style="250" customWidth="1"/>
    <col min="12291" max="12292" width="8.5" style="250" customWidth="1"/>
    <col min="12293" max="12294" width="8.625" style="250" customWidth="1"/>
    <col min="12295" max="12295" width="16.375" style="250" customWidth="1"/>
    <col min="12296" max="12296" width="16.75" style="250" bestFit="1" customWidth="1"/>
    <col min="12297" max="12544" width="9" style="250"/>
    <col min="12545" max="12545" width="3.125" style="250" customWidth="1"/>
    <col min="12546" max="12546" width="15.375" style="250" customWidth="1"/>
    <col min="12547" max="12548" width="8.5" style="250" customWidth="1"/>
    <col min="12549" max="12550" width="8.625" style="250" customWidth="1"/>
    <col min="12551" max="12551" width="16.375" style="250" customWidth="1"/>
    <col min="12552" max="12552" width="16.75" style="250" bestFit="1" customWidth="1"/>
    <col min="12553" max="12800" width="9" style="250"/>
    <col min="12801" max="12801" width="3.125" style="250" customWidth="1"/>
    <col min="12802" max="12802" width="15.375" style="250" customWidth="1"/>
    <col min="12803" max="12804" width="8.5" style="250" customWidth="1"/>
    <col min="12805" max="12806" width="8.625" style="250" customWidth="1"/>
    <col min="12807" max="12807" width="16.375" style="250" customWidth="1"/>
    <col min="12808" max="12808" width="16.75" style="250" bestFit="1" customWidth="1"/>
    <col min="12809" max="13056" width="9" style="250"/>
    <col min="13057" max="13057" width="3.125" style="250" customWidth="1"/>
    <col min="13058" max="13058" width="15.375" style="250" customWidth="1"/>
    <col min="13059" max="13060" width="8.5" style="250" customWidth="1"/>
    <col min="13061" max="13062" width="8.625" style="250" customWidth="1"/>
    <col min="13063" max="13063" width="16.375" style="250" customWidth="1"/>
    <col min="13064" max="13064" width="16.75" style="250" bestFit="1" customWidth="1"/>
    <col min="13065" max="13312" width="9" style="250"/>
    <col min="13313" max="13313" width="3.125" style="250" customWidth="1"/>
    <col min="13314" max="13314" width="15.375" style="250" customWidth="1"/>
    <col min="13315" max="13316" width="8.5" style="250" customWidth="1"/>
    <col min="13317" max="13318" width="8.625" style="250" customWidth="1"/>
    <col min="13319" max="13319" width="16.375" style="250" customWidth="1"/>
    <col min="13320" max="13320" width="16.75" style="250" bestFit="1" customWidth="1"/>
    <col min="13321" max="13568" width="9" style="250"/>
    <col min="13569" max="13569" width="3.125" style="250" customWidth="1"/>
    <col min="13570" max="13570" width="15.375" style="250" customWidth="1"/>
    <col min="13571" max="13572" width="8.5" style="250" customWidth="1"/>
    <col min="13573" max="13574" width="8.625" style="250" customWidth="1"/>
    <col min="13575" max="13575" width="16.375" style="250" customWidth="1"/>
    <col min="13576" max="13576" width="16.75" style="250" bestFit="1" customWidth="1"/>
    <col min="13577" max="13824" width="9" style="250"/>
    <col min="13825" max="13825" width="3.125" style="250" customWidth="1"/>
    <col min="13826" max="13826" width="15.375" style="250" customWidth="1"/>
    <col min="13827" max="13828" width="8.5" style="250" customWidth="1"/>
    <col min="13829" max="13830" width="8.625" style="250" customWidth="1"/>
    <col min="13831" max="13831" width="16.375" style="250" customWidth="1"/>
    <col min="13832" max="13832" width="16.75" style="250" bestFit="1" customWidth="1"/>
    <col min="13833" max="14080" width="9" style="250"/>
    <col min="14081" max="14081" width="3.125" style="250" customWidth="1"/>
    <col min="14082" max="14082" width="15.375" style="250" customWidth="1"/>
    <col min="14083" max="14084" width="8.5" style="250" customWidth="1"/>
    <col min="14085" max="14086" width="8.625" style="250" customWidth="1"/>
    <col min="14087" max="14087" width="16.375" style="250" customWidth="1"/>
    <col min="14088" max="14088" width="16.75" style="250" bestFit="1" customWidth="1"/>
    <col min="14089" max="14336" width="9" style="250"/>
    <col min="14337" max="14337" width="3.125" style="250" customWidth="1"/>
    <col min="14338" max="14338" width="15.375" style="250" customWidth="1"/>
    <col min="14339" max="14340" width="8.5" style="250" customWidth="1"/>
    <col min="14341" max="14342" width="8.625" style="250" customWidth="1"/>
    <col min="14343" max="14343" width="16.375" style="250" customWidth="1"/>
    <col min="14344" max="14344" width="16.75" style="250" bestFit="1" customWidth="1"/>
    <col min="14345" max="14592" width="9" style="250"/>
    <col min="14593" max="14593" width="3.125" style="250" customWidth="1"/>
    <col min="14594" max="14594" width="15.375" style="250" customWidth="1"/>
    <col min="14595" max="14596" width="8.5" style="250" customWidth="1"/>
    <col min="14597" max="14598" width="8.625" style="250" customWidth="1"/>
    <col min="14599" max="14599" width="16.375" style="250" customWidth="1"/>
    <col min="14600" max="14600" width="16.75" style="250" bestFit="1" customWidth="1"/>
    <col min="14601" max="14848" width="9" style="250"/>
    <col min="14849" max="14849" width="3.125" style="250" customWidth="1"/>
    <col min="14850" max="14850" width="15.375" style="250" customWidth="1"/>
    <col min="14851" max="14852" width="8.5" style="250" customWidth="1"/>
    <col min="14853" max="14854" width="8.625" style="250" customWidth="1"/>
    <col min="14855" max="14855" width="16.375" style="250" customWidth="1"/>
    <col min="14856" max="14856" width="16.75" style="250" bestFit="1" customWidth="1"/>
    <col min="14857" max="15104" width="9" style="250"/>
    <col min="15105" max="15105" width="3.125" style="250" customWidth="1"/>
    <col min="15106" max="15106" width="15.375" style="250" customWidth="1"/>
    <col min="15107" max="15108" width="8.5" style="250" customWidth="1"/>
    <col min="15109" max="15110" width="8.625" style="250" customWidth="1"/>
    <col min="15111" max="15111" width="16.375" style="250" customWidth="1"/>
    <col min="15112" max="15112" width="16.75" style="250" bestFit="1" customWidth="1"/>
    <col min="15113" max="15360" width="9" style="250"/>
    <col min="15361" max="15361" width="3.125" style="250" customWidth="1"/>
    <col min="15362" max="15362" width="15.375" style="250" customWidth="1"/>
    <col min="15363" max="15364" width="8.5" style="250" customWidth="1"/>
    <col min="15365" max="15366" width="8.625" style="250" customWidth="1"/>
    <col min="15367" max="15367" width="16.375" style="250" customWidth="1"/>
    <col min="15368" max="15368" width="16.75" style="250" bestFit="1" customWidth="1"/>
    <col min="15369" max="15616" width="9" style="250"/>
    <col min="15617" max="15617" width="3.125" style="250" customWidth="1"/>
    <col min="15618" max="15618" width="15.375" style="250" customWidth="1"/>
    <col min="15619" max="15620" width="8.5" style="250" customWidth="1"/>
    <col min="15621" max="15622" width="8.625" style="250" customWidth="1"/>
    <col min="15623" max="15623" width="16.375" style="250" customWidth="1"/>
    <col min="15624" max="15624" width="16.75" style="250" bestFit="1" customWidth="1"/>
    <col min="15625" max="15872" width="9" style="250"/>
    <col min="15873" max="15873" width="3.125" style="250" customWidth="1"/>
    <col min="15874" max="15874" width="15.375" style="250" customWidth="1"/>
    <col min="15875" max="15876" width="8.5" style="250" customWidth="1"/>
    <col min="15877" max="15878" width="8.625" style="250" customWidth="1"/>
    <col min="15879" max="15879" width="16.375" style="250" customWidth="1"/>
    <col min="15880" max="15880" width="16.75" style="250" bestFit="1" customWidth="1"/>
    <col min="15881" max="16128" width="9" style="250"/>
    <col min="16129" max="16129" width="3.125" style="250" customWidth="1"/>
    <col min="16130" max="16130" width="15.375" style="250" customWidth="1"/>
    <col min="16131" max="16132" width="8.5" style="250" customWidth="1"/>
    <col min="16133" max="16134" width="8.625" style="250" customWidth="1"/>
    <col min="16135" max="16135" width="16.375" style="250" customWidth="1"/>
    <col min="16136" max="16136" width="16.75" style="250" bestFit="1" customWidth="1"/>
    <col min="16137" max="16384" width="9" style="250"/>
  </cols>
  <sheetData>
    <row r="1" spans="1:8" ht="21.75" customHeight="1">
      <c r="A1" s="1329" t="s">
        <v>657</v>
      </c>
      <c r="B1" s="345"/>
      <c r="G1" s="275"/>
      <c r="H1" s="1332" t="str">
        <f>IF(AND(ISBLANK('届出書 '!AA4),ISBLANK('届出書 '!AD4),ISBLANK('届出書 '!AG4)),"届出書の日付から自動引用","令和"&amp;'届出書 '!AA4&amp;"年"&amp;'届出書 '!AD4&amp;"月"&amp;'届出書 '!AG4&amp;"日")</f>
        <v>届出書の日付から自動引用</v>
      </c>
    </row>
    <row r="2" spans="1:8" ht="69" customHeight="1">
      <c r="A2" s="3637" t="s">
        <v>655</v>
      </c>
      <c r="B2" s="3637"/>
      <c r="C2" s="3637"/>
      <c r="D2" s="3637"/>
      <c r="E2" s="3637"/>
      <c r="F2" s="3637"/>
      <c r="G2" s="3637"/>
      <c r="H2" s="3637"/>
    </row>
    <row r="3" spans="1:8" ht="15.75" customHeight="1">
      <c r="A3" s="3639"/>
      <c r="B3" s="3639"/>
      <c r="C3" s="3667"/>
      <c r="D3" s="3638"/>
      <c r="E3" s="353"/>
    </row>
    <row r="4" spans="1:8" ht="17.25" customHeight="1">
      <c r="A4" s="3639"/>
      <c r="B4" s="3639"/>
      <c r="C4" s="3640" t="s">
        <v>460</v>
      </c>
      <c r="D4" s="3640"/>
      <c r="E4" s="3641">
        <f>COUNTA(G14:G33)</f>
        <v>0</v>
      </c>
      <c r="F4" s="3642"/>
      <c r="G4" s="3642"/>
      <c r="H4" s="3643"/>
    </row>
    <row r="5" spans="1:8" ht="17.25" customHeight="1">
      <c r="A5" s="3639"/>
      <c r="B5" s="3639"/>
      <c r="C5" s="3640"/>
      <c r="D5" s="3640"/>
      <c r="E5" s="3644"/>
      <c r="F5" s="3645"/>
      <c r="G5" s="3645"/>
      <c r="H5" s="3646"/>
    </row>
    <row r="6" spans="1:8" ht="17.25" customHeight="1">
      <c r="A6" s="3639"/>
      <c r="B6" s="3639"/>
      <c r="C6" s="3640"/>
      <c r="D6" s="3640"/>
      <c r="E6" s="3647"/>
      <c r="F6" s="3648"/>
      <c r="G6" s="3648"/>
      <c r="H6" s="3649"/>
    </row>
    <row r="7" spans="1:8" ht="17.25" customHeight="1">
      <c r="A7" s="351"/>
      <c r="B7" s="351"/>
      <c r="C7" s="346"/>
      <c r="D7" s="346"/>
      <c r="E7" s="352"/>
      <c r="F7" s="352"/>
      <c r="G7" s="352"/>
    </row>
    <row r="8" spans="1:8" ht="17.25" customHeight="1">
      <c r="A8" s="3678" t="s">
        <v>651</v>
      </c>
      <c r="B8" s="3679"/>
      <c r="C8" s="3668" t="s">
        <v>1580</v>
      </c>
      <c r="D8" s="3669"/>
      <c r="E8" s="3669"/>
      <c r="F8" s="3672" t="e">
        <f>'別紙５－２　(就労継続支援Ｂ型・基本報酬算定区分)'!AY16</f>
        <v>#N/A</v>
      </c>
      <c r="G8" s="3674" t="str">
        <f>IF(ISBLANK('別紙５－２　(就労継続支援Ｂ型・基本報酬算定区分)'!AY17),"別紙５－２から引用",'別紙５－２　(就労継続支援Ｂ型・基本報酬算定区分)'!AY17)</f>
        <v/>
      </c>
      <c r="H8" s="3675"/>
    </row>
    <row r="9" spans="1:8" ht="17.25" customHeight="1">
      <c r="A9" s="3680"/>
      <c r="B9" s="3681"/>
      <c r="C9" s="3670"/>
      <c r="D9" s="3671"/>
      <c r="E9" s="3671"/>
      <c r="F9" s="3673"/>
      <c r="G9" s="3676"/>
      <c r="H9" s="3677"/>
    </row>
    <row r="10" spans="1:8" ht="17.25" customHeight="1">
      <c r="A10" s="1038"/>
      <c r="B10" s="1038"/>
      <c r="C10" s="1040"/>
      <c r="D10" s="1040"/>
      <c r="E10" s="1039"/>
      <c r="F10" s="1039"/>
      <c r="G10" s="1039"/>
    </row>
    <row r="11" spans="1:8" ht="17.25" customHeight="1">
      <c r="A11" s="1038"/>
      <c r="B11" s="1060" t="str" cm="1">
        <f t="array" ref="B11">IFERROR(_xlfn.IFS(F8="(Ⅴ)","この加算は算定できません",F8="(Ⅵ)","この加算は算定できません"),"")</f>
        <v/>
      </c>
      <c r="C11" s="1040"/>
      <c r="D11" s="1040"/>
      <c r="E11" s="1039"/>
      <c r="F11" s="1039"/>
      <c r="G11" s="1039"/>
    </row>
    <row r="12" spans="1:8" ht="15.75" customHeight="1" thickBot="1">
      <c r="A12" s="278"/>
      <c r="B12" s="278"/>
      <c r="C12" s="278"/>
      <c r="D12" s="278"/>
      <c r="E12" s="278"/>
      <c r="F12" s="278"/>
      <c r="G12" s="278"/>
      <c r="H12" s="278"/>
    </row>
    <row r="13" spans="1:8" s="278" customFormat="1" ht="24.75" customHeight="1">
      <c r="A13" s="279"/>
      <c r="B13" s="350" t="s">
        <v>137</v>
      </c>
      <c r="C13" s="3656" t="s">
        <v>585</v>
      </c>
      <c r="D13" s="3656"/>
      <c r="E13" s="3656" t="s">
        <v>188</v>
      </c>
      <c r="F13" s="3657"/>
      <c r="G13" s="348" t="s">
        <v>652</v>
      </c>
      <c r="H13" s="349" t="s">
        <v>348</v>
      </c>
    </row>
    <row r="14" spans="1:8" s="278" customFormat="1" ht="17.25" customHeight="1">
      <c r="A14" s="279">
        <v>1</v>
      </c>
      <c r="B14" s="1049"/>
      <c r="C14" s="3634"/>
      <c r="D14" s="3635"/>
      <c r="E14" s="3626"/>
      <c r="F14" s="3627"/>
      <c r="G14" s="1057"/>
      <c r="H14" s="1051"/>
    </row>
    <row r="15" spans="1:8" s="278" customFormat="1" ht="17.25" customHeight="1">
      <c r="A15" s="279">
        <v>2</v>
      </c>
      <c r="B15" s="1049"/>
      <c r="C15" s="3634"/>
      <c r="D15" s="3635"/>
      <c r="E15" s="3626"/>
      <c r="F15" s="3627"/>
      <c r="G15" s="1057"/>
      <c r="H15" s="1051"/>
    </row>
    <row r="16" spans="1:8" s="278" customFormat="1" ht="17.25" customHeight="1">
      <c r="A16" s="279">
        <v>3</v>
      </c>
      <c r="B16" s="1050"/>
      <c r="C16" s="3631"/>
      <c r="D16" s="3632"/>
      <c r="E16" s="3627"/>
      <c r="F16" s="3633"/>
      <c r="G16" s="1057"/>
      <c r="H16" s="1051"/>
    </row>
    <row r="17" spans="1:8" s="278" customFormat="1" ht="17.25" customHeight="1">
      <c r="A17" s="279">
        <v>4</v>
      </c>
      <c r="B17" s="1050"/>
      <c r="C17" s="3631"/>
      <c r="D17" s="3632"/>
      <c r="E17" s="3627"/>
      <c r="F17" s="3633"/>
      <c r="G17" s="1057"/>
      <c r="H17" s="1051"/>
    </row>
    <row r="18" spans="1:8" s="278" customFormat="1" ht="17.25" customHeight="1">
      <c r="A18" s="279">
        <v>5</v>
      </c>
      <c r="B18" s="1050"/>
      <c r="C18" s="3631"/>
      <c r="D18" s="3632"/>
      <c r="E18" s="3627"/>
      <c r="F18" s="3633"/>
      <c r="G18" s="1057"/>
      <c r="H18" s="1051"/>
    </row>
    <row r="19" spans="1:8" s="278" customFormat="1" ht="17.25" customHeight="1">
      <c r="A19" s="279">
        <v>6</v>
      </c>
      <c r="B19" s="1050"/>
      <c r="C19" s="3631"/>
      <c r="D19" s="3632"/>
      <c r="E19" s="3627"/>
      <c r="F19" s="3633"/>
      <c r="G19" s="1057"/>
      <c r="H19" s="1052"/>
    </row>
    <row r="20" spans="1:8" s="278" customFormat="1" ht="17.25" customHeight="1">
      <c r="A20" s="279">
        <v>7</v>
      </c>
      <c r="B20" s="1049"/>
      <c r="C20" s="3626"/>
      <c r="D20" s="3626"/>
      <c r="E20" s="3626"/>
      <c r="F20" s="3627"/>
      <c r="G20" s="1058"/>
      <c r="H20" s="1053"/>
    </row>
    <row r="21" spans="1:8" s="278" customFormat="1" ht="17.25" customHeight="1">
      <c r="A21" s="279">
        <v>8</v>
      </c>
      <c r="B21" s="1049"/>
      <c r="C21" s="3626"/>
      <c r="D21" s="3626"/>
      <c r="E21" s="3626"/>
      <c r="F21" s="3627"/>
      <c r="G21" s="1058"/>
      <c r="H21" s="1052"/>
    </row>
    <row r="22" spans="1:8" s="278" customFormat="1" ht="17.25" customHeight="1">
      <c r="A22" s="279">
        <v>9</v>
      </c>
      <c r="B22" s="1049"/>
      <c r="C22" s="3626"/>
      <c r="D22" s="3626"/>
      <c r="E22" s="3626"/>
      <c r="F22" s="3627"/>
      <c r="G22" s="1058"/>
      <c r="H22" s="1052"/>
    </row>
    <row r="23" spans="1:8" s="278" customFormat="1" ht="17.25" customHeight="1">
      <c r="A23" s="279">
        <v>10</v>
      </c>
      <c r="B23" s="1049"/>
      <c r="C23" s="3626"/>
      <c r="D23" s="3626"/>
      <c r="E23" s="3626"/>
      <c r="F23" s="3627"/>
      <c r="G23" s="1058"/>
      <c r="H23" s="1052"/>
    </row>
    <row r="24" spans="1:8" s="278" customFormat="1" ht="17.25" customHeight="1">
      <c r="A24" s="279">
        <v>11</v>
      </c>
      <c r="B24" s="1050"/>
      <c r="C24" s="3631"/>
      <c r="D24" s="3632"/>
      <c r="E24" s="3626"/>
      <c r="F24" s="3627"/>
      <c r="G24" s="1057"/>
      <c r="H24" s="1051"/>
    </row>
    <row r="25" spans="1:8" s="278" customFormat="1" ht="17.25" customHeight="1">
      <c r="A25" s="279">
        <v>12</v>
      </c>
      <c r="B25" s="1049"/>
      <c r="C25" s="3634"/>
      <c r="D25" s="3635"/>
      <c r="E25" s="3626"/>
      <c r="F25" s="3627"/>
      <c r="G25" s="1057"/>
      <c r="H25" s="1051"/>
    </row>
    <row r="26" spans="1:8" s="278" customFormat="1" ht="17.25" customHeight="1">
      <c r="A26" s="279">
        <v>13</v>
      </c>
      <c r="B26" s="1050"/>
      <c r="C26" s="3631"/>
      <c r="D26" s="3632"/>
      <c r="E26" s="3627"/>
      <c r="F26" s="3633"/>
      <c r="G26" s="1057"/>
      <c r="H26" s="1051"/>
    </row>
    <row r="27" spans="1:8" s="278" customFormat="1" ht="17.25" customHeight="1">
      <c r="A27" s="279">
        <v>14</v>
      </c>
      <c r="B27" s="1049"/>
      <c r="C27" s="3634"/>
      <c r="D27" s="3635"/>
      <c r="E27" s="3626"/>
      <c r="F27" s="3627"/>
      <c r="G27" s="1057"/>
      <c r="H27" s="1051"/>
    </row>
    <row r="28" spans="1:8" s="278" customFormat="1" ht="17.25" customHeight="1">
      <c r="A28" s="279">
        <v>15</v>
      </c>
      <c r="B28" s="1049"/>
      <c r="C28" s="3631"/>
      <c r="D28" s="3636"/>
      <c r="E28" s="3626"/>
      <c r="F28" s="3627"/>
      <c r="G28" s="1057"/>
      <c r="H28" s="1052"/>
    </row>
    <row r="29" spans="1:8" s="278" customFormat="1" ht="17.25" customHeight="1">
      <c r="A29" s="279">
        <v>16</v>
      </c>
      <c r="B29" s="1049"/>
      <c r="C29" s="3630"/>
      <c r="D29" s="3626"/>
      <c r="E29" s="3626"/>
      <c r="F29" s="3627"/>
      <c r="G29" s="1057"/>
      <c r="H29" s="1052"/>
    </row>
    <row r="30" spans="1:8" s="278" customFormat="1" ht="17.25" customHeight="1">
      <c r="A30" s="279">
        <v>17</v>
      </c>
      <c r="B30" s="1049"/>
      <c r="C30" s="3626"/>
      <c r="D30" s="3626"/>
      <c r="E30" s="3626"/>
      <c r="F30" s="3627"/>
      <c r="G30" s="1057"/>
      <c r="H30" s="1052"/>
    </row>
    <row r="31" spans="1:8" s="278" customFormat="1" ht="17.25" customHeight="1">
      <c r="A31" s="279">
        <v>18</v>
      </c>
      <c r="B31" s="1049"/>
      <c r="C31" s="3626"/>
      <c r="D31" s="3626"/>
      <c r="E31" s="3626"/>
      <c r="F31" s="3627"/>
      <c r="G31" s="1057"/>
      <c r="H31" s="1052"/>
    </row>
    <row r="32" spans="1:8" s="278" customFormat="1" ht="17.25" customHeight="1">
      <c r="A32" s="279">
        <v>19</v>
      </c>
      <c r="B32" s="1049"/>
      <c r="C32" s="3626"/>
      <c r="D32" s="3626"/>
      <c r="E32" s="3626"/>
      <c r="F32" s="3627"/>
      <c r="G32" s="1057"/>
      <c r="H32" s="1052"/>
    </row>
    <row r="33" spans="1:8" s="278" customFormat="1" ht="17.25" customHeight="1" thickBot="1">
      <c r="A33" s="279">
        <v>20</v>
      </c>
      <c r="B33" s="1049"/>
      <c r="C33" s="3626"/>
      <c r="D33" s="3626"/>
      <c r="E33" s="3626"/>
      <c r="F33" s="3627"/>
      <c r="G33" s="1059"/>
      <c r="H33" s="1052"/>
    </row>
    <row r="34" spans="1:8" ht="39.75" customHeight="1">
      <c r="A34" s="3628" t="s">
        <v>656</v>
      </c>
      <c r="B34" s="3629"/>
      <c r="C34" s="3629"/>
      <c r="D34" s="3629"/>
      <c r="E34" s="3629"/>
      <c r="F34" s="3629"/>
      <c r="G34" s="3629"/>
      <c r="H34" s="3629"/>
    </row>
    <row r="35" spans="1:8" ht="82.5" customHeight="1">
      <c r="A35" s="3629"/>
      <c r="B35" s="3629"/>
      <c r="C35" s="3629"/>
      <c r="D35" s="3629"/>
      <c r="E35" s="3629"/>
      <c r="F35" s="3629"/>
      <c r="G35" s="3629"/>
      <c r="H35" s="3629"/>
    </row>
  </sheetData>
  <mergeCells count="55">
    <mergeCell ref="A2:H2"/>
    <mergeCell ref="A3:B3"/>
    <mergeCell ref="C3:D3"/>
    <mergeCell ref="A4:B4"/>
    <mergeCell ref="E14:F14"/>
    <mergeCell ref="C14:D14"/>
    <mergeCell ref="C4:D6"/>
    <mergeCell ref="E4:H6"/>
    <mergeCell ref="A5:B5"/>
    <mergeCell ref="A6:B6"/>
    <mergeCell ref="C13:D13"/>
    <mergeCell ref="E13:F13"/>
    <mergeCell ref="C8:E9"/>
    <mergeCell ref="F8:F9"/>
    <mergeCell ref="G8:H9"/>
    <mergeCell ref="A8:B9"/>
    <mergeCell ref="C16:D16"/>
    <mergeCell ref="E16:F16"/>
    <mergeCell ref="C17:D17"/>
    <mergeCell ref="E17:F17"/>
    <mergeCell ref="C15:D15"/>
    <mergeCell ref="E15:F15"/>
    <mergeCell ref="C18:D18"/>
    <mergeCell ref="E18:F18"/>
    <mergeCell ref="C19:D19"/>
    <mergeCell ref="E19:F19"/>
    <mergeCell ref="C20:D20"/>
    <mergeCell ref="E20:F20"/>
    <mergeCell ref="C26:D26"/>
    <mergeCell ref="E26:F26"/>
    <mergeCell ref="C21:D21"/>
    <mergeCell ref="E21:F21"/>
    <mergeCell ref="C22:D22"/>
    <mergeCell ref="E22:F22"/>
    <mergeCell ref="C23:D23"/>
    <mergeCell ref="E23:F23"/>
    <mergeCell ref="C24:D24"/>
    <mergeCell ref="E24:F24"/>
    <mergeCell ref="C25:D25"/>
    <mergeCell ref="E25:F25"/>
    <mergeCell ref="A34:H35"/>
    <mergeCell ref="C31:D31"/>
    <mergeCell ref="E31:F31"/>
    <mergeCell ref="C32:D32"/>
    <mergeCell ref="E32:F32"/>
    <mergeCell ref="C33:D33"/>
    <mergeCell ref="E33:F33"/>
    <mergeCell ref="C30:D30"/>
    <mergeCell ref="E30:F30"/>
    <mergeCell ref="C27:D27"/>
    <mergeCell ref="E27:F27"/>
    <mergeCell ref="C28:D28"/>
    <mergeCell ref="E28:F28"/>
    <mergeCell ref="C29:D29"/>
    <mergeCell ref="E29:F29"/>
  </mergeCells>
  <phoneticPr fontId="8"/>
  <conditionalFormatting sqref="A13:H33">
    <cfRule type="expression" dxfId="46" priority="2">
      <formula>$F$8="(Ⅵ)"</formula>
    </cfRule>
    <cfRule type="expression" dxfId="45" priority="3">
      <formula>$F$8="(Ⅴ)"</formula>
    </cfRule>
  </conditionalFormatting>
  <conditionalFormatting sqref="B14:H33 F8:F9">
    <cfRule type="notContainsBlanks" dxfId="44" priority="1">
      <formula>LEN(TRIM(B8))&gt;0</formula>
    </cfRule>
  </conditionalFormatting>
  <dataValidations count="1">
    <dataValidation type="list" allowBlank="1" showInputMessage="1" showErrorMessage="1" sqref="H14:H33" xr:uid="{B68C48AB-43AC-431A-BC87-AF7359863FBF}">
      <formula1>"継続,離職"</formula1>
    </dataValidation>
  </dataValidations>
  <pageMargins left="0.7" right="0.7" top="0.75" bottom="0.75" header="0.3" footer="0.3"/>
  <pageSetup paperSize="9"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theme="4"/>
  </sheetPr>
  <dimension ref="A1:J32"/>
  <sheetViews>
    <sheetView showGridLines="0" view="pageBreakPreview" zoomScale="85" zoomScaleNormal="100" zoomScaleSheetLayoutView="85" workbookViewId="0">
      <selection activeCell="H23" sqref="H23:I23"/>
    </sheetView>
  </sheetViews>
  <sheetFormatPr defaultColWidth="9" defaultRowHeight="13.5"/>
  <cols>
    <col min="1" max="1" width="5.25" style="375" customWidth="1"/>
    <col min="2" max="3" width="9" style="375" customWidth="1"/>
    <col min="4" max="5" width="8.5" style="375" customWidth="1"/>
    <col min="6" max="6" width="8.375" style="375" customWidth="1"/>
    <col min="7" max="7" width="7.375" style="375" customWidth="1"/>
    <col min="8" max="9" width="8.5" style="375" customWidth="1"/>
    <col min="10" max="10" width="17.125" style="375" customWidth="1"/>
    <col min="11" max="16384" width="9" style="375"/>
  </cols>
  <sheetData>
    <row r="1" spans="1:10" ht="27.75" customHeight="1">
      <c r="A1" s="1331" t="s">
        <v>654</v>
      </c>
      <c r="B1" s="374"/>
      <c r="G1" s="3682" t="str">
        <f>IF(AND(ISBLANK('届出書 '!AA4),ISBLANK('届出書 '!AD4),ISBLANK('届出書 '!AG4)),"届出書の日付から自動引用","令和"&amp;'届出書 '!AA4&amp;"年"&amp;'届出書 '!AD4&amp;"月"&amp;'届出書 '!AG4&amp;"日")</f>
        <v>届出書の日付から自動引用</v>
      </c>
      <c r="H1" s="3683"/>
      <c r="I1" s="3683"/>
      <c r="J1" s="3683"/>
    </row>
    <row r="2" spans="1:10" ht="69" customHeight="1">
      <c r="A2" s="3684" t="s">
        <v>690</v>
      </c>
      <c r="B2" s="3611"/>
      <c r="C2" s="3611"/>
      <c r="D2" s="3611"/>
      <c r="E2" s="3611"/>
      <c r="F2" s="3611"/>
      <c r="G2" s="3611"/>
      <c r="H2" s="3611"/>
      <c r="I2" s="3611"/>
      <c r="J2" s="3611"/>
    </row>
    <row r="3" spans="1:10" ht="15.75" customHeight="1">
      <c r="A3" s="3685"/>
      <c r="B3" s="3685"/>
      <c r="C3" s="3685"/>
      <c r="D3" s="3685"/>
      <c r="E3" s="3685"/>
      <c r="F3" s="376"/>
      <c r="H3" s="377"/>
      <c r="I3" s="377"/>
      <c r="J3" s="377"/>
    </row>
    <row r="4" spans="1:10" ht="15.75" customHeight="1">
      <c r="A4" s="3686"/>
      <c r="B4" s="3686"/>
      <c r="C4" s="3686"/>
      <c r="D4" s="3687"/>
      <c r="E4" s="3685"/>
      <c r="F4" s="378"/>
    </row>
    <row r="5" spans="1:10" ht="17.25" customHeight="1">
      <c r="A5" s="3686"/>
      <c r="B5" s="3686"/>
      <c r="C5" s="3686"/>
      <c r="D5" s="3687"/>
      <c r="E5" s="3685"/>
      <c r="F5" s="378"/>
      <c r="G5" s="3688" t="s">
        <v>460</v>
      </c>
      <c r="H5" s="3688"/>
      <c r="I5" s="3689">
        <f>COUNTA(H11:I30)</f>
        <v>0</v>
      </c>
      <c r="J5" s="3690"/>
    </row>
    <row r="6" spans="1:10" ht="17.25" customHeight="1">
      <c r="A6" s="3686"/>
      <c r="B6" s="3686"/>
      <c r="C6" s="3686"/>
      <c r="D6" s="3687"/>
      <c r="E6" s="3685"/>
      <c r="F6" s="379"/>
      <c r="G6" s="3688"/>
      <c r="H6" s="3688"/>
      <c r="I6" s="3691"/>
      <c r="J6" s="3692"/>
    </row>
    <row r="7" spans="1:10" ht="17.25" customHeight="1">
      <c r="A7" s="3686"/>
      <c r="B7" s="3686"/>
      <c r="C7" s="3686"/>
      <c r="D7" s="3687"/>
      <c r="E7" s="3687"/>
      <c r="F7" s="379"/>
      <c r="G7" s="3688"/>
      <c r="H7" s="3688"/>
      <c r="I7" s="3693"/>
      <c r="J7" s="3694"/>
    </row>
    <row r="8" spans="1:10" ht="15.75" customHeight="1"/>
    <row r="9" spans="1:10" ht="15.75" customHeight="1" thickBot="1">
      <c r="A9" s="108"/>
      <c r="B9" s="108"/>
      <c r="C9" s="108"/>
      <c r="D9" s="108"/>
      <c r="E9" s="108"/>
      <c r="F9" s="108"/>
      <c r="G9" s="108"/>
      <c r="H9" s="108"/>
      <c r="I9" s="108"/>
      <c r="J9" s="108"/>
    </row>
    <row r="10" spans="1:10" s="108" customFormat="1" ht="24.75" customHeight="1">
      <c r="A10" s="380"/>
      <c r="B10" s="3695" t="s">
        <v>137</v>
      </c>
      <c r="C10" s="3695"/>
      <c r="D10" s="3695" t="s">
        <v>691</v>
      </c>
      <c r="E10" s="3695"/>
      <c r="F10" s="3695" t="s">
        <v>188</v>
      </c>
      <c r="G10" s="3696"/>
      <c r="H10" s="3697" t="s">
        <v>692</v>
      </c>
      <c r="I10" s="3698"/>
      <c r="J10" s="381" t="s">
        <v>348</v>
      </c>
    </row>
    <row r="11" spans="1:10" s="108" customFormat="1" ht="17.25" customHeight="1">
      <c r="A11" s="380">
        <v>1</v>
      </c>
      <c r="B11" s="3699"/>
      <c r="C11" s="3699"/>
      <c r="D11" s="3700"/>
      <c r="E11" s="3701"/>
      <c r="F11" s="3699"/>
      <c r="G11" s="3702"/>
      <c r="H11" s="3703"/>
      <c r="I11" s="3704"/>
      <c r="J11" s="1054"/>
    </row>
    <row r="12" spans="1:10" s="108" customFormat="1" ht="17.25" customHeight="1">
      <c r="A12" s="380">
        <v>2</v>
      </c>
      <c r="B12" s="3699"/>
      <c r="C12" s="3699"/>
      <c r="D12" s="3700"/>
      <c r="E12" s="3701"/>
      <c r="F12" s="3699"/>
      <c r="G12" s="3702"/>
      <c r="H12" s="3703"/>
      <c r="I12" s="3704"/>
      <c r="J12" s="1054"/>
    </row>
    <row r="13" spans="1:10" s="108" customFormat="1" ht="17.25" customHeight="1">
      <c r="A13" s="380">
        <v>3</v>
      </c>
      <c r="B13" s="3702"/>
      <c r="C13" s="3705"/>
      <c r="D13" s="3706"/>
      <c r="E13" s="3707"/>
      <c r="F13" s="3702"/>
      <c r="G13" s="3708"/>
      <c r="H13" s="3703"/>
      <c r="I13" s="3709"/>
      <c r="J13" s="1054"/>
    </row>
    <row r="14" spans="1:10" s="108" customFormat="1" ht="17.25" customHeight="1">
      <c r="A14" s="380">
        <v>4</v>
      </c>
      <c r="B14" s="3702"/>
      <c r="C14" s="3705"/>
      <c r="D14" s="3706"/>
      <c r="E14" s="3707"/>
      <c r="F14" s="3702"/>
      <c r="G14" s="3708"/>
      <c r="H14" s="3703"/>
      <c r="I14" s="3709"/>
      <c r="J14" s="1054"/>
    </row>
    <row r="15" spans="1:10" s="108" customFormat="1" ht="17.25" customHeight="1">
      <c r="A15" s="380">
        <v>5</v>
      </c>
      <c r="B15" s="3702"/>
      <c r="C15" s="3705"/>
      <c r="D15" s="3706"/>
      <c r="E15" s="3707"/>
      <c r="F15" s="3702"/>
      <c r="G15" s="3708"/>
      <c r="H15" s="3703"/>
      <c r="I15" s="3709"/>
      <c r="J15" s="1054"/>
    </row>
    <row r="16" spans="1:10" s="108" customFormat="1" ht="17.25" customHeight="1">
      <c r="A16" s="380">
        <v>6</v>
      </c>
      <c r="B16" s="3702"/>
      <c r="C16" s="3705"/>
      <c r="D16" s="3706"/>
      <c r="E16" s="3707"/>
      <c r="F16" s="3702"/>
      <c r="G16" s="3708"/>
      <c r="H16" s="3703"/>
      <c r="I16" s="3709"/>
      <c r="J16" s="1055"/>
    </row>
    <row r="17" spans="1:10" s="108" customFormat="1" ht="17.25" customHeight="1">
      <c r="A17" s="380">
        <v>7</v>
      </c>
      <c r="B17" s="3699"/>
      <c r="C17" s="3699"/>
      <c r="D17" s="3699"/>
      <c r="E17" s="3699"/>
      <c r="F17" s="3699"/>
      <c r="G17" s="3702"/>
      <c r="H17" s="3710"/>
      <c r="I17" s="3711"/>
      <c r="J17" s="1056"/>
    </row>
    <row r="18" spans="1:10" s="108" customFormat="1" ht="17.25" customHeight="1">
      <c r="A18" s="380">
        <v>8</v>
      </c>
      <c r="B18" s="3699"/>
      <c r="C18" s="3699"/>
      <c r="D18" s="3699"/>
      <c r="E18" s="3699"/>
      <c r="F18" s="3699"/>
      <c r="G18" s="3702"/>
      <c r="H18" s="3712"/>
      <c r="I18" s="3704"/>
      <c r="J18" s="1055"/>
    </row>
    <row r="19" spans="1:10" s="108" customFormat="1" ht="17.25" customHeight="1">
      <c r="A19" s="380">
        <v>9</v>
      </c>
      <c r="B19" s="3699"/>
      <c r="C19" s="3699"/>
      <c r="D19" s="3699"/>
      <c r="E19" s="3699"/>
      <c r="F19" s="3699"/>
      <c r="G19" s="3702"/>
      <c r="H19" s="3712"/>
      <c r="I19" s="3704"/>
      <c r="J19" s="1055"/>
    </row>
    <row r="20" spans="1:10" s="108" customFormat="1" ht="17.25" customHeight="1">
      <c r="A20" s="380">
        <v>10</v>
      </c>
      <c r="B20" s="3699"/>
      <c r="C20" s="3699"/>
      <c r="D20" s="3699"/>
      <c r="E20" s="3699"/>
      <c r="F20" s="3699"/>
      <c r="G20" s="3702"/>
      <c r="H20" s="3713"/>
      <c r="I20" s="3714"/>
      <c r="J20" s="1055"/>
    </row>
    <row r="21" spans="1:10" s="108" customFormat="1" ht="17.25" customHeight="1">
      <c r="A21" s="380">
        <v>11</v>
      </c>
      <c r="B21" s="3702"/>
      <c r="C21" s="3705"/>
      <c r="D21" s="3706"/>
      <c r="E21" s="3707"/>
      <c r="F21" s="3699"/>
      <c r="G21" s="3702"/>
      <c r="H21" s="3703"/>
      <c r="I21" s="3709"/>
      <c r="J21" s="1054"/>
    </row>
    <row r="22" spans="1:10" s="108" customFormat="1" ht="17.25" customHeight="1">
      <c r="A22" s="380">
        <v>12</v>
      </c>
      <c r="B22" s="3699"/>
      <c r="C22" s="3699"/>
      <c r="D22" s="3700"/>
      <c r="E22" s="3701"/>
      <c r="F22" s="3699"/>
      <c r="G22" s="3702"/>
      <c r="H22" s="3703"/>
      <c r="I22" s="3704"/>
      <c r="J22" s="1054"/>
    </row>
    <row r="23" spans="1:10" s="108" customFormat="1" ht="17.25" customHeight="1">
      <c r="A23" s="380">
        <v>13</v>
      </c>
      <c r="B23" s="3702"/>
      <c r="C23" s="3705"/>
      <c r="D23" s="3706"/>
      <c r="E23" s="3707"/>
      <c r="F23" s="3702"/>
      <c r="G23" s="3708"/>
      <c r="H23" s="3703"/>
      <c r="I23" s="3709"/>
      <c r="J23" s="1054"/>
    </row>
    <row r="24" spans="1:10" s="108" customFormat="1" ht="17.25" customHeight="1">
      <c r="A24" s="380">
        <v>14</v>
      </c>
      <c r="B24" s="3699"/>
      <c r="C24" s="3699"/>
      <c r="D24" s="3700"/>
      <c r="E24" s="3701"/>
      <c r="F24" s="3699"/>
      <c r="G24" s="3702"/>
      <c r="H24" s="3703"/>
      <c r="I24" s="3704"/>
      <c r="J24" s="1054"/>
    </row>
    <row r="25" spans="1:10" s="108" customFormat="1" ht="17.25" customHeight="1">
      <c r="A25" s="380">
        <v>15</v>
      </c>
      <c r="B25" s="3699"/>
      <c r="C25" s="3699"/>
      <c r="D25" s="3706"/>
      <c r="E25" s="3715"/>
      <c r="F25" s="3699"/>
      <c r="G25" s="3702"/>
      <c r="H25" s="3703"/>
      <c r="I25" s="3704"/>
      <c r="J25" s="1055"/>
    </row>
    <row r="26" spans="1:10" s="108" customFormat="1" ht="17.25" customHeight="1">
      <c r="A26" s="380">
        <v>16</v>
      </c>
      <c r="B26" s="3699"/>
      <c r="C26" s="3699"/>
      <c r="D26" s="3716"/>
      <c r="E26" s="3699"/>
      <c r="F26" s="3699"/>
      <c r="G26" s="3702"/>
      <c r="H26" s="3703"/>
      <c r="I26" s="3704"/>
      <c r="J26" s="1055"/>
    </row>
    <row r="27" spans="1:10" s="108" customFormat="1" ht="17.25" customHeight="1">
      <c r="A27" s="380">
        <v>17</v>
      </c>
      <c r="B27" s="3699"/>
      <c r="C27" s="3699"/>
      <c r="D27" s="3699"/>
      <c r="E27" s="3699"/>
      <c r="F27" s="3699"/>
      <c r="G27" s="3702"/>
      <c r="H27" s="3703"/>
      <c r="I27" s="3704"/>
      <c r="J27" s="1055"/>
    </row>
    <row r="28" spans="1:10" s="108" customFormat="1" ht="17.25" customHeight="1">
      <c r="A28" s="380">
        <v>18</v>
      </c>
      <c r="B28" s="3699"/>
      <c r="C28" s="3699"/>
      <c r="D28" s="3699"/>
      <c r="E28" s="3699"/>
      <c r="F28" s="3699"/>
      <c r="G28" s="3702"/>
      <c r="H28" s="3703"/>
      <c r="I28" s="3704"/>
      <c r="J28" s="1055"/>
    </row>
    <row r="29" spans="1:10" s="108" customFormat="1" ht="17.25" customHeight="1">
      <c r="A29" s="380">
        <v>19</v>
      </c>
      <c r="B29" s="3699"/>
      <c r="C29" s="3699"/>
      <c r="D29" s="3699"/>
      <c r="E29" s="3699"/>
      <c r="F29" s="3699"/>
      <c r="G29" s="3702"/>
      <c r="H29" s="3703"/>
      <c r="I29" s="3704"/>
      <c r="J29" s="1055"/>
    </row>
    <row r="30" spans="1:10" s="108" customFormat="1" ht="17.25" customHeight="1" thickBot="1">
      <c r="A30" s="380">
        <v>20</v>
      </c>
      <c r="B30" s="3699"/>
      <c r="C30" s="3699"/>
      <c r="D30" s="3699"/>
      <c r="E30" s="3699"/>
      <c r="F30" s="3699"/>
      <c r="G30" s="3702"/>
      <c r="H30" s="3717"/>
      <c r="I30" s="3718"/>
      <c r="J30" s="1055"/>
    </row>
    <row r="31" spans="1:10" ht="20.25" customHeight="1">
      <c r="A31" s="3719" t="s">
        <v>693</v>
      </c>
      <c r="B31" s="3720"/>
      <c r="C31" s="3720"/>
      <c r="D31" s="3720"/>
      <c r="E31" s="3720"/>
      <c r="F31" s="3720"/>
      <c r="G31" s="3720"/>
      <c r="H31" s="3720"/>
      <c r="I31" s="3720"/>
      <c r="J31" s="3720"/>
    </row>
    <row r="32" spans="1:10" ht="20.25" customHeight="1">
      <c r="A32" s="3720"/>
      <c r="B32" s="3720"/>
      <c r="C32" s="3720"/>
      <c r="D32" s="3720"/>
      <c r="E32" s="3720"/>
      <c r="F32" s="3720"/>
      <c r="G32" s="3720"/>
      <c r="H32" s="3720"/>
      <c r="I32" s="3720"/>
      <c r="J32" s="3720"/>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8"/>
  <conditionalFormatting sqref="B11:J30">
    <cfRule type="notContainsBlanks" dxfId="43" priority="1">
      <formula>LEN(TRIM(B11))&gt;0</formula>
    </cfRule>
  </conditionalFormatting>
  <dataValidations count="1">
    <dataValidation type="list" allowBlank="1" showInputMessage="1" showErrorMessage="1" sqref="J11:J30" xr:uid="{2924C583-B2B4-4BA2-9E07-33B70B7F5006}">
      <formula1>"継続,離職"</formula1>
    </dataValidation>
  </dataValidations>
  <pageMargins left="0.7" right="0.7" top="0.75" bottom="0.75" header="0.3" footer="0.3"/>
  <pageSetup paperSize="9" scale="98"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theme="1"/>
  </sheetPr>
  <dimension ref="A1:CL50"/>
  <sheetViews>
    <sheetView showGridLines="0" view="pageBreakPreview" zoomScale="85" zoomScaleNormal="100" zoomScaleSheetLayoutView="85" workbookViewId="0">
      <selection activeCell="J18" sqref="J18:AI20"/>
    </sheetView>
  </sheetViews>
  <sheetFormatPr defaultColWidth="2.25" defaultRowHeight="13.5"/>
  <cols>
    <col min="1" max="1" width="2.25" style="250" customWidth="1"/>
    <col min="2" max="2" width="2.25" style="251" customWidth="1"/>
    <col min="3" max="5" width="2.25" style="250"/>
    <col min="6" max="6" width="2.5" style="250" bestFit="1" customWidth="1"/>
    <col min="7" max="8" width="2.25" style="250"/>
    <col min="9" max="36" width="2.375" style="250" customWidth="1"/>
    <col min="37" max="37" width="2.25" style="250"/>
    <col min="38" max="38" width="2.25" style="250" customWidth="1"/>
    <col min="39" max="256" width="2.25" style="250"/>
    <col min="257" max="258" width="2.25" style="250" customWidth="1"/>
    <col min="259" max="261" width="2.25" style="250"/>
    <col min="262" max="262" width="2.5" style="250" bestFit="1" customWidth="1"/>
    <col min="263" max="264" width="2.25" style="250"/>
    <col min="265" max="292" width="2.375" style="250" customWidth="1"/>
    <col min="293" max="293" width="2.25" style="250"/>
    <col min="294" max="294" width="2.25" style="250" customWidth="1"/>
    <col min="295" max="512" width="2.25" style="250"/>
    <col min="513" max="514" width="2.25" style="250" customWidth="1"/>
    <col min="515" max="517" width="2.25" style="250"/>
    <col min="518" max="518" width="2.5" style="250" bestFit="1" customWidth="1"/>
    <col min="519" max="520" width="2.25" style="250"/>
    <col min="521" max="548" width="2.375" style="250" customWidth="1"/>
    <col min="549" max="549" width="2.25" style="250"/>
    <col min="550" max="550" width="2.25" style="250" customWidth="1"/>
    <col min="551" max="768" width="2.25" style="250"/>
    <col min="769" max="770" width="2.25" style="250" customWidth="1"/>
    <col min="771" max="773" width="2.25" style="250"/>
    <col min="774" max="774" width="2.5" style="250" bestFit="1" customWidth="1"/>
    <col min="775" max="776" width="2.25" style="250"/>
    <col min="777" max="804" width="2.375" style="250" customWidth="1"/>
    <col min="805" max="805" width="2.25" style="250"/>
    <col min="806" max="806" width="2.25" style="250" customWidth="1"/>
    <col min="807" max="1024" width="2.25" style="250"/>
    <col min="1025" max="1026" width="2.25" style="250" customWidth="1"/>
    <col min="1027" max="1029" width="2.25" style="250"/>
    <col min="1030" max="1030" width="2.5" style="250" bestFit="1" customWidth="1"/>
    <col min="1031" max="1032" width="2.25" style="250"/>
    <col min="1033" max="1060" width="2.375" style="250" customWidth="1"/>
    <col min="1061" max="1061" width="2.25" style="250"/>
    <col min="1062" max="1062" width="2.25" style="250" customWidth="1"/>
    <col min="1063" max="1280" width="2.25" style="250"/>
    <col min="1281" max="1282" width="2.25" style="250" customWidth="1"/>
    <col min="1283" max="1285" width="2.25" style="250"/>
    <col min="1286" max="1286" width="2.5" style="250" bestFit="1" customWidth="1"/>
    <col min="1287" max="1288" width="2.25" style="250"/>
    <col min="1289" max="1316" width="2.375" style="250" customWidth="1"/>
    <col min="1317" max="1317" width="2.25" style="250"/>
    <col min="1318" max="1318" width="2.25" style="250" customWidth="1"/>
    <col min="1319" max="1536" width="2.25" style="250"/>
    <col min="1537" max="1538" width="2.25" style="250" customWidth="1"/>
    <col min="1539" max="1541" width="2.25" style="250"/>
    <col min="1542" max="1542" width="2.5" style="250" bestFit="1" customWidth="1"/>
    <col min="1543" max="1544" width="2.25" style="250"/>
    <col min="1545" max="1572" width="2.375" style="250" customWidth="1"/>
    <col min="1573" max="1573" width="2.25" style="250"/>
    <col min="1574" max="1574" width="2.25" style="250" customWidth="1"/>
    <col min="1575" max="1792" width="2.25" style="250"/>
    <col min="1793" max="1794" width="2.25" style="250" customWidth="1"/>
    <col min="1795" max="1797" width="2.25" style="250"/>
    <col min="1798" max="1798" width="2.5" style="250" bestFit="1" customWidth="1"/>
    <col min="1799" max="1800" width="2.25" style="250"/>
    <col min="1801" max="1828" width="2.375" style="250" customWidth="1"/>
    <col min="1829" max="1829" width="2.25" style="250"/>
    <col min="1830" max="1830" width="2.25" style="250" customWidth="1"/>
    <col min="1831" max="2048" width="2.25" style="250"/>
    <col min="2049" max="2050" width="2.25" style="250" customWidth="1"/>
    <col min="2051" max="2053" width="2.25" style="250"/>
    <col min="2054" max="2054" width="2.5" style="250" bestFit="1" customWidth="1"/>
    <col min="2055" max="2056" width="2.25" style="250"/>
    <col min="2057" max="2084" width="2.375" style="250" customWidth="1"/>
    <col min="2085" max="2085" width="2.25" style="250"/>
    <col min="2086" max="2086" width="2.25" style="250" customWidth="1"/>
    <col min="2087" max="2304" width="2.25" style="250"/>
    <col min="2305" max="2306" width="2.25" style="250" customWidth="1"/>
    <col min="2307" max="2309" width="2.25" style="250"/>
    <col min="2310" max="2310" width="2.5" style="250" bestFit="1" customWidth="1"/>
    <col min="2311" max="2312" width="2.25" style="250"/>
    <col min="2313" max="2340" width="2.375" style="250" customWidth="1"/>
    <col min="2341" max="2341" width="2.25" style="250"/>
    <col min="2342" max="2342" width="2.25" style="250" customWidth="1"/>
    <col min="2343" max="2560" width="2.25" style="250"/>
    <col min="2561" max="2562" width="2.25" style="250" customWidth="1"/>
    <col min="2563" max="2565" width="2.25" style="250"/>
    <col min="2566" max="2566" width="2.5" style="250" bestFit="1" customWidth="1"/>
    <col min="2567" max="2568" width="2.25" style="250"/>
    <col min="2569" max="2596" width="2.375" style="250" customWidth="1"/>
    <col min="2597" max="2597" width="2.25" style="250"/>
    <col min="2598" max="2598" width="2.25" style="250" customWidth="1"/>
    <col min="2599" max="2816" width="2.25" style="250"/>
    <col min="2817" max="2818" width="2.25" style="250" customWidth="1"/>
    <col min="2819" max="2821" width="2.25" style="250"/>
    <col min="2822" max="2822" width="2.5" style="250" bestFit="1" customWidth="1"/>
    <col min="2823" max="2824" width="2.25" style="250"/>
    <col min="2825" max="2852" width="2.375" style="250" customWidth="1"/>
    <col min="2853" max="2853" width="2.25" style="250"/>
    <col min="2854" max="2854" width="2.25" style="250" customWidth="1"/>
    <col min="2855" max="3072" width="2.25" style="250"/>
    <col min="3073" max="3074" width="2.25" style="250" customWidth="1"/>
    <col min="3075" max="3077" width="2.25" style="250"/>
    <col min="3078" max="3078" width="2.5" style="250" bestFit="1" customWidth="1"/>
    <col min="3079" max="3080" width="2.25" style="250"/>
    <col min="3081" max="3108" width="2.375" style="250" customWidth="1"/>
    <col min="3109" max="3109" width="2.25" style="250"/>
    <col min="3110" max="3110" width="2.25" style="250" customWidth="1"/>
    <col min="3111" max="3328" width="2.25" style="250"/>
    <col min="3329" max="3330" width="2.25" style="250" customWidth="1"/>
    <col min="3331" max="3333" width="2.25" style="250"/>
    <col min="3334" max="3334" width="2.5" style="250" bestFit="1" customWidth="1"/>
    <col min="3335" max="3336" width="2.25" style="250"/>
    <col min="3337" max="3364" width="2.375" style="250" customWidth="1"/>
    <col min="3365" max="3365" width="2.25" style="250"/>
    <col min="3366" max="3366" width="2.25" style="250" customWidth="1"/>
    <col min="3367" max="3584" width="2.25" style="250"/>
    <col min="3585" max="3586" width="2.25" style="250" customWidth="1"/>
    <col min="3587" max="3589" width="2.25" style="250"/>
    <col min="3590" max="3590" width="2.5" style="250" bestFit="1" customWidth="1"/>
    <col min="3591" max="3592" width="2.25" style="250"/>
    <col min="3593" max="3620" width="2.375" style="250" customWidth="1"/>
    <col min="3621" max="3621" width="2.25" style="250"/>
    <col min="3622" max="3622" width="2.25" style="250" customWidth="1"/>
    <col min="3623" max="3840" width="2.25" style="250"/>
    <col min="3841" max="3842" width="2.25" style="250" customWidth="1"/>
    <col min="3843" max="3845" width="2.25" style="250"/>
    <col min="3846" max="3846" width="2.5" style="250" bestFit="1" customWidth="1"/>
    <col min="3847" max="3848" width="2.25" style="250"/>
    <col min="3849" max="3876" width="2.375" style="250" customWidth="1"/>
    <col min="3877" max="3877" width="2.25" style="250"/>
    <col min="3878" max="3878" width="2.25" style="250" customWidth="1"/>
    <col min="3879" max="4096" width="2.25" style="250"/>
    <col min="4097" max="4098" width="2.25" style="250" customWidth="1"/>
    <col min="4099" max="4101" width="2.25" style="250"/>
    <col min="4102" max="4102" width="2.5" style="250" bestFit="1" customWidth="1"/>
    <col min="4103" max="4104" width="2.25" style="250"/>
    <col min="4105" max="4132" width="2.375" style="250" customWidth="1"/>
    <col min="4133" max="4133" width="2.25" style="250"/>
    <col min="4134" max="4134" width="2.25" style="250" customWidth="1"/>
    <col min="4135" max="4352" width="2.25" style="250"/>
    <col min="4353" max="4354" width="2.25" style="250" customWidth="1"/>
    <col min="4355" max="4357" width="2.25" style="250"/>
    <col min="4358" max="4358" width="2.5" style="250" bestFit="1" customWidth="1"/>
    <col min="4359" max="4360" width="2.25" style="250"/>
    <col min="4361" max="4388" width="2.375" style="250" customWidth="1"/>
    <col min="4389" max="4389" width="2.25" style="250"/>
    <col min="4390" max="4390" width="2.25" style="250" customWidth="1"/>
    <col min="4391" max="4608" width="2.25" style="250"/>
    <col min="4609" max="4610" width="2.25" style="250" customWidth="1"/>
    <col min="4611" max="4613" width="2.25" style="250"/>
    <col min="4614" max="4614" width="2.5" style="250" bestFit="1" customWidth="1"/>
    <col min="4615" max="4616" width="2.25" style="250"/>
    <col min="4617" max="4644" width="2.375" style="250" customWidth="1"/>
    <col min="4645" max="4645" width="2.25" style="250"/>
    <col min="4646" max="4646" width="2.25" style="250" customWidth="1"/>
    <col min="4647" max="4864" width="2.25" style="250"/>
    <col min="4865" max="4866" width="2.25" style="250" customWidth="1"/>
    <col min="4867" max="4869" width="2.25" style="250"/>
    <col min="4870" max="4870" width="2.5" style="250" bestFit="1" customWidth="1"/>
    <col min="4871" max="4872" width="2.25" style="250"/>
    <col min="4873" max="4900" width="2.375" style="250" customWidth="1"/>
    <col min="4901" max="4901" width="2.25" style="250"/>
    <col min="4902" max="4902" width="2.25" style="250" customWidth="1"/>
    <col min="4903" max="5120" width="2.25" style="250"/>
    <col min="5121" max="5122" width="2.25" style="250" customWidth="1"/>
    <col min="5123" max="5125" width="2.25" style="250"/>
    <col min="5126" max="5126" width="2.5" style="250" bestFit="1" customWidth="1"/>
    <col min="5127" max="5128" width="2.25" style="250"/>
    <col min="5129" max="5156" width="2.375" style="250" customWidth="1"/>
    <col min="5157" max="5157" width="2.25" style="250"/>
    <col min="5158" max="5158" width="2.25" style="250" customWidth="1"/>
    <col min="5159" max="5376" width="2.25" style="250"/>
    <col min="5377" max="5378" width="2.25" style="250" customWidth="1"/>
    <col min="5379" max="5381" width="2.25" style="250"/>
    <col min="5382" max="5382" width="2.5" style="250" bestFit="1" customWidth="1"/>
    <col min="5383" max="5384" width="2.25" style="250"/>
    <col min="5385" max="5412" width="2.375" style="250" customWidth="1"/>
    <col min="5413" max="5413" width="2.25" style="250"/>
    <col min="5414" max="5414" width="2.25" style="250" customWidth="1"/>
    <col min="5415" max="5632" width="2.25" style="250"/>
    <col min="5633" max="5634" width="2.25" style="250" customWidth="1"/>
    <col min="5635" max="5637" width="2.25" style="250"/>
    <col min="5638" max="5638" width="2.5" style="250" bestFit="1" customWidth="1"/>
    <col min="5639" max="5640" width="2.25" style="250"/>
    <col min="5641" max="5668" width="2.375" style="250" customWidth="1"/>
    <col min="5669" max="5669" width="2.25" style="250"/>
    <col min="5670" max="5670" width="2.25" style="250" customWidth="1"/>
    <col min="5671" max="5888" width="2.25" style="250"/>
    <col min="5889" max="5890" width="2.25" style="250" customWidth="1"/>
    <col min="5891" max="5893" width="2.25" style="250"/>
    <col min="5894" max="5894" width="2.5" style="250" bestFit="1" customWidth="1"/>
    <col min="5895" max="5896" width="2.25" style="250"/>
    <col min="5897" max="5924" width="2.375" style="250" customWidth="1"/>
    <col min="5925" max="5925" width="2.25" style="250"/>
    <col min="5926" max="5926" width="2.25" style="250" customWidth="1"/>
    <col min="5927" max="6144" width="2.25" style="250"/>
    <col min="6145" max="6146" width="2.25" style="250" customWidth="1"/>
    <col min="6147" max="6149" width="2.25" style="250"/>
    <col min="6150" max="6150" width="2.5" style="250" bestFit="1" customWidth="1"/>
    <col min="6151" max="6152" width="2.25" style="250"/>
    <col min="6153" max="6180" width="2.375" style="250" customWidth="1"/>
    <col min="6181" max="6181" width="2.25" style="250"/>
    <col min="6182" max="6182" width="2.25" style="250" customWidth="1"/>
    <col min="6183" max="6400" width="2.25" style="250"/>
    <col min="6401" max="6402" width="2.25" style="250" customWidth="1"/>
    <col min="6403" max="6405" width="2.25" style="250"/>
    <col min="6406" max="6406" width="2.5" style="250" bestFit="1" customWidth="1"/>
    <col min="6407" max="6408" width="2.25" style="250"/>
    <col min="6409" max="6436" width="2.375" style="250" customWidth="1"/>
    <col min="6437" max="6437" width="2.25" style="250"/>
    <col min="6438" max="6438" width="2.25" style="250" customWidth="1"/>
    <col min="6439" max="6656" width="2.25" style="250"/>
    <col min="6657" max="6658" width="2.25" style="250" customWidth="1"/>
    <col min="6659" max="6661" width="2.25" style="250"/>
    <col min="6662" max="6662" width="2.5" style="250" bestFit="1" customWidth="1"/>
    <col min="6663" max="6664" width="2.25" style="250"/>
    <col min="6665" max="6692" width="2.375" style="250" customWidth="1"/>
    <col min="6693" max="6693" width="2.25" style="250"/>
    <col min="6694" max="6694" width="2.25" style="250" customWidth="1"/>
    <col min="6695" max="6912" width="2.25" style="250"/>
    <col min="6913" max="6914" width="2.25" style="250" customWidth="1"/>
    <col min="6915" max="6917" width="2.25" style="250"/>
    <col min="6918" max="6918" width="2.5" style="250" bestFit="1" customWidth="1"/>
    <col min="6919" max="6920" width="2.25" style="250"/>
    <col min="6921" max="6948" width="2.375" style="250" customWidth="1"/>
    <col min="6949" max="6949" width="2.25" style="250"/>
    <col min="6950" max="6950" width="2.25" style="250" customWidth="1"/>
    <col min="6951" max="7168" width="2.25" style="250"/>
    <col min="7169" max="7170" width="2.25" style="250" customWidth="1"/>
    <col min="7171" max="7173" width="2.25" style="250"/>
    <col min="7174" max="7174" width="2.5" style="250" bestFit="1" customWidth="1"/>
    <col min="7175" max="7176" width="2.25" style="250"/>
    <col min="7177" max="7204" width="2.375" style="250" customWidth="1"/>
    <col min="7205" max="7205" width="2.25" style="250"/>
    <col min="7206" max="7206" width="2.25" style="250" customWidth="1"/>
    <col min="7207" max="7424" width="2.25" style="250"/>
    <col min="7425" max="7426" width="2.25" style="250" customWidth="1"/>
    <col min="7427" max="7429" width="2.25" style="250"/>
    <col min="7430" max="7430" width="2.5" style="250" bestFit="1" customWidth="1"/>
    <col min="7431" max="7432" width="2.25" style="250"/>
    <col min="7433" max="7460" width="2.375" style="250" customWidth="1"/>
    <col min="7461" max="7461" width="2.25" style="250"/>
    <col min="7462" max="7462" width="2.25" style="250" customWidth="1"/>
    <col min="7463" max="7680" width="2.25" style="250"/>
    <col min="7681" max="7682" width="2.25" style="250" customWidth="1"/>
    <col min="7683" max="7685" width="2.25" style="250"/>
    <col min="7686" max="7686" width="2.5" style="250" bestFit="1" customWidth="1"/>
    <col min="7687" max="7688" width="2.25" style="250"/>
    <col min="7689" max="7716" width="2.375" style="250" customWidth="1"/>
    <col min="7717" max="7717" width="2.25" style="250"/>
    <col min="7718" max="7718" width="2.25" style="250" customWidth="1"/>
    <col min="7719" max="7936" width="2.25" style="250"/>
    <col min="7937" max="7938" width="2.25" style="250" customWidth="1"/>
    <col min="7939" max="7941" width="2.25" style="250"/>
    <col min="7942" max="7942" width="2.5" style="250" bestFit="1" customWidth="1"/>
    <col min="7943" max="7944" width="2.25" style="250"/>
    <col min="7945" max="7972" width="2.375" style="250" customWidth="1"/>
    <col min="7973" max="7973" width="2.25" style="250"/>
    <col min="7974" max="7974" width="2.25" style="250" customWidth="1"/>
    <col min="7975" max="8192" width="2.25" style="250"/>
    <col min="8193" max="8194" width="2.25" style="250" customWidth="1"/>
    <col min="8195" max="8197" width="2.25" style="250"/>
    <col min="8198" max="8198" width="2.5" style="250" bestFit="1" customWidth="1"/>
    <col min="8199" max="8200" width="2.25" style="250"/>
    <col min="8201" max="8228" width="2.375" style="250" customWidth="1"/>
    <col min="8229" max="8229" width="2.25" style="250"/>
    <col min="8230" max="8230" width="2.25" style="250" customWidth="1"/>
    <col min="8231" max="8448" width="2.25" style="250"/>
    <col min="8449" max="8450" width="2.25" style="250" customWidth="1"/>
    <col min="8451" max="8453" width="2.25" style="250"/>
    <col min="8454" max="8454" width="2.5" style="250" bestFit="1" customWidth="1"/>
    <col min="8455" max="8456" width="2.25" style="250"/>
    <col min="8457" max="8484" width="2.375" style="250" customWidth="1"/>
    <col min="8485" max="8485" width="2.25" style="250"/>
    <col min="8486" max="8486" width="2.25" style="250" customWidth="1"/>
    <col min="8487" max="8704" width="2.25" style="250"/>
    <col min="8705" max="8706" width="2.25" style="250" customWidth="1"/>
    <col min="8707" max="8709" width="2.25" style="250"/>
    <col min="8710" max="8710" width="2.5" style="250" bestFit="1" customWidth="1"/>
    <col min="8711" max="8712" width="2.25" style="250"/>
    <col min="8713" max="8740" width="2.375" style="250" customWidth="1"/>
    <col min="8741" max="8741" width="2.25" style="250"/>
    <col min="8742" max="8742" width="2.25" style="250" customWidth="1"/>
    <col min="8743" max="8960" width="2.25" style="250"/>
    <col min="8961" max="8962" width="2.25" style="250" customWidth="1"/>
    <col min="8963" max="8965" width="2.25" style="250"/>
    <col min="8966" max="8966" width="2.5" style="250" bestFit="1" customWidth="1"/>
    <col min="8967" max="8968" width="2.25" style="250"/>
    <col min="8969" max="8996" width="2.375" style="250" customWidth="1"/>
    <col min="8997" max="8997" width="2.25" style="250"/>
    <col min="8998" max="8998" width="2.25" style="250" customWidth="1"/>
    <col min="8999" max="9216" width="2.25" style="250"/>
    <col min="9217" max="9218" width="2.25" style="250" customWidth="1"/>
    <col min="9219" max="9221" width="2.25" style="250"/>
    <col min="9222" max="9222" width="2.5" style="250" bestFit="1" customWidth="1"/>
    <col min="9223" max="9224" width="2.25" style="250"/>
    <col min="9225" max="9252" width="2.375" style="250" customWidth="1"/>
    <col min="9253" max="9253" width="2.25" style="250"/>
    <col min="9254" max="9254" width="2.25" style="250" customWidth="1"/>
    <col min="9255" max="9472" width="2.25" style="250"/>
    <col min="9473" max="9474" width="2.25" style="250" customWidth="1"/>
    <col min="9475" max="9477" width="2.25" style="250"/>
    <col min="9478" max="9478" width="2.5" style="250" bestFit="1" customWidth="1"/>
    <col min="9479" max="9480" width="2.25" style="250"/>
    <col min="9481" max="9508" width="2.375" style="250" customWidth="1"/>
    <col min="9509" max="9509" width="2.25" style="250"/>
    <col min="9510" max="9510" width="2.25" style="250" customWidth="1"/>
    <col min="9511" max="9728" width="2.25" style="250"/>
    <col min="9729" max="9730" width="2.25" style="250" customWidth="1"/>
    <col min="9731" max="9733" width="2.25" style="250"/>
    <col min="9734" max="9734" width="2.5" style="250" bestFit="1" customWidth="1"/>
    <col min="9735" max="9736" width="2.25" style="250"/>
    <col min="9737" max="9764" width="2.375" style="250" customWidth="1"/>
    <col min="9765" max="9765" width="2.25" style="250"/>
    <col min="9766" max="9766" width="2.25" style="250" customWidth="1"/>
    <col min="9767" max="9984" width="2.25" style="250"/>
    <col min="9985" max="9986" width="2.25" style="250" customWidth="1"/>
    <col min="9987" max="9989" width="2.25" style="250"/>
    <col min="9990" max="9990" width="2.5" style="250" bestFit="1" customWidth="1"/>
    <col min="9991" max="9992" width="2.25" style="250"/>
    <col min="9993" max="10020" width="2.375" style="250" customWidth="1"/>
    <col min="10021" max="10021" width="2.25" style="250"/>
    <col min="10022" max="10022" width="2.25" style="250" customWidth="1"/>
    <col min="10023" max="10240" width="2.25" style="250"/>
    <col min="10241" max="10242" width="2.25" style="250" customWidth="1"/>
    <col min="10243" max="10245" width="2.25" style="250"/>
    <col min="10246" max="10246" width="2.5" style="250" bestFit="1" customWidth="1"/>
    <col min="10247" max="10248" width="2.25" style="250"/>
    <col min="10249" max="10276" width="2.375" style="250" customWidth="1"/>
    <col min="10277" max="10277" width="2.25" style="250"/>
    <col min="10278" max="10278" width="2.25" style="250" customWidth="1"/>
    <col min="10279" max="10496" width="2.25" style="250"/>
    <col min="10497" max="10498" width="2.25" style="250" customWidth="1"/>
    <col min="10499" max="10501" width="2.25" style="250"/>
    <col min="10502" max="10502" width="2.5" style="250" bestFit="1" customWidth="1"/>
    <col min="10503" max="10504" width="2.25" style="250"/>
    <col min="10505" max="10532" width="2.375" style="250" customWidth="1"/>
    <col min="10533" max="10533" width="2.25" style="250"/>
    <col min="10534" max="10534" width="2.25" style="250" customWidth="1"/>
    <col min="10535" max="10752" width="2.25" style="250"/>
    <col min="10753" max="10754" width="2.25" style="250" customWidth="1"/>
    <col min="10755" max="10757" width="2.25" style="250"/>
    <col min="10758" max="10758" width="2.5" style="250" bestFit="1" customWidth="1"/>
    <col min="10759" max="10760" width="2.25" style="250"/>
    <col min="10761" max="10788" width="2.375" style="250" customWidth="1"/>
    <col min="10789" max="10789" width="2.25" style="250"/>
    <col min="10790" max="10790" width="2.25" style="250" customWidth="1"/>
    <col min="10791" max="11008" width="2.25" style="250"/>
    <col min="11009" max="11010" width="2.25" style="250" customWidth="1"/>
    <col min="11011" max="11013" width="2.25" style="250"/>
    <col min="11014" max="11014" width="2.5" style="250" bestFit="1" customWidth="1"/>
    <col min="11015" max="11016" width="2.25" style="250"/>
    <col min="11017" max="11044" width="2.375" style="250" customWidth="1"/>
    <col min="11045" max="11045" width="2.25" style="250"/>
    <col min="11046" max="11046" width="2.25" style="250" customWidth="1"/>
    <col min="11047" max="11264" width="2.25" style="250"/>
    <col min="11265" max="11266" width="2.25" style="250" customWidth="1"/>
    <col min="11267" max="11269" width="2.25" style="250"/>
    <col min="11270" max="11270" width="2.5" style="250" bestFit="1" customWidth="1"/>
    <col min="11271" max="11272" width="2.25" style="250"/>
    <col min="11273" max="11300" width="2.375" style="250" customWidth="1"/>
    <col min="11301" max="11301" width="2.25" style="250"/>
    <col min="11302" max="11302" width="2.25" style="250" customWidth="1"/>
    <col min="11303" max="11520" width="2.25" style="250"/>
    <col min="11521" max="11522" width="2.25" style="250" customWidth="1"/>
    <col min="11523" max="11525" width="2.25" style="250"/>
    <col min="11526" max="11526" width="2.5" style="250" bestFit="1" customWidth="1"/>
    <col min="11527" max="11528" width="2.25" style="250"/>
    <col min="11529" max="11556" width="2.375" style="250" customWidth="1"/>
    <col min="11557" max="11557" width="2.25" style="250"/>
    <col min="11558" max="11558" width="2.25" style="250" customWidth="1"/>
    <col min="11559" max="11776" width="2.25" style="250"/>
    <col min="11777" max="11778" width="2.25" style="250" customWidth="1"/>
    <col min="11779" max="11781" width="2.25" style="250"/>
    <col min="11782" max="11782" width="2.5" style="250" bestFit="1" customWidth="1"/>
    <col min="11783" max="11784" width="2.25" style="250"/>
    <col min="11785" max="11812" width="2.375" style="250" customWidth="1"/>
    <col min="11813" max="11813" width="2.25" style="250"/>
    <col min="11814" max="11814" width="2.25" style="250" customWidth="1"/>
    <col min="11815" max="12032" width="2.25" style="250"/>
    <col min="12033" max="12034" width="2.25" style="250" customWidth="1"/>
    <col min="12035" max="12037" width="2.25" style="250"/>
    <col min="12038" max="12038" width="2.5" style="250" bestFit="1" customWidth="1"/>
    <col min="12039" max="12040" width="2.25" style="250"/>
    <col min="12041" max="12068" width="2.375" style="250" customWidth="1"/>
    <col min="12069" max="12069" width="2.25" style="250"/>
    <col min="12070" max="12070" width="2.25" style="250" customWidth="1"/>
    <col min="12071" max="12288" width="2.25" style="250"/>
    <col min="12289" max="12290" width="2.25" style="250" customWidth="1"/>
    <col min="12291" max="12293" width="2.25" style="250"/>
    <col min="12294" max="12294" width="2.5" style="250" bestFit="1" customWidth="1"/>
    <col min="12295" max="12296" width="2.25" style="250"/>
    <col min="12297" max="12324" width="2.375" style="250" customWidth="1"/>
    <col min="12325" max="12325" width="2.25" style="250"/>
    <col min="12326" max="12326" width="2.25" style="250" customWidth="1"/>
    <col min="12327" max="12544" width="2.25" style="250"/>
    <col min="12545" max="12546" width="2.25" style="250" customWidth="1"/>
    <col min="12547" max="12549" width="2.25" style="250"/>
    <col min="12550" max="12550" width="2.5" style="250" bestFit="1" customWidth="1"/>
    <col min="12551" max="12552" width="2.25" style="250"/>
    <col min="12553" max="12580" width="2.375" style="250" customWidth="1"/>
    <col min="12581" max="12581" width="2.25" style="250"/>
    <col min="12582" max="12582" width="2.25" style="250" customWidth="1"/>
    <col min="12583" max="12800" width="2.25" style="250"/>
    <col min="12801" max="12802" width="2.25" style="250" customWidth="1"/>
    <col min="12803" max="12805" width="2.25" style="250"/>
    <col min="12806" max="12806" width="2.5" style="250" bestFit="1" customWidth="1"/>
    <col min="12807" max="12808" width="2.25" style="250"/>
    <col min="12809" max="12836" width="2.375" style="250" customWidth="1"/>
    <col min="12837" max="12837" width="2.25" style="250"/>
    <col min="12838" max="12838" width="2.25" style="250" customWidth="1"/>
    <col min="12839" max="13056" width="2.25" style="250"/>
    <col min="13057" max="13058" width="2.25" style="250" customWidth="1"/>
    <col min="13059" max="13061" width="2.25" style="250"/>
    <col min="13062" max="13062" width="2.5" style="250" bestFit="1" customWidth="1"/>
    <col min="13063" max="13064" width="2.25" style="250"/>
    <col min="13065" max="13092" width="2.375" style="250" customWidth="1"/>
    <col min="13093" max="13093" width="2.25" style="250"/>
    <col min="13094" max="13094" width="2.25" style="250" customWidth="1"/>
    <col min="13095" max="13312" width="2.25" style="250"/>
    <col min="13313" max="13314" width="2.25" style="250" customWidth="1"/>
    <col min="13315" max="13317" width="2.25" style="250"/>
    <col min="13318" max="13318" width="2.5" style="250" bestFit="1" customWidth="1"/>
    <col min="13319" max="13320" width="2.25" style="250"/>
    <col min="13321" max="13348" width="2.375" style="250" customWidth="1"/>
    <col min="13349" max="13349" width="2.25" style="250"/>
    <col min="13350" max="13350" width="2.25" style="250" customWidth="1"/>
    <col min="13351" max="13568" width="2.25" style="250"/>
    <col min="13569" max="13570" width="2.25" style="250" customWidth="1"/>
    <col min="13571" max="13573" width="2.25" style="250"/>
    <col min="13574" max="13574" width="2.5" style="250" bestFit="1" customWidth="1"/>
    <col min="13575" max="13576" width="2.25" style="250"/>
    <col min="13577" max="13604" width="2.375" style="250" customWidth="1"/>
    <col min="13605" max="13605" width="2.25" style="250"/>
    <col min="13606" max="13606" width="2.25" style="250" customWidth="1"/>
    <col min="13607" max="13824" width="2.25" style="250"/>
    <col min="13825" max="13826" width="2.25" style="250" customWidth="1"/>
    <col min="13827" max="13829" width="2.25" style="250"/>
    <col min="13830" max="13830" width="2.5" style="250" bestFit="1" customWidth="1"/>
    <col min="13831" max="13832" width="2.25" style="250"/>
    <col min="13833" max="13860" width="2.375" style="250" customWidth="1"/>
    <col min="13861" max="13861" width="2.25" style="250"/>
    <col min="13862" max="13862" width="2.25" style="250" customWidth="1"/>
    <col min="13863" max="14080" width="2.25" style="250"/>
    <col min="14081" max="14082" width="2.25" style="250" customWidth="1"/>
    <col min="14083" max="14085" width="2.25" style="250"/>
    <col min="14086" max="14086" width="2.5" style="250" bestFit="1" customWidth="1"/>
    <col min="14087" max="14088" width="2.25" style="250"/>
    <col min="14089" max="14116" width="2.375" style="250" customWidth="1"/>
    <col min="14117" max="14117" width="2.25" style="250"/>
    <col min="14118" max="14118" width="2.25" style="250" customWidth="1"/>
    <col min="14119" max="14336" width="2.25" style="250"/>
    <col min="14337" max="14338" width="2.25" style="250" customWidth="1"/>
    <col min="14339" max="14341" width="2.25" style="250"/>
    <col min="14342" max="14342" width="2.5" style="250" bestFit="1" customWidth="1"/>
    <col min="14343" max="14344" width="2.25" style="250"/>
    <col min="14345" max="14372" width="2.375" style="250" customWidth="1"/>
    <col min="14373" max="14373" width="2.25" style="250"/>
    <col min="14374" max="14374" width="2.25" style="250" customWidth="1"/>
    <col min="14375" max="14592" width="2.25" style="250"/>
    <col min="14593" max="14594" width="2.25" style="250" customWidth="1"/>
    <col min="14595" max="14597" width="2.25" style="250"/>
    <col min="14598" max="14598" width="2.5" style="250" bestFit="1" customWidth="1"/>
    <col min="14599" max="14600" width="2.25" style="250"/>
    <col min="14601" max="14628" width="2.375" style="250" customWidth="1"/>
    <col min="14629" max="14629" width="2.25" style="250"/>
    <col min="14630" max="14630" width="2.25" style="250" customWidth="1"/>
    <col min="14631" max="14848" width="2.25" style="250"/>
    <col min="14849" max="14850" width="2.25" style="250" customWidth="1"/>
    <col min="14851" max="14853" width="2.25" style="250"/>
    <col min="14854" max="14854" width="2.5" style="250" bestFit="1" customWidth="1"/>
    <col min="14855" max="14856" width="2.25" style="250"/>
    <col min="14857" max="14884" width="2.375" style="250" customWidth="1"/>
    <col min="14885" max="14885" width="2.25" style="250"/>
    <col min="14886" max="14886" width="2.25" style="250" customWidth="1"/>
    <col min="14887" max="15104" width="2.25" style="250"/>
    <col min="15105" max="15106" width="2.25" style="250" customWidth="1"/>
    <col min="15107" max="15109" width="2.25" style="250"/>
    <col min="15110" max="15110" width="2.5" style="250" bestFit="1" customWidth="1"/>
    <col min="15111" max="15112" width="2.25" style="250"/>
    <col min="15113" max="15140" width="2.375" style="250" customWidth="1"/>
    <col min="15141" max="15141" width="2.25" style="250"/>
    <col min="15142" max="15142" width="2.25" style="250" customWidth="1"/>
    <col min="15143" max="15360" width="2.25" style="250"/>
    <col min="15361" max="15362" width="2.25" style="250" customWidth="1"/>
    <col min="15363" max="15365" width="2.25" style="250"/>
    <col min="15366" max="15366" width="2.5" style="250" bestFit="1" customWidth="1"/>
    <col min="15367" max="15368" width="2.25" style="250"/>
    <col min="15369" max="15396" width="2.375" style="250" customWidth="1"/>
    <col min="15397" max="15397" width="2.25" style="250"/>
    <col min="15398" max="15398" width="2.25" style="250" customWidth="1"/>
    <col min="15399" max="15616" width="2.25" style="250"/>
    <col min="15617" max="15618" width="2.25" style="250" customWidth="1"/>
    <col min="15619" max="15621" width="2.25" style="250"/>
    <col min="15622" max="15622" width="2.5" style="250" bestFit="1" customWidth="1"/>
    <col min="15623" max="15624" width="2.25" style="250"/>
    <col min="15625" max="15652" width="2.375" style="250" customWidth="1"/>
    <col min="15653" max="15653" width="2.25" style="250"/>
    <col min="15654" max="15654" width="2.25" style="250" customWidth="1"/>
    <col min="15655" max="15872" width="2.25" style="250"/>
    <col min="15873" max="15874" width="2.25" style="250" customWidth="1"/>
    <col min="15875" max="15877" width="2.25" style="250"/>
    <col min="15878" max="15878" width="2.5" style="250" bestFit="1" customWidth="1"/>
    <col min="15879" max="15880" width="2.25" style="250"/>
    <col min="15881" max="15908" width="2.375" style="250" customWidth="1"/>
    <col min="15909" max="15909" width="2.25" style="250"/>
    <col min="15910" max="15910" width="2.25" style="250" customWidth="1"/>
    <col min="15911" max="16128" width="2.25" style="250"/>
    <col min="16129" max="16130" width="2.25" style="250" customWidth="1"/>
    <col min="16131" max="16133" width="2.25" style="250"/>
    <col min="16134" max="16134" width="2.5" style="250" bestFit="1" customWidth="1"/>
    <col min="16135" max="16136" width="2.25" style="250"/>
    <col min="16137" max="16164" width="2.375" style="250" customWidth="1"/>
    <col min="16165" max="16165" width="2.25" style="250"/>
    <col min="16166" max="16166" width="2.25" style="250" customWidth="1"/>
    <col min="16167" max="16384" width="2.25" style="250"/>
  </cols>
  <sheetData>
    <row r="1" spans="1:87" ht="21.75" customHeight="1">
      <c r="A1" s="1520" t="s">
        <v>703</v>
      </c>
      <c r="B1" s="1521"/>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3721" t="str">
        <f>IF(AND(ISBLANK('届出書 '!AA4),ISBLANK('届出書 '!AD4),ISBLANK('届出書 '!AG4)),"届出書の日付から自動引用","令和"&amp;'届出書 '!AA4&amp;"年"&amp;'届出書 '!AD4&amp;"月"&amp;'届出書 '!AG4&amp;"日")</f>
        <v>届出書の日付から自動引用</v>
      </c>
      <c r="AB1" s="3721"/>
      <c r="AC1" s="3721"/>
      <c r="AD1" s="3721"/>
      <c r="AE1" s="3721"/>
      <c r="AF1" s="3721"/>
      <c r="AG1" s="3721"/>
      <c r="AH1" s="3721"/>
      <c r="AI1" s="3721"/>
      <c r="AJ1" s="3721"/>
      <c r="AK1" s="3721"/>
      <c r="AL1" s="3721"/>
    </row>
    <row r="2" spans="1:87" ht="23.25" customHeight="1">
      <c r="A2" s="1522"/>
      <c r="B2" s="1521"/>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row>
    <row r="3" spans="1:87" ht="15.75" customHeight="1">
      <c r="A3" s="3838" t="s">
        <v>475</v>
      </c>
      <c r="B3" s="3838"/>
      <c r="C3" s="3838"/>
      <c r="D3" s="3838"/>
      <c r="E3" s="3838"/>
      <c r="F3" s="3838"/>
      <c r="G3" s="3838"/>
      <c r="H3" s="3838"/>
      <c r="I3" s="3838"/>
      <c r="J3" s="3838"/>
      <c r="K3" s="3838"/>
      <c r="L3" s="3838"/>
      <c r="M3" s="3838"/>
      <c r="N3" s="3838"/>
      <c r="O3" s="3838"/>
      <c r="P3" s="3838"/>
      <c r="Q3" s="3838"/>
      <c r="R3" s="3838"/>
      <c r="S3" s="3838"/>
      <c r="T3" s="3838"/>
      <c r="U3" s="3838"/>
      <c r="V3" s="3838"/>
      <c r="W3" s="3838"/>
      <c r="X3" s="3838"/>
      <c r="Y3" s="3838"/>
      <c r="Z3" s="3838"/>
      <c r="AA3" s="3838"/>
      <c r="AB3" s="3838"/>
      <c r="AC3" s="3838"/>
      <c r="AD3" s="3838"/>
      <c r="AE3" s="3838"/>
      <c r="AF3" s="3838"/>
      <c r="AG3" s="3838"/>
      <c r="AH3" s="3838"/>
      <c r="AI3" s="3838"/>
      <c r="AJ3" s="3838"/>
      <c r="AK3" s="3838"/>
      <c r="AL3" s="3838"/>
      <c r="AM3" s="252"/>
    </row>
    <row r="4" spans="1:87" ht="17.25" customHeight="1">
      <c r="A4" s="3838"/>
      <c r="B4" s="3838"/>
      <c r="C4" s="3838"/>
      <c r="D4" s="3838"/>
      <c r="E4" s="3838"/>
      <c r="F4" s="3838"/>
      <c r="G4" s="3838"/>
      <c r="H4" s="3838"/>
      <c r="I4" s="3838"/>
      <c r="J4" s="3838"/>
      <c r="K4" s="3838"/>
      <c r="L4" s="3838"/>
      <c r="M4" s="3838"/>
      <c r="N4" s="3838"/>
      <c r="O4" s="3838"/>
      <c r="P4" s="3838"/>
      <c r="Q4" s="3838"/>
      <c r="R4" s="3838"/>
      <c r="S4" s="3838"/>
      <c r="T4" s="3838"/>
      <c r="U4" s="3838"/>
      <c r="V4" s="3838"/>
      <c r="W4" s="3838"/>
      <c r="X4" s="3838"/>
      <c r="Y4" s="3838"/>
      <c r="Z4" s="3838"/>
      <c r="AA4" s="3838"/>
      <c r="AB4" s="3838"/>
      <c r="AC4" s="3838"/>
      <c r="AD4" s="3838"/>
      <c r="AE4" s="3838"/>
      <c r="AF4" s="3838"/>
      <c r="AG4" s="3838"/>
      <c r="AH4" s="3838"/>
      <c r="AI4" s="3838"/>
      <c r="AJ4" s="3838"/>
      <c r="AK4" s="3838"/>
      <c r="AL4" s="3838"/>
      <c r="AM4" s="252"/>
    </row>
    <row r="5" spans="1:87" ht="17.25" customHeight="1" thickBot="1">
      <c r="A5" s="1522"/>
      <c r="B5" s="1521"/>
      <c r="C5" s="1522"/>
      <c r="D5" s="1522"/>
      <c r="E5" s="1522"/>
      <c r="F5" s="1522"/>
      <c r="G5" s="1522"/>
      <c r="H5" s="1522"/>
      <c r="I5" s="1522"/>
      <c r="J5" s="1522"/>
      <c r="K5" s="1522"/>
      <c r="L5" s="1522"/>
      <c r="M5" s="1522"/>
      <c r="N5" s="1522"/>
      <c r="O5" s="1522"/>
      <c r="P5" s="1522"/>
      <c r="Q5" s="1522"/>
      <c r="R5" s="1522"/>
      <c r="S5" s="1522"/>
      <c r="T5" s="1522"/>
      <c r="U5" s="1522"/>
      <c r="V5" s="1522"/>
      <c r="W5" s="1522"/>
      <c r="X5" s="1522"/>
      <c r="Y5" s="1522"/>
      <c r="Z5" s="1522"/>
      <c r="AA5" s="1522"/>
      <c r="AB5" s="1522"/>
      <c r="AC5" s="1522"/>
      <c r="AD5" s="1522"/>
      <c r="AE5" s="1522"/>
      <c r="AF5" s="1522"/>
      <c r="AG5" s="1522"/>
      <c r="AH5" s="1522"/>
      <c r="AI5" s="1522"/>
      <c r="AJ5" s="1522"/>
      <c r="AK5" s="1522"/>
      <c r="AL5" s="1522"/>
    </row>
    <row r="6" spans="1:87" ht="17.25" customHeight="1">
      <c r="A6" s="1522"/>
      <c r="B6" s="3870" t="s">
        <v>389</v>
      </c>
      <c r="C6" s="3871"/>
      <c r="D6" s="3871"/>
      <c r="E6" s="3871"/>
      <c r="F6" s="3871"/>
      <c r="G6" s="3872"/>
      <c r="H6" s="3780" t="str">
        <f>IF(ISBLANK('届出書 '!G18),"届出書の記載欄から自動引用",'届出書 '!G18)</f>
        <v>届出書の記載欄から自動引用</v>
      </c>
      <c r="I6" s="3781"/>
      <c r="J6" s="3781"/>
      <c r="K6" s="3781"/>
      <c r="L6" s="3781"/>
      <c r="M6" s="3781"/>
      <c r="N6" s="3781"/>
      <c r="O6" s="3781"/>
      <c r="P6" s="3781"/>
      <c r="Q6" s="3781"/>
      <c r="R6" s="3781"/>
      <c r="S6" s="3781"/>
      <c r="T6" s="3781"/>
      <c r="U6" s="3781"/>
      <c r="V6" s="3781"/>
      <c r="W6" s="3781"/>
      <c r="X6" s="3781"/>
      <c r="Y6" s="3781"/>
      <c r="Z6" s="3781"/>
      <c r="AA6" s="3781"/>
      <c r="AB6" s="3781"/>
      <c r="AC6" s="3781"/>
      <c r="AD6" s="3781"/>
      <c r="AE6" s="3781"/>
      <c r="AF6" s="3781"/>
      <c r="AG6" s="3781"/>
      <c r="AH6" s="3781"/>
      <c r="AI6" s="3781"/>
      <c r="AJ6" s="1523"/>
      <c r="AK6" s="3784"/>
      <c r="AL6" s="3785"/>
    </row>
    <row r="7" spans="1:87" ht="17.25" customHeight="1">
      <c r="A7" s="1522"/>
      <c r="B7" s="3873"/>
      <c r="C7" s="3874"/>
      <c r="D7" s="3874"/>
      <c r="E7" s="3874"/>
      <c r="F7" s="3874"/>
      <c r="G7" s="3875"/>
      <c r="H7" s="3782"/>
      <c r="I7" s="3783"/>
      <c r="J7" s="3783"/>
      <c r="K7" s="3783"/>
      <c r="L7" s="3783"/>
      <c r="M7" s="3783"/>
      <c r="N7" s="3783"/>
      <c r="O7" s="3783"/>
      <c r="P7" s="3783"/>
      <c r="Q7" s="3783"/>
      <c r="R7" s="3783"/>
      <c r="S7" s="3783"/>
      <c r="T7" s="3783"/>
      <c r="U7" s="3783"/>
      <c r="V7" s="3783"/>
      <c r="W7" s="3783"/>
      <c r="X7" s="3783"/>
      <c r="Y7" s="3783"/>
      <c r="Z7" s="3783"/>
      <c r="AA7" s="3783"/>
      <c r="AB7" s="3783"/>
      <c r="AC7" s="3783"/>
      <c r="AD7" s="3783"/>
      <c r="AE7" s="3783"/>
      <c r="AF7" s="3783"/>
      <c r="AG7" s="3783"/>
      <c r="AH7" s="3783"/>
      <c r="AI7" s="3783"/>
      <c r="AJ7" s="1524"/>
      <c r="AK7" s="3748"/>
      <c r="AL7" s="3786"/>
    </row>
    <row r="8" spans="1:87" ht="12.75" customHeight="1">
      <c r="A8" s="1522"/>
      <c r="B8" s="3885" t="s">
        <v>1578</v>
      </c>
      <c r="C8" s="3886"/>
      <c r="D8" s="3886"/>
      <c r="E8" s="3886"/>
      <c r="F8" s="3886"/>
      <c r="G8" s="3887"/>
      <c r="H8" s="3894"/>
      <c r="I8" s="3895"/>
      <c r="J8" s="3895"/>
      <c r="K8" s="3895"/>
      <c r="L8" s="3895"/>
      <c r="M8" s="3895"/>
      <c r="N8" s="3895"/>
      <c r="O8" s="3895"/>
      <c r="P8" s="3895"/>
      <c r="Q8" s="3895"/>
      <c r="R8" s="3895"/>
      <c r="S8" s="3895"/>
      <c r="T8" s="3895"/>
      <c r="U8" s="3895"/>
      <c r="V8" s="3895"/>
      <c r="W8" s="3895"/>
      <c r="X8" s="3895"/>
      <c r="Y8" s="3895"/>
      <c r="Z8" s="3895"/>
      <c r="AA8" s="3895"/>
      <c r="AB8" s="3895"/>
      <c r="AC8" s="3895"/>
      <c r="AD8" s="3895"/>
      <c r="AE8" s="3895"/>
      <c r="AF8" s="3895"/>
      <c r="AG8" s="3895"/>
      <c r="AH8" s="3895"/>
      <c r="AI8" s="3895"/>
      <c r="AJ8" s="3895"/>
      <c r="AK8" s="3895"/>
      <c r="AL8" s="3896"/>
    </row>
    <row r="9" spans="1:87" ht="12.75" customHeight="1">
      <c r="A9" s="1522"/>
      <c r="B9" s="3888"/>
      <c r="C9" s="3889"/>
      <c r="D9" s="3889"/>
      <c r="E9" s="3889"/>
      <c r="F9" s="3889"/>
      <c r="G9" s="3890"/>
      <c r="H9" s="3897"/>
      <c r="I9" s="3898"/>
      <c r="J9" s="3898"/>
      <c r="K9" s="3898"/>
      <c r="L9" s="3898"/>
      <c r="M9" s="3898"/>
      <c r="N9" s="3898"/>
      <c r="O9" s="3898"/>
      <c r="P9" s="3898"/>
      <c r="Q9" s="3898"/>
      <c r="R9" s="3898"/>
      <c r="S9" s="3898"/>
      <c r="T9" s="3898"/>
      <c r="U9" s="3898"/>
      <c r="V9" s="3898"/>
      <c r="W9" s="3898"/>
      <c r="X9" s="3898"/>
      <c r="Y9" s="3898"/>
      <c r="Z9" s="3898"/>
      <c r="AA9" s="3898"/>
      <c r="AB9" s="3898"/>
      <c r="AC9" s="3898"/>
      <c r="AD9" s="3898"/>
      <c r="AE9" s="3898"/>
      <c r="AF9" s="3898"/>
      <c r="AG9" s="3898"/>
      <c r="AH9" s="3898"/>
      <c r="AI9" s="3898"/>
      <c r="AJ9" s="3898"/>
      <c r="AK9" s="3898"/>
      <c r="AL9" s="3899"/>
    </row>
    <row r="10" spans="1:87" ht="12.75" customHeight="1">
      <c r="A10" s="1522"/>
      <c r="B10" s="3885" t="s">
        <v>1579</v>
      </c>
      <c r="C10" s="3886"/>
      <c r="D10" s="3886"/>
      <c r="E10" s="3886"/>
      <c r="F10" s="3886"/>
      <c r="G10" s="3887"/>
      <c r="H10" s="3891"/>
      <c r="I10" s="3892"/>
      <c r="J10" s="3892"/>
      <c r="K10" s="3892"/>
      <c r="L10" s="3892"/>
      <c r="M10" s="3892"/>
      <c r="N10" s="3892"/>
      <c r="O10" s="3892"/>
      <c r="P10" s="3892"/>
      <c r="Q10" s="3892"/>
      <c r="R10" s="3892"/>
      <c r="S10" s="3892"/>
      <c r="T10" s="3892"/>
      <c r="U10" s="3892"/>
      <c r="V10" s="3892"/>
      <c r="W10" s="3892"/>
      <c r="X10" s="3892"/>
      <c r="Y10" s="3892"/>
      <c r="Z10" s="3892"/>
      <c r="AA10" s="3892"/>
      <c r="AB10" s="3892"/>
      <c r="AC10" s="3892"/>
      <c r="AD10" s="3892"/>
      <c r="AE10" s="3892"/>
      <c r="AF10" s="3892"/>
      <c r="AG10" s="3892"/>
      <c r="AH10" s="3892"/>
      <c r="AI10" s="3892"/>
      <c r="AJ10" s="3892"/>
      <c r="AK10" s="3892"/>
      <c r="AL10" s="3893"/>
    </row>
    <row r="11" spans="1:87" ht="12.75" customHeight="1">
      <c r="A11" s="1522"/>
      <c r="B11" s="3873"/>
      <c r="C11" s="3874"/>
      <c r="D11" s="3874"/>
      <c r="E11" s="3874"/>
      <c r="F11" s="3874"/>
      <c r="G11" s="3875"/>
      <c r="H11" s="3748"/>
      <c r="I11" s="3749"/>
      <c r="J11" s="3749"/>
      <c r="K11" s="3749"/>
      <c r="L11" s="3749"/>
      <c r="M11" s="3749"/>
      <c r="N11" s="3749"/>
      <c r="O11" s="3749"/>
      <c r="P11" s="3749"/>
      <c r="Q11" s="3749"/>
      <c r="R11" s="3749"/>
      <c r="S11" s="3749"/>
      <c r="T11" s="3749"/>
      <c r="U11" s="3749"/>
      <c r="V11" s="3749"/>
      <c r="W11" s="3749"/>
      <c r="X11" s="3749"/>
      <c r="Y11" s="3749"/>
      <c r="Z11" s="3749"/>
      <c r="AA11" s="3749"/>
      <c r="AB11" s="3749"/>
      <c r="AC11" s="3749"/>
      <c r="AD11" s="3749"/>
      <c r="AE11" s="3749"/>
      <c r="AF11" s="3749"/>
      <c r="AG11" s="3749"/>
      <c r="AH11" s="3749"/>
      <c r="AI11" s="3749"/>
      <c r="AJ11" s="3749"/>
      <c r="AK11" s="3749"/>
      <c r="AL11" s="3786"/>
    </row>
    <row r="12" spans="1:87" ht="12.75" customHeight="1">
      <c r="A12" s="1522"/>
      <c r="B12" s="3900" t="s">
        <v>1576</v>
      </c>
      <c r="C12" s="3901"/>
      <c r="D12" s="3901"/>
      <c r="E12" s="3901"/>
      <c r="F12" s="3901"/>
      <c r="G12" s="3902"/>
      <c r="H12" s="3793" t="s">
        <v>1577</v>
      </c>
      <c r="I12" s="3794"/>
      <c r="J12" s="3794"/>
      <c r="K12" s="3794"/>
      <c r="L12" s="3794"/>
      <c r="M12" s="3794"/>
      <c r="N12" s="3794"/>
      <c r="O12" s="3794"/>
      <c r="P12" s="3794"/>
      <c r="Q12" s="3794"/>
      <c r="R12" s="3794"/>
      <c r="S12" s="3794"/>
      <c r="T12" s="3794"/>
      <c r="U12" s="3794"/>
      <c r="V12" s="3794"/>
      <c r="W12" s="3799" t="str" cm="1">
        <f t="array" ref="W12">IFERROR(_xlfn.IFS(AND(H8="６：１",H10="提出済"),"(Ⅰ)",AND(H8="７．５：１",H10="提出済"),"(Ⅱ)",AND(H8="１０：１",H10="提出済"),"(Ⅲ)",AND(H8="６：１",H10="未提出"),"(Ⅳ)",AND(H8="７．５：１",H10="未提出"),"(Ⅴ)",AND(H8="１０：１",H10="未提出"),"(Ⅵ)"),"")</f>
        <v/>
      </c>
      <c r="X12" s="3799"/>
      <c r="Y12" s="3799"/>
      <c r="Z12" s="3799"/>
      <c r="AA12" s="3799"/>
      <c r="AB12" s="3799"/>
      <c r="AC12" s="3799"/>
      <c r="AD12" s="3799"/>
      <c r="AE12" s="3799"/>
      <c r="AF12" s="3799"/>
      <c r="AG12" s="3799"/>
      <c r="AH12" s="3799"/>
      <c r="AI12" s="3799"/>
      <c r="AJ12" s="3799"/>
      <c r="AK12" s="3799"/>
      <c r="AL12" s="3800"/>
    </row>
    <row r="13" spans="1:87" ht="22.5" customHeight="1">
      <c r="A13" s="1522"/>
      <c r="B13" s="3910"/>
      <c r="C13" s="3775"/>
      <c r="D13" s="3775"/>
      <c r="E13" s="3775"/>
      <c r="F13" s="3775"/>
      <c r="G13" s="3776"/>
      <c r="H13" s="3795"/>
      <c r="I13" s="3796"/>
      <c r="J13" s="3796"/>
      <c r="K13" s="3796"/>
      <c r="L13" s="3796"/>
      <c r="M13" s="3796"/>
      <c r="N13" s="3796"/>
      <c r="O13" s="3796"/>
      <c r="P13" s="3796"/>
      <c r="Q13" s="3796"/>
      <c r="R13" s="3796"/>
      <c r="S13" s="3796"/>
      <c r="T13" s="3796"/>
      <c r="U13" s="3796"/>
      <c r="V13" s="3796"/>
      <c r="W13" s="3801"/>
      <c r="X13" s="3801"/>
      <c r="Y13" s="3801"/>
      <c r="Z13" s="3801"/>
      <c r="AA13" s="3801"/>
      <c r="AB13" s="3801"/>
      <c r="AC13" s="3801"/>
      <c r="AD13" s="3801"/>
      <c r="AE13" s="3801"/>
      <c r="AF13" s="3801"/>
      <c r="AG13" s="3801"/>
      <c r="AH13" s="3801"/>
      <c r="AI13" s="3801"/>
      <c r="AJ13" s="3801"/>
      <c r="AK13" s="3801"/>
      <c r="AL13" s="3802"/>
    </row>
    <row r="14" spans="1:87" ht="22.5" customHeight="1">
      <c r="A14" s="1522"/>
      <c r="B14" s="3911"/>
      <c r="C14" s="3883"/>
      <c r="D14" s="3883"/>
      <c r="E14" s="3883"/>
      <c r="F14" s="3883"/>
      <c r="G14" s="3884"/>
      <c r="H14" s="3797"/>
      <c r="I14" s="3798"/>
      <c r="J14" s="3798"/>
      <c r="K14" s="3798"/>
      <c r="L14" s="3798"/>
      <c r="M14" s="3798"/>
      <c r="N14" s="3798"/>
      <c r="O14" s="3798"/>
      <c r="P14" s="3798"/>
      <c r="Q14" s="3798"/>
      <c r="R14" s="3798"/>
      <c r="S14" s="3798"/>
      <c r="T14" s="3798"/>
      <c r="U14" s="3798"/>
      <c r="V14" s="3798"/>
      <c r="W14" s="3803"/>
      <c r="X14" s="3803"/>
      <c r="Y14" s="3803"/>
      <c r="Z14" s="3803"/>
      <c r="AA14" s="3803"/>
      <c r="AB14" s="3803"/>
      <c r="AC14" s="3803"/>
      <c r="AD14" s="3803"/>
      <c r="AE14" s="3803"/>
      <c r="AF14" s="3803"/>
      <c r="AG14" s="3803"/>
      <c r="AH14" s="3803"/>
      <c r="AI14" s="3803"/>
      <c r="AJ14" s="3803"/>
      <c r="AK14" s="3803"/>
      <c r="AL14" s="3804"/>
    </row>
    <row r="15" spans="1:87" ht="22.5" customHeight="1">
      <c r="A15" s="1522"/>
      <c r="B15" s="3900" t="s">
        <v>452</v>
      </c>
      <c r="C15" s="3901"/>
      <c r="D15" s="3901"/>
      <c r="E15" s="3901"/>
      <c r="F15" s="3901"/>
      <c r="G15" s="3902"/>
      <c r="H15" s="3904"/>
      <c r="I15" s="3905"/>
      <c r="J15" s="3905"/>
      <c r="K15" s="3905"/>
      <c r="L15" s="3905"/>
      <c r="M15" s="3905"/>
      <c r="N15" s="3905"/>
      <c r="O15" s="3905"/>
      <c r="P15" s="3905"/>
      <c r="Q15" s="3905"/>
      <c r="R15" s="3905"/>
      <c r="S15" s="3905"/>
      <c r="T15" s="3905"/>
      <c r="U15" s="3905"/>
      <c r="V15" s="3905"/>
      <c r="W15" s="3905"/>
      <c r="X15" s="3905"/>
      <c r="Y15" s="3905"/>
      <c r="Z15" s="3905"/>
      <c r="AA15" s="3905"/>
      <c r="AB15" s="3905"/>
      <c r="AC15" s="3905"/>
      <c r="AD15" s="3905"/>
      <c r="AE15" s="3905"/>
      <c r="AF15" s="3905"/>
      <c r="AG15" s="3905"/>
      <c r="AH15" s="3905"/>
      <c r="AI15" s="3905"/>
      <c r="AJ15" s="3905"/>
      <c r="AK15" s="3905"/>
      <c r="AL15" s="3906"/>
      <c r="BP15" s="259"/>
      <c r="BQ15" s="260"/>
      <c r="BR15" s="254"/>
      <c r="BS15" s="258"/>
      <c r="BT15" s="258"/>
      <c r="BU15" s="258"/>
      <c r="BV15" s="261"/>
      <c r="BW15" s="261"/>
      <c r="BX15" s="258"/>
      <c r="BY15" s="254"/>
      <c r="BZ15" s="258"/>
      <c r="CA15" s="254"/>
      <c r="CB15" s="258"/>
      <c r="CC15" s="259"/>
      <c r="CD15" s="260"/>
      <c r="CE15" s="254"/>
      <c r="CF15" s="258"/>
      <c r="CG15" s="258"/>
      <c r="CH15" s="258"/>
      <c r="CI15" s="258"/>
    </row>
    <row r="16" spans="1:87" ht="12.75" customHeight="1" thickBot="1">
      <c r="A16" s="1522"/>
      <c r="B16" s="3903"/>
      <c r="C16" s="3778"/>
      <c r="D16" s="3778"/>
      <c r="E16" s="3778"/>
      <c r="F16" s="3778"/>
      <c r="G16" s="3779"/>
      <c r="H16" s="3907"/>
      <c r="I16" s="3908"/>
      <c r="J16" s="3908"/>
      <c r="K16" s="3908"/>
      <c r="L16" s="3908"/>
      <c r="M16" s="3908"/>
      <c r="N16" s="3908"/>
      <c r="O16" s="3908"/>
      <c r="P16" s="3908"/>
      <c r="Q16" s="3908"/>
      <c r="R16" s="3908"/>
      <c r="S16" s="3908"/>
      <c r="T16" s="3908"/>
      <c r="U16" s="3908"/>
      <c r="V16" s="3908"/>
      <c r="W16" s="3908"/>
      <c r="X16" s="3908"/>
      <c r="Y16" s="3908"/>
      <c r="Z16" s="3908"/>
      <c r="AA16" s="3908"/>
      <c r="AB16" s="3908"/>
      <c r="AC16" s="3908"/>
      <c r="AD16" s="3908"/>
      <c r="AE16" s="3908"/>
      <c r="AF16" s="3908"/>
      <c r="AG16" s="3908"/>
      <c r="AH16" s="3908"/>
      <c r="AI16" s="3908"/>
      <c r="AJ16" s="3908"/>
      <c r="AK16" s="3908"/>
      <c r="AL16" s="3909"/>
      <c r="BP16" s="259"/>
      <c r="BQ16" s="260"/>
      <c r="BR16" s="254"/>
      <c r="BS16" s="258"/>
      <c r="BT16" s="258"/>
      <c r="BU16" s="258"/>
      <c r="BV16" s="261"/>
      <c r="BW16" s="261"/>
      <c r="BX16" s="258"/>
      <c r="BY16" s="254"/>
      <c r="BZ16" s="258"/>
      <c r="CA16" s="254"/>
      <c r="CB16" s="254"/>
      <c r="CC16" s="259"/>
      <c r="CD16" s="260"/>
      <c r="CE16" s="254"/>
      <c r="CF16" s="254"/>
      <c r="CG16" s="254"/>
      <c r="CH16" s="254"/>
      <c r="CI16" s="254"/>
    </row>
    <row r="17" spans="1:90" ht="12.75" customHeight="1">
      <c r="A17" s="1522"/>
      <c r="B17" s="3876" t="s">
        <v>1345</v>
      </c>
      <c r="C17" s="3877"/>
      <c r="D17" s="3839" t="s">
        <v>476</v>
      </c>
      <c r="E17" s="3840"/>
      <c r="F17" s="3840"/>
      <c r="G17" s="3841"/>
      <c r="H17" s="1525"/>
      <c r="I17" s="1523"/>
      <c r="J17" s="1523"/>
      <c r="K17" s="1523"/>
      <c r="L17" s="1523"/>
      <c r="M17" s="1523"/>
      <c r="N17" s="1523"/>
      <c r="O17" s="1523"/>
      <c r="P17" s="1523"/>
      <c r="Q17" s="1523"/>
      <c r="R17" s="1526"/>
      <c r="S17" s="1526"/>
      <c r="T17" s="1525"/>
      <c r="U17" s="1523"/>
      <c r="V17" s="1525"/>
      <c r="W17" s="1523"/>
      <c r="X17" s="1523"/>
      <c r="Y17" s="1523"/>
      <c r="Z17" s="1523"/>
      <c r="AA17" s="1523"/>
      <c r="AB17" s="1523"/>
      <c r="AC17" s="1523"/>
      <c r="AD17" s="1523"/>
      <c r="AE17" s="1523"/>
      <c r="AF17" s="1523"/>
      <c r="AG17" s="1523"/>
      <c r="AH17" s="1523"/>
      <c r="AI17" s="1523"/>
      <c r="AJ17" s="1523"/>
      <c r="AK17" s="1523"/>
      <c r="AL17" s="1527"/>
      <c r="BP17" s="259"/>
      <c r="BQ17" s="260"/>
      <c r="BR17" s="254"/>
      <c r="BS17" s="254"/>
      <c r="BT17" s="254"/>
      <c r="BU17" s="254"/>
      <c r="BV17" s="261"/>
      <c r="BW17" s="261"/>
      <c r="BX17" s="258"/>
      <c r="BY17" s="254"/>
      <c r="BZ17" s="258"/>
      <c r="CA17" s="254"/>
      <c r="CB17" s="254"/>
      <c r="CC17" s="254"/>
      <c r="CD17" s="254"/>
      <c r="CE17" s="254"/>
      <c r="CF17" s="254"/>
      <c r="CG17" s="254"/>
      <c r="CH17" s="254"/>
      <c r="CI17" s="254"/>
    </row>
    <row r="18" spans="1:90" ht="22.5" customHeight="1">
      <c r="A18" s="1522"/>
      <c r="B18" s="3878"/>
      <c r="C18" s="3879"/>
      <c r="D18" s="3774"/>
      <c r="E18" s="3775"/>
      <c r="F18" s="3775"/>
      <c r="G18" s="3776"/>
      <c r="H18" s="1528"/>
      <c r="I18" s="1529"/>
      <c r="J18" s="3842" t="str" cm="1">
        <f t="array" ref="J18">IF(P42="（自動計算）","（自動計算）",IFERROR(_xlfn.IFS(AND(X22="算定していない",P42&lt;10000),"８　１万円未満",AND(X22="算定していない",P42&gt;=10000,P42&lt;15000),"７　１万円以上１万５千円未満",AND(X22="算定していない",P42&gt;=15000,P42&lt;20000),"６　１万５千円以上２万円未満",AND(X22="算定していない",P42&gt;=20000,P42&lt;25000),"５　２万円以上２万５千円未満",AND(X22="算定していない",P42&lt;30000,P42&gt;=25000),"４　２万５千円以上３万円未満",AND(X22="算定していない",P42&lt;35000,P42&gt;=30000),"３　３万円以上３万５千円未満",AND(X22="算定していない",P42&gt;=35000,P42&lt;45000),"２　３万５千円以上４万５千円未満",AND(X22="算定していない",P42&gt;=45000),"１　４万５千円以上",AND(X22="算定している",P44&gt;=45000),"１　４万５千円以上",AND(X22="算定している",P44&gt;=35000,P44&lt;45000),"２　３万５千円以上４万５千円未満",AND(X22="算定している",P44&lt;35000,P44&gt;=30000),"３　３万円以上３万５千円未満",AND(X22="算定している",P44&lt;30000,P44&gt;=25000),"４　２万５千円以上３万円未満",AND(X22="算定している",P44&gt;=20000,P44&lt;25000),"５　２万円以上２万５千円未満",AND(X22="算定している",P44&gt;=15000,P44&lt;20000),"６　１万５千円以上２万円未満",AND(X22="算定している",P44&gt;=10000,P44&lt;15000),"７　１万円以上１万５千円未満",AND(X22="算定している",P44&lt;10000),"８　１万円未満",AK6="新","９　なし（経過措置対象）"),"ここは自動表示されますので入力しないでください"))</f>
        <v>（自動計算）</v>
      </c>
      <c r="K18" s="3843"/>
      <c r="L18" s="3843"/>
      <c r="M18" s="3843"/>
      <c r="N18" s="3843"/>
      <c r="O18" s="3843"/>
      <c r="P18" s="3843"/>
      <c r="Q18" s="3843"/>
      <c r="R18" s="3843"/>
      <c r="S18" s="3843"/>
      <c r="T18" s="3843"/>
      <c r="U18" s="3843"/>
      <c r="V18" s="3843"/>
      <c r="W18" s="3843"/>
      <c r="X18" s="3843"/>
      <c r="Y18" s="3843"/>
      <c r="Z18" s="3843"/>
      <c r="AA18" s="3843"/>
      <c r="AB18" s="3843"/>
      <c r="AC18" s="3843"/>
      <c r="AD18" s="3843"/>
      <c r="AE18" s="3843"/>
      <c r="AF18" s="3843"/>
      <c r="AG18" s="3843"/>
      <c r="AH18" s="3843"/>
      <c r="AI18" s="3844"/>
      <c r="AJ18" s="1529"/>
      <c r="AK18" s="1529"/>
      <c r="AL18" s="1530"/>
    </row>
    <row r="19" spans="1:90" ht="22.5" customHeight="1">
      <c r="A19" s="1522"/>
      <c r="B19" s="3878"/>
      <c r="C19" s="3879"/>
      <c r="D19" s="3774"/>
      <c r="E19" s="3775"/>
      <c r="F19" s="3775"/>
      <c r="G19" s="3776"/>
      <c r="H19" s="1528"/>
      <c r="I19" s="1529"/>
      <c r="J19" s="3845"/>
      <c r="K19" s="3846"/>
      <c r="L19" s="3846"/>
      <c r="M19" s="3846"/>
      <c r="N19" s="3846"/>
      <c r="O19" s="3846"/>
      <c r="P19" s="3846"/>
      <c r="Q19" s="3846"/>
      <c r="R19" s="3846"/>
      <c r="S19" s="3846"/>
      <c r="T19" s="3846"/>
      <c r="U19" s="3846"/>
      <c r="V19" s="3846"/>
      <c r="W19" s="3846"/>
      <c r="X19" s="3846"/>
      <c r="Y19" s="3846"/>
      <c r="Z19" s="3846"/>
      <c r="AA19" s="3846"/>
      <c r="AB19" s="3846"/>
      <c r="AC19" s="3846"/>
      <c r="AD19" s="3846"/>
      <c r="AE19" s="3846"/>
      <c r="AF19" s="3846"/>
      <c r="AG19" s="3846"/>
      <c r="AH19" s="3846"/>
      <c r="AI19" s="3847"/>
      <c r="AJ19" s="1529"/>
      <c r="AK19" s="1529"/>
      <c r="AL19" s="1530"/>
      <c r="BO19" s="254"/>
      <c r="BP19" s="258"/>
      <c r="BQ19" s="254"/>
      <c r="BR19" s="254"/>
      <c r="BS19" s="254"/>
      <c r="BT19" s="254"/>
      <c r="BU19" s="261"/>
      <c r="BV19" s="261"/>
      <c r="BW19" s="258"/>
      <c r="BX19" s="268"/>
      <c r="BY19" s="258"/>
      <c r="BZ19" s="254"/>
      <c r="CA19" s="254"/>
      <c r="CB19" s="268"/>
      <c r="CC19" s="258"/>
      <c r="CD19" s="254"/>
      <c r="CE19" s="254"/>
      <c r="CF19" s="254"/>
      <c r="CG19" s="254"/>
      <c r="CH19" s="254"/>
      <c r="CI19" s="254"/>
      <c r="CJ19" s="254"/>
      <c r="CK19" s="254"/>
      <c r="CL19" s="254"/>
    </row>
    <row r="20" spans="1:90" ht="22.5" customHeight="1">
      <c r="A20" s="1522"/>
      <c r="B20" s="3878"/>
      <c r="C20" s="3879"/>
      <c r="D20" s="3774"/>
      <c r="E20" s="3775"/>
      <c r="F20" s="3775"/>
      <c r="G20" s="3776"/>
      <c r="H20" s="1528"/>
      <c r="I20" s="1528"/>
      <c r="J20" s="3848"/>
      <c r="K20" s="3849"/>
      <c r="L20" s="3849"/>
      <c r="M20" s="3849"/>
      <c r="N20" s="3849"/>
      <c r="O20" s="3849"/>
      <c r="P20" s="3849"/>
      <c r="Q20" s="3849"/>
      <c r="R20" s="3849"/>
      <c r="S20" s="3849"/>
      <c r="T20" s="3849"/>
      <c r="U20" s="3849"/>
      <c r="V20" s="3849"/>
      <c r="W20" s="3849"/>
      <c r="X20" s="3849"/>
      <c r="Y20" s="3849"/>
      <c r="Z20" s="3849"/>
      <c r="AA20" s="3849"/>
      <c r="AB20" s="3849"/>
      <c r="AC20" s="3849"/>
      <c r="AD20" s="3849"/>
      <c r="AE20" s="3849"/>
      <c r="AF20" s="3849"/>
      <c r="AG20" s="3849"/>
      <c r="AH20" s="3849"/>
      <c r="AI20" s="3850"/>
      <c r="AJ20" s="1529"/>
      <c r="AK20" s="1529"/>
      <c r="AL20" s="1530"/>
      <c r="BO20" s="254"/>
      <c r="BP20" s="258"/>
      <c r="BQ20" s="254"/>
      <c r="BR20" s="254"/>
      <c r="BS20" s="254"/>
      <c r="BT20" s="254"/>
      <c r="BU20" s="261"/>
      <c r="BV20" s="261"/>
      <c r="BW20" s="258"/>
      <c r="BX20" s="268"/>
      <c r="BY20" s="258"/>
      <c r="BZ20" s="254"/>
      <c r="CA20" s="254"/>
      <c r="CB20" s="268"/>
      <c r="CC20" s="258"/>
      <c r="CD20" s="254"/>
      <c r="CE20" s="254"/>
      <c r="CF20" s="254"/>
      <c r="CG20" s="254"/>
      <c r="CH20" s="254"/>
      <c r="CI20" s="254"/>
      <c r="CJ20" s="254"/>
      <c r="CK20" s="254"/>
      <c r="CL20" s="254"/>
    </row>
    <row r="21" spans="1:90" ht="22.5" customHeight="1">
      <c r="A21" s="1522"/>
      <c r="B21" s="3878"/>
      <c r="C21" s="3879"/>
      <c r="D21" s="3774"/>
      <c r="E21" s="3775"/>
      <c r="F21" s="3775"/>
      <c r="G21" s="3776"/>
      <c r="H21" s="1528"/>
      <c r="I21" s="1528"/>
      <c r="J21" s="1528"/>
      <c r="K21" s="1528"/>
      <c r="L21" s="1529"/>
      <c r="M21" s="1528"/>
      <c r="N21" s="1529"/>
      <c r="O21" s="1528"/>
      <c r="P21" s="1528"/>
      <c r="Q21" s="1528"/>
      <c r="R21" s="1531"/>
      <c r="S21" s="1531"/>
      <c r="T21" s="1528"/>
      <c r="U21" s="1529"/>
      <c r="V21" s="1528"/>
      <c r="W21" s="1529"/>
      <c r="X21" s="1529"/>
      <c r="Y21" s="1529"/>
      <c r="Z21" s="1528"/>
      <c r="AA21" s="1529"/>
      <c r="AB21" s="1529"/>
      <c r="AC21" s="1529"/>
      <c r="AD21" s="1529"/>
      <c r="AE21" s="1529"/>
      <c r="AF21" s="1529"/>
      <c r="AG21" s="1529"/>
      <c r="AH21" s="1529"/>
      <c r="AI21" s="1529"/>
      <c r="AJ21" s="1529"/>
      <c r="AK21" s="1529"/>
      <c r="AL21" s="1530"/>
      <c r="BO21" s="254"/>
      <c r="BP21" s="258"/>
      <c r="BQ21" s="254"/>
      <c r="BR21" s="258"/>
      <c r="BS21" s="258"/>
      <c r="BT21" s="258"/>
      <c r="BU21" s="261"/>
      <c r="BV21" s="261"/>
      <c r="BW21" s="258"/>
      <c r="BX21" s="268"/>
      <c r="BY21" s="258"/>
      <c r="BZ21" s="254"/>
      <c r="CA21" s="254"/>
      <c r="CB21" s="268"/>
      <c r="CC21" s="258"/>
      <c r="CD21" s="254"/>
      <c r="CE21" s="254"/>
      <c r="CF21" s="254"/>
      <c r="CG21" s="254"/>
      <c r="CH21" s="254"/>
      <c r="CI21" s="254"/>
      <c r="CJ21" s="254"/>
      <c r="CK21" s="254"/>
      <c r="CL21" s="254"/>
    </row>
    <row r="22" spans="1:90" ht="22.5" customHeight="1">
      <c r="A22" s="1522"/>
      <c r="B22" s="3878"/>
      <c r="C22" s="3879"/>
      <c r="D22" s="3774"/>
      <c r="E22" s="3775"/>
      <c r="F22" s="3775"/>
      <c r="G22" s="3776"/>
      <c r="H22" s="1528"/>
      <c r="I22" s="1528"/>
      <c r="J22" s="3866" t="s">
        <v>1581</v>
      </c>
      <c r="K22" s="3867"/>
      <c r="L22" s="3867"/>
      <c r="M22" s="3867"/>
      <c r="N22" s="3867"/>
      <c r="O22" s="3867"/>
      <c r="P22" s="3867"/>
      <c r="Q22" s="3867"/>
      <c r="R22" s="3867"/>
      <c r="S22" s="3867"/>
      <c r="T22" s="3867"/>
      <c r="U22" s="3867"/>
      <c r="V22" s="3867"/>
      <c r="W22" s="3867"/>
      <c r="X22" s="3868"/>
      <c r="Y22" s="3868"/>
      <c r="Z22" s="3868"/>
      <c r="AA22" s="3868"/>
      <c r="AB22" s="3868"/>
      <c r="AC22" s="3868"/>
      <c r="AD22" s="3868"/>
      <c r="AE22" s="3868"/>
      <c r="AF22" s="3868"/>
      <c r="AG22" s="3868"/>
      <c r="AH22" s="3868"/>
      <c r="AI22" s="3869"/>
      <c r="AJ22" s="1529"/>
      <c r="AK22" s="1529"/>
      <c r="AL22" s="1530"/>
      <c r="BO22" s="268"/>
      <c r="BP22" s="258"/>
      <c r="BQ22" s="254"/>
      <c r="BR22" s="258"/>
      <c r="BS22" s="258"/>
      <c r="BT22" s="258"/>
      <c r="BU22" s="261"/>
      <c r="BV22" s="261"/>
      <c r="BW22" s="258"/>
      <c r="BX22" s="268"/>
      <c r="BY22" s="258"/>
      <c r="BZ22" s="254"/>
      <c r="CA22" s="254"/>
      <c r="CB22" s="268"/>
      <c r="CC22" s="258"/>
      <c r="CD22" s="254"/>
      <c r="CE22" s="254"/>
      <c r="CF22" s="254"/>
      <c r="CG22" s="254"/>
      <c r="CH22" s="254"/>
      <c r="CI22" s="254"/>
      <c r="CJ22" s="254"/>
      <c r="CK22" s="254"/>
      <c r="CL22" s="254"/>
    </row>
    <row r="23" spans="1:90" ht="17.25" customHeight="1">
      <c r="A23" s="1522"/>
      <c r="B23" s="3878"/>
      <c r="C23" s="3879"/>
      <c r="D23" s="3882"/>
      <c r="E23" s="3883"/>
      <c r="F23" s="3883"/>
      <c r="G23" s="3884"/>
      <c r="H23" s="1532"/>
      <c r="I23" s="1532"/>
      <c r="J23" s="1532"/>
      <c r="K23" s="1532"/>
      <c r="L23" s="1528"/>
      <c r="M23" s="1528"/>
      <c r="N23" s="1528"/>
      <c r="O23" s="1532"/>
      <c r="P23" s="1532"/>
      <c r="Q23" s="1532"/>
      <c r="R23" s="1533"/>
      <c r="S23" s="1533"/>
      <c r="T23" s="1532"/>
      <c r="U23" s="1524"/>
      <c r="V23" s="1532"/>
      <c r="W23" s="1524"/>
      <c r="X23" s="1524"/>
      <c r="Y23" s="1524"/>
      <c r="Z23" s="1524"/>
      <c r="AA23" s="1524"/>
      <c r="AB23" s="1524"/>
      <c r="AC23" s="1524"/>
      <c r="AD23" s="1524"/>
      <c r="AE23" s="1524"/>
      <c r="AF23" s="1524"/>
      <c r="AG23" s="1524"/>
      <c r="AH23" s="1524"/>
      <c r="AI23" s="1524"/>
      <c r="AJ23" s="1524"/>
      <c r="AK23" s="1524"/>
      <c r="AL23" s="1534"/>
      <c r="BO23" s="268"/>
      <c r="BP23" s="258"/>
      <c r="BQ23" s="254"/>
      <c r="BR23" s="258"/>
      <c r="BS23" s="258"/>
      <c r="BT23" s="258"/>
      <c r="BU23" s="261"/>
      <c r="BV23" s="261"/>
      <c r="BW23" s="258"/>
      <c r="BX23" s="268"/>
      <c r="BY23" s="258"/>
      <c r="BZ23" s="254"/>
      <c r="CA23" s="254"/>
      <c r="CB23" s="254"/>
      <c r="CC23" s="254"/>
      <c r="CD23" s="254"/>
      <c r="CE23" s="254"/>
      <c r="CF23" s="254"/>
      <c r="CG23" s="254"/>
      <c r="CH23" s="254"/>
      <c r="CI23" s="254"/>
      <c r="CJ23" s="254"/>
      <c r="CK23" s="254"/>
      <c r="CL23" s="254"/>
    </row>
    <row r="24" spans="1:90" ht="17.25" customHeight="1">
      <c r="A24" s="1522"/>
      <c r="B24" s="3878"/>
      <c r="C24" s="3879"/>
      <c r="D24" s="3771" t="s">
        <v>1347</v>
      </c>
      <c r="E24" s="3772"/>
      <c r="F24" s="3772"/>
      <c r="G24" s="3773"/>
      <c r="H24" s="1535"/>
      <c r="I24" s="1535"/>
      <c r="J24" s="1535"/>
      <c r="K24" s="1535"/>
      <c r="L24" s="1535"/>
      <c r="M24" s="1535"/>
      <c r="N24" s="1535"/>
      <c r="O24" s="1535"/>
      <c r="P24" s="1535"/>
      <c r="Q24" s="1535"/>
      <c r="R24" s="1536"/>
      <c r="S24" s="1536"/>
      <c r="T24" s="1535"/>
      <c r="U24" s="1535"/>
      <c r="V24" s="1535"/>
      <c r="W24" s="1537"/>
      <c r="X24" s="1537"/>
      <c r="Y24" s="1537"/>
      <c r="Z24" s="1537"/>
      <c r="AA24" s="1537"/>
      <c r="AB24" s="1537"/>
      <c r="AC24" s="1537"/>
      <c r="AD24" s="1537"/>
      <c r="AE24" s="1537"/>
      <c r="AF24" s="1537"/>
      <c r="AG24" s="1537"/>
      <c r="AH24" s="1537"/>
      <c r="AI24" s="1537"/>
      <c r="AJ24" s="1537"/>
      <c r="AK24" s="1537"/>
      <c r="AL24" s="1538"/>
    </row>
    <row r="25" spans="1:90" ht="17.25" customHeight="1">
      <c r="A25" s="1522"/>
      <c r="B25" s="3878"/>
      <c r="C25" s="3879"/>
      <c r="D25" s="3774"/>
      <c r="E25" s="3775"/>
      <c r="F25" s="3775"/>
      <c r="G25" s="3776"/>
      <c r="H25" s="1539"/>
      <c r="I25" s="3805" t="s">
        <v>16</v>
      </c>
      <c r="J25" s="3806"/>
      <c r="K25" s="3806"/>
      <c r="L25" s="3807"/>
      <c r="M25" s="3787">
        <v>4</v>
      </c>
      <c r="N25" s="3788"/>
      <c r="O25" s="3789"/>
      <c r="P25" s="3787">
        <v>5</v>
      </c>
      <c r="Q25" s="3788"/>
      <c r="R25" s="3789"/>
      <c r="S25" s="3787">
        <v>6</v>
      </c>
      <c r="T25" s="3788"/>
      <c r="U25" s="3789"/>
      <c r="V25" s="3787">
        <v>7</v>
      </c>
      <c r="W25" s="3788"/>
      <c r="X25" s="3789"/>
      <c r="Y25" s="3787">
        <v>8</v>
      </c>
      <c r="Z25" s="3788"/>
      <c r="AA25" s="3789"/>
      <c r="AB25" s="3787">
        <v>9</v>
      </c>
      <c r="AC25" s="3788"/>
      <c r="AD25" s="3789"/>
      <c r="AE25" s="3787">
        <v>10</v>
      </c>
      <c r="AF25" s="3788"/>
      <c r="AG25" s="3789"/>
      <c r="AH25" s="3787">
        <v>11</v>
      </c>
      <c r="AI25" s="3788"/>
      <c r="AJ25" s="3789"/>
      <c r="AK25" s="1528"/>
      <c r="AL25" s="1540"/>
    </row>
    <row r="26" spans="1:90" ht="17.25" customHeight="1">
      <c r="A26" s="1522"/>
      <c r="B26" s="3878"/>
      <c r="C26" s="3879"/>
      <c r="D26" s="3774"/>
      <c r="E26" s="3775"/>
      <c r="F26" s="3775"/>
      <c r="G26" s="3776"/>
      <c r="H26" s="1539"/>
      <c r="I26" s="3808"/>
      <c r="J26" s="3809"/>
      <c r="K26" s="3809"/>
      <c r="L26" s="3810"/>
      <c r="M26" s="3790"/>
      <c r="N26" s="3791"/>
      <c r="O26" s="3792"/>
      <c r="P26" s="3790"/>
      <c r="Q26" s="3791"/>
      <c r="R26" s="3792"/>
      <c r="S26" s="3790"/>
      <c r="T26" s="3791"/>
      <c r="U26" s="3792"/>
      <c r="V26" s="3790"/>
      <c r="W26" s="3791"/>
      <c r="X26" s="3792"/>
      <c r="Y26" s="3790"/>
      <c r="Z26" s="3791"/>
      <c r="AA26" s="3792"/>
      <c r="AB26" s="3790"/>
      <c r="AC26" s="3791"/>
      <c r="AD26" s="3792"/>
      <c r="AE26" s="3790"/>
      <c r="AF26" s="3791"/>
      <c r="AG26" s="3792"/>
      <c r="AH26" s="3790"/>
      <c r="AI26" s="3791"/>
      <c r="AJ26" s="3792"/>
      <c r="AK26" s="1528"/>
      <c r="AL26" s="1540"/>
    </row>
    <row r="27" spans="1:90" ht="17.25" customHeight="1">
      <c r="A27" s="1522"/>
      <c r="B27" s="3878"/>
      <c r="C27" s="3879"/>
      <c r="D27" s="3774"/>
      <c r="E27" s="3775"/>
      <c r="F27" s="3775"/>
      <c r="G27" s="3776"/>
      <c r="H27" s="1529"/>
      <c r="I27" s="3739" t="s">
        <v>1348</v>
      </c>
      <c r="J27" s="3811"/>
      <c r="K27" s="3811"/>
      <c r="L27" s="3812"/>
      <c r="M27" s="3754"/>
      <c r="N27" s="3755"/>
      <c r="O27" s="3756"/>
      <c r="P27" s="3754"/>
      <c r="Q27" s="3755"/>
      <c r="R27" s="3756"/>
      <c r="S27" s="3754"/>
      <c r="T27" s="3755"/>
      <c r="U27" s="3756"/>
      <c r="V27" s="3754"/>
      <c r="W27" s="3755"/>
      <c r="X27" s="3756"/>
      <c r="Y27" s="3754"/>
      <c r="Z27" s="3755"/>
      <c r="AA27" s="3756"/>
      <c r="AB27" s="3754"/>
      <c r="AC27" s="3755"/>
      <c r="AD27" s="3756"/>
      <c r="AE27" s="3754"/>
      <c r="AF27" s="3755"/>
      <c r="AG27" s="3756"/>
      <c r="AH27" s="3754"/>
      <c r="AI27" s="3755"/>
      <c r="AJ27" s="3756"/>
      <c r="AK27" s="1528"/>
      <c r="AL27" s="1540"/>
    </row>
    <row r="28" spans="1:90" ht="17.25" customHeight="1">
      <c r="A28" s="1522"/>
      <c r="B28" s="3878"/>
      <c r="C28" s="3879"/>
      <c r="D28" s="3774"/>
      <c r="E28" s="3775"/>
      <c r="F28" s="3775"/>
      <c r="G28" s="3776"/>
      <c r="H28" s="1529"/>
      <c r="I28" s="3813"/>
      <c r="J28" s="3814"/>
      <c r="K28" s="3814"/>
      <c r="L28" s="3815"/>
      <c r="M28" s="3757"/>
      <c r="N28" s="3758"/>
      <c r="O28" s="3759"/>
      <c r="P28" s="3757"/>
      <c r="Q28" s="3758"/>
      <c r="R28" s="3759"/>
      <c r="S28" s="3757"/>
      <c r="T28" s="3758"/>
      <c r="U28" s="3759"/>
      <c r="V28" s="3757"/>
      <c r="W28" s="3758"/>
      <c r="X28" s="3759"/>
      <c r="Y28" s="3757"/>
      <c r="Z28" s="3758"/>
      <c r="AA28" s="3759"/>
      <c r="AB28" s="3757"/>
      <c r="AC28" s="3758"/>
      <c r="AD28" s="3759"/>
      <c r="AE28" s="3757"/>
      <c r="AF28" s="3758"/>
      <c r="AG28" s="3759"/>
      <c r="AH28" s="3757"/>
      <c r="AI28" s="3758"/>
      <c r="AJ28" s="3759"/>
      <c r="AK28" s="1528"/>
      <c r="AL28" s="1540"/>
    </row>
    <row r="29" spans="1:90" ht="17.25" customHeight="1">
      <c r="A29" s="1522"/>
      <c r="B29" s="3878"/>
      <c r="C29" s="3879"/>
      <c r="D29" s="3774"/>
      <c r="E29" s="3775"/>
      <c r="F29" s="3775"/>
      <c r="G29" s="3776"/>
      <c r="H29" s="1529"/>
      <c r="I29" s="3739" t="s">
        <v>1349</v>
      </c>
      <c r="J29" s="3740"/>
      <c r="K29" s="3740"/>
      <c r="L29" s="3741"/>
      <c r="M29" s="3745"/>
      <c r="N29" s="3746"/>
      <c r="O29" s="3747"/>
      <c r="P29" s="3745"/>
      <c r="Q29" s="3746"/>
      <c r="R29" s="3747"/>
      <c r="S29" s="3745"/>
      <c r="T29" s="3746"/>
      <c r="U29" s="3747"/>
      <c r="V29" s="3745"/>
      <c r="W29" s="3746"/>
      <c r="X29" s="3747"/>
      <c r="Y29" s="3745"/>
      <c r="Z29" s="3746"/>
      <c r="AA29" s="3747"/>
      <c r="AB29" s="3745"/>
      <c r="AC29" s="3746"/>
      <c r="AD29" s="3747"/>
      <c r="AE29" s="3745"/>
      <c r="AF29" s="3746"/>
      <c r="AG29" s="3747"/>
      <c r="AH29" s="3745"/>
      <c r="AI29" s="3746"/>
      <c r="AJ29" s="3747"/>
      <c r="AK29" s="1528"/>
      <c r="AL29" s="1540"/>
    </row>
    <row r="30" spans="1:90" ht="17.25" customHeight="1">
      <c r="A30" s="1522"/>
      <c r="B30" s="3878"/>
      <c r="C30" s="3879"/>
      <c r="D30" s="3774"/>
      <c r="E30" s="3775"/>
      <c r="F30" s="3775"/>
      <c r="G30" s="3776"/>
      <c r="H30" s="1529"/>
      <c r="I30" s="3742"/>
      <c r="J30" s="3743"/>
      <c r="K30" s="3743"/>
      <c r="L30" s="3744"/>
      <c r="M30" s="3748"/>
      <c r="N30" s="3749"/>
      <c r="O30" s="3750"/>
      <c r="P30" s="3748"/>
      <c r="Q30" s="3749"/>
      <c r="R30" s="3750"/>
      <c r="S30" s="3748"/>
      <c r="T30" s="3749"/>
      <c r="U30" s="3750"/>
      <c r="V30" s="3748"/>
      <c r="W30" s="3749"/>
      <c r="X30" s="3750"/>
      <c r="Y30" s="3748"/>
      <c r="Z30" s="3749"/>
      <c r="AA30" s="3750"/>
      <c r="AB30" s="3748"/>
      <c r="AC30" s="3749"/>
      <c r="AD30" s="3750"/>
      <c r="AE30" s="3748"/>
      <c r="AF30" s="3749"/>
      <c r="AG30" s="3750"/>
      <c r="AH30" s="3748"/>
      <c r="AI30" s="3749"/>
      <c r="AJ30" s="3750"/>
      <c r="AK30" s="1528"/>
      <c r="AL30" s="1540"/>
    </row>
    <row r="31" spans="1:90" ht="17.25" customHeight="1" thickBot="1">
      <c r="A31" s="1522"/>
      <c r="B31" s="3878"/>
      <c r="C31" s="3879"/>
      <c r="D31" s="3774"/>
      <c r="E31" s="3775"/>
      <c r="F31" s="3775"/>
      <c r="G31" s="3776"/>
      <c r="H31" s="1529"/>
      <c r="I31" s="1541"/>
      <c r="J31" s="1541"/>
      <c r="K31" s="1541"/>
      <c r="L31" s="1541"/>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28"/>
      <c r="AL31" s="1540"/>
    </row>
    <row r="32" spans="1:90" ht="17.25" customHeight="1">
      <c r="A32" s="1522"/>
      <c r="B32" s="3878"/>
      <c r="C32" s="3879"/>
      <c r="D32" s="3774"/>
      <c r="E32" s="3775"/>
      <c r="F32" s="3775"/>
      <c r="G32" s="3776"/>
      <c r="H32" s="1529"/>
      <c r="I32" s="3805" t="s">
        <v>16</v>
      </c>
      <c r="J32" s="3806"/>
      <c r="K32" s="3806"/>
      <c r="L32" s="3807"/>
      <c r="M32" s="3787">
        <v>12</v>
      </c>
      <c r="N32" s="3788"/>
      <c r="O32" s="3789"/>
      <c r="P32" s="3787">
        <v>1</v>
      </c>
      <c r="Q32" s="3788"/>
      <c r="R32" s="3789"/>
      <c r="S32" s="3787">
        <v>2</v>
      </c>
      <c r="T32" s="3788"/>
      <c r="U32" s="3789"/>
      <c r="V32" s="3787">
        <v>3</v>
      </c>
      <c r="W32" s="3788"/>
      <c r="X32" s="3788"/>
      <c r="Y32" s="3851" t="s">
        <v>1</v>
      </c>
      <c r="Z32" s="3852"/>
      <c r="AA32" s="3852"/>
      <c r="AB32" s="3853"/>
      <c r="AC32" s="1543"/>
      <c r="AD32" s="1544"/>
      <c r="AE32" s="1544"/>
      <c r="AF32" s="1544"/>
      <c r="AG32" s="1544"/>
      <c r="AH32" s="1544"/>
      <c r="AI32" s="1544"/>
      <c r="AJ32" s="1544"/>
      <c r="AK32" s="1544"/>
      <c r="AL32" s="1540"/>
    </row>
    <row r="33" spans="1:60" ht="17.25" customHeight="1" thickBot="1">
      <c r="A33" s="1522"/>
      <c r="B33" s="3878"/>
      <c r="C33" s="3879"/>
      <c r="D33" s="3774"/>
      <c r="E33" s="3775"/>
      <c r="F33" s="3775"/>
      <c r="G33" s="3776"/>
      <c r="H33" s="1529"/>
      <c r="I33" s="3808"/>
      <c r="J33" s="3809"/>
      <c r="K33" s="3809"/>
      <c r="L33" s="3810"/>
      <c r="M33" s="3790"/>
      <c r="N33" s="3791"/>
      <c r="O33" s="3792"/>
      <c r="P33" s="3790"/>
      <c r="Q33" s="3791"/>
      <c r="R33" s="3792"/>
      <c r="S33" s="3790"/>
      <c r="T33" s="3791"/>
      <c r="U33" s="3792"/>
      <c r="V33" s="3790"/>
      <c r="W33" s="3791"/>
      <c r="X33" s="3791"/>
      <c r="Y33" s="3736"/>
      <c r="Z33" s="3737"/>
      <c r="AA33" s="3737"/>
      <c r="AB33" s="3738"/>
      <c r="AC33" s="1543"/>
      <c r="AD33" s="1544"/>
      <c r="AE33" s="1544"/>
      <c r="AF33" s="1544"/>
      <c r="AG33" s="1544"/>
      <c r="AH33" s="1544"/>
      <c r="AI33" s="1544"/>
      <c r="AJ33" s="1544"/>
      <c r="AK33" s="1544"/>
      <c r="AL33" s="1540"/>
      <c r="BH33" s="913"/>
    </row>
    <row r="34" spans="1:60" ht="17.25" customHeight="1">
      <c r="A34" s="1522"/>
      <c r="B34" s="3878"/>
      <c r="C34" s="3879"/>
      <c r="D34" s="3774"/>
      <c r="E34" s="3775"/>
      <c r="F34" s="3775"/>
      <c r="G34" s="3776"/>
      <c r="H34" s="1529"/>
      <c r="I34" s="3739" t="s">
        <v>1348</v>
      </c>
      <c r="J34" s="3811"/>
      <c r="K34" s="3811"/>
      <c r="L34" s="3812"/>
      <c r="M34" s="3754"/>
      <c r="N34" s="3755"/>
      <c r="O34" s="3756"/>
      <c r="P34" s="3754"/>
      <c r="Q34" s="3755"/>
      <c r="R34" s="3756"/>
      <c r="S34" s="3754"/>
      <c r="T34" s="3755"/>
      <c r="U34" s="3756"/>
      <c r="V34" s="3754"/>
      <c r="W34" s="3755"/>
      <c r="X34" s="3756"/>
      <c r="Y34" s="3733">
        <f>SUM(M27:AJ28,M34:X35)</f>
        <v>0</v>
      </c>
      <c r="Z34" s="3734"/>
      <c r="AA34" s="3734"/>
      <c r="AB34" s="3735"/>
      <c r="AC34" s="1543"/>
      <c r="AD34" s="1544"/>
      <c r="AE34" s="3854" t="s">
        <v>1359</v>
      </c>
      <c r="AF34" s="3855"/>
      <c r="AG34" s="3855"/>
      <c r="AH34" s="3855"/>
      <c r="AI34" s="3855"/>
      <c r="AJ34" s="3856"/>
      <c r="AK34" s="1544"/>
      <c r="AL34" s="1540"/>
    </row>
    <row r="35" spans="1:60" ht="17.25" customHeight="1" thickBot="1">
      <c r="A35" s="1522"/>
      <c r="B35" s="3878"/>
      <c r="C35" s="3879"/>
      <c r="D35" s="3774"/>
      <c r="E35" s="3775"/>
      <c r="F35" s="3775"/>
      <c r="G35" s="3776"/>
      <c r="H35" s="1529"/>
      <c r="I35" s="3813"/>
      <c r="J35" s="3814"/>
      <c r="K35" s="3814"/>
      <c r="L35" s="3815"/>
      <c r="M35" s="3757"/>
      <c r="N35" s="3758"/>
      <c r="O35" s="3759"/>
      <c r="P35" s="3757"/>
      <c r="Q35" s="3758"/>
      <c r="R35" s="3759"/>
      <c r="S35" s="3757"/>
      <c r="T35" s="3758"/>
      <c r="U35" s="3759"/>
      <c r="V35" s="3757"/>
      <c r="W35" s="3758"/>
      <c r="X35" s="3759"/>
      <c r="Y35" s="3736"/>
      <c r="Z35" s="3737"/>
      <c r="AA35" s="3737"/>
      <c r="AB35" s="3738"/>
      <c r="AC35" s="1543"/>
      <c r="AD35" s="1529"/>
      <c r="AE35" s="3857"/>
      <c r="AF35" s="3858"/>
      <c r="AG35" s="3858"/>
      <c r="AH35" s="3858"/>
      <c r="AI35" s="3858"/>
      <c r="AJ35" s="3859"/>
      <c r="AK35" s="1529"/>
      <c r="AL35" s="1540"/>
    </row>
    <row r="36" spans="1:60" ht="17.25" customHeight="1">
      <c r="A36" s="1522"/>
      <c r="B36" s="3878"/>
      <c r="C36" s="3879"/>
      <c r="D36" s="3774"/>
      <c r="E36" s="3775"/>
      <c r="F36" s="3775"/>
      <c r="G36" s="3776"/>
      <c r="H36" s="1529"/>
      <c r="I36" s="3739" t="s">
        <v>1349</v>
      </c>
      <c r="J36" s="3740"/>
      <c r="K36" s="3740"/>
      <c r="L36" s="3741"/>
      <c r="M36" s="3745"/>
      <c r="N36" s="3746"/>
      <c r="O36" s="3747"/>
      <c r="P36" s="3745"/>
      <c r="Q36" s="3746"/>
      <c r="R36" s="3747"/>
      <c r="S36" s="3745"/>
      <c r="T36" s="3746"/>
      <c r="U36" s="3747"/>
      <c r="V36" s="3745"/>
      <c r="W36" s="3746"/>
      <c r="X36" s="3747"/>
      <c r="Y36" s="3733">
        <f>SUM(M29:AJ30,M36:X37)</f>
        <v>0</v>
      </c>
      <c r="Z36" s="3734"/>
      <c r="AA36" s="3734"/>
      <c r="AB36" s="3735"/>
      <c r="AC36" s="1543"/>
      <c r="AD36" s="1529"/>
      <c r="AE36" s="3860" t="str">
        <f>IFERROR(ROUNDUP(Y34/Y36,1),"（自動計算）")</f>
        <v>（自動計算）</v>
      </c>
      <c r="AF36" s="3861"/>
      <c r="AG36" s="3861"/>
      <c r="AH36" s="3861"/>
      <c r="AI36" s="3861"/>
      <c r="AJ36" s="3862"/>
      <c r="AK36" s="1529"/>
      <c r="AL36" s="1540"/>
    </row>
    <row r="37" spans="1:60" ht="17.25" customHeight="1" thickBot="1">
      <c r="A37" s="1522"/>
      <c r="B37" s="3878"/>
      <c r="C37" s="3879"/>
      <c r="D37" s="3774"/>
      <c r="E37" s="3775"/>
      <c r="F37" s="3775"/>
      <c r="G37" s="3776"/>
      <c r="H37" s="1529"/>
      <c r="I37" s="3742"/>
      <c r="J37" s="3743"/>
      <c r="K37" s="3743"/>
      <c r="L37" s="3744"/>
      <c r="M37" s="3748"/>
      <c r="N37" s="3749"/>
      <c r="O37" s="3750"/>
      <c r="P37" s="3748"/>
      <c r="Q37" s="3749"/>
      <c r="R37" s="3750"/>
      <c r="S37" s="3748"/>
      <c r="T37" s="3749"/>
      <c r="U37" s="3750"/>
      <c r="V37" s="3748"/>
      <c r="W37" s="3749"/>
      <c r="X37" s="3750"/>
      <c r="Y37" s="3751"/>
      <c r="Z37" s="3752"/>
      <c r="AA37" s="3752"/>
      <c r="AB37" s="3753"/>
      <c r="AC37" s="1543"/>
      <c r="AD37" s="1543"/>
      <c r="AE37" s="3863"/>
      <c r="AF37" s="3864"/>
      <c r="AG37" s="3864"/>
      <c r="AH37" s="3864"/>
      <c r="AI37" s="3864"/>
      <c r="AJ37" s="3865"/>
      <c r="AK37" s="1528"/>
      <c r="AL37" s="1540"/>
    </row>
    <row r="38" spans="1:60" ht="17.25" customHeight="1" thickBot="1">
      <c r="A38" s="1522"/>
      <c r="B38" s="3878"/>
      <c r="C38" s="3879"/>
      <c r="D38" s="3774"/>
      <c r="E38" s="3775"/>
      <c r="F38" s="3775"/>
      <c r="G38" s="3776"/>
      <c r="H38" s="1529"/>
      <c r="I38" s="1545"/>
      <c r="J38" s="1529"/>
      <c r="K38" s="1529"/>
      <c r="L38" s="1529"/>
      <c r="M38" s="1529"/>
      <c r="N38" s="1529"/>
      <c r="O38" s="1529"/>
      <c r="P38" s="1529"/>
      <c r="Q38" s="1529"/>
      <c r="R38" s="1529"/>
      <c r="S38" s="1539"/>
      <c r="T38" s="1529"/>
      <c r="U38" s="1529"/>
      <c r="V38" s="1529"/>
      <c r="W38" s="1529"/>
      <c r="X38" s="1529"/>
      <c r="Y38" s="1529"/>
      <c r="Z38" s="1529"/>
      <c r="AA38" s="1529"/>
      <c r="AB38" s="1528"/>
      <c r="AC38" s="1528"/>
      <c r="AD38" s="3723"/>
      <c r="AE38" s="3723"/>
      <c r="AF38" s="3723"/>
      <c r="AG38" s="3723"/>
      <c r="AH38" s="3723"/>
      <c r="AI38" s="3723"/>
      <c r="AJ38" s="3723"/>
      <c r="AK38" s="3723"/>
      <c r="AL38" s="1540"/>
    </row>
    <row r="39" spans="1:60" ht="17.25" customHeight="1">
      <c r="A39" s="1522"/>
      <c r="B39" s="3878"/>
      <c r="C39" s="3879"/>
      <c r="D39" s="3774"/>
      <c r="E39" s="3775"/>
      <c r="F39" s="3775"/>
      <c r="G39" s="3776"/>
      <c r="H39" s="1529"/>
      <c r="I39" s="3818" t="s">
        <v>1350</v>
      </c>
      <c r="J39" s="3819"/>
      <c r="K39" s="3819"/>
      <c r="L39" s="3819"/>
      <c r="M39" s="3819"/>
      <c r="N39" s="3819"/>
      <c r="O39" s="3820"/>
      <c r="P39" s="3831"/>
      <c r="Q39" s="3832"/>
      <c r="R39" s="3832"/>
      <c r="S39" s="3832"/>
      <c r="T39" s="3832"/>
      <c r="U39" s="3832"/>
      <c r="V39" s="3832"/>
      <c r="W39" s="3832"/>
      <c r="X39" s="3832"/>
      <c r="Y39" s="3824" t="s">
        <v>477</v>
      </c>
      <c r="Z39" s="3825"/>
      <c r="AA39" s="1529"/>
      <c r="AB39" s="1529"/>
      <c r="AC39" s="1529"/>
      <c r="AD39" s="3723"/>
      <c r="AE39" s="3723"/>
      <c r="AF39" s="3723"/>
      <c r="AG39" s="3723"/>
      <c r="AH39" s="3723"/>
      <c r="AI39" s="3723"/>
      <c r="AJ39" s="3723"/>
      <c r="AK39" s="3723"/>
      <c r="AL39" s="1540"/>
    </row>
    <row r="40" spans="1:60" ht="17.25" customHeight="1" thickBot="1">
      <c r="A40" s="1522"/>
      <c r="B40" s="3878"/>
      <c r="C40" s="3879"/>
      <c r="D40" s="3774"/>
      <c r="E40" s="3775"/>
      <c r="F40" s="3775"/>
      <c r="G40" s="3776"/>
      <c r="H40" s="1529"/>
      <c r="I40" s="3821"/>
      <c r="J40" s="3822"/>
      <c r="K40" s="3822"/>
      <c r="L40" s="3822"/>
      <c r="M40" s="3822"/>
      <c r="N40" s="3822"/>
      <c r="O40" s="3823"/>
      <c r="P40" s="3833"/>
      <c r="Q40" s="3834"/>
      <c r="R40" s="3834"/>
      <c r="S40" s="3834"/>
      <c r="T40" s="3834"/>
      <c r="U40" s="3834"/>
      <c r="V40" s="3834"/>
      <c r="W40" s="3834"/>
      <c r="X40" s="3834"/>
      <c r="Y40" s="3826"/>
      <c r="Z40" s="3827"/>
      <c r="AA40" s="1529"/>
      <c r="AB40" s="1528"/>
      <c r="AC40" s="1528"/>
      <c r="AD40" s="3723"/>
      <c r="AE40" s="3723"/>
      <c r="AF40" s="3723"/>
      <c r="AG40" s="3723"/>
      <c r="AH40" s="3723"/>
      <c r="AI40" s="3723"/>
      <c r="AJ40" s="3723"/>
      <c r="AK40" s="3723"/>
      <c r="AL40" s="1540"/>
    </row>
    <row r="41" spans="1:60" ht="18" customHeight="1" thickBot="1">
      <c r="A41" s="1522"/>
      <c r="B41" s="3878"/>
      <c r="C41" s="3879"/>
      <c r="D41" s="3774"/>
      <c r="E41" s="3775"/>
      <c r="F41" s="3775"/>
      <c r="G41" s="3776"/>
      <c r="H41" s="1529"/>
      <c r="I41" s="1545"/>
      <c r="J41" s="1529"/>
      <c r="K41" s="1529"/>
      <c r="L41" s="1529"/>
      <c r="M41" s="1529"/>
      <c r="N41" s="1529"/>
      <c r="O41" s="1529"/>
      <c r="P41" s="1529"/>
      <c r="Q41" s="1529"/>
      <c r="R41" s="1529"/>
      <c r="S41" s="1539"/>
      <c r="T41" s="1529"/>
      <c r="U41" s="1529"/>
      <c r="V41" s="1529"/>
      <c r="W41" s="1529"/>
      <c r="X41" s="1529"/>
      <c r="Y41" s="1529"/>
      <c r="Z41" s="1529"/>
      <c r="AA41" s="1529"/>
      <c r="AB41" s="1528"/>
      <c r="AC41" s="1528"/>
      <c r="AD41" s="1546"/>
      <c r="AE41" s="1546"/>
      <c r="AF41" s="1546"/>
      <c r="AG41" s="1546"/>
      <c r="AH41" s="1546"/>
      <c r="AI41" s="1546"/>
      <c r="AJ41" s="1529"/>
      <c r="AK41" s="1529"/>
      <c r="AL41" s="1540"/>
    </row>
    <row r="42" spans="1:60" ht="39.75" customHeight="1" thickBot="1">
      <c r="A42" s="1522"/>
      <c r="B42" s="3878"/>
      <c r="C42" s="3879"/>
      <c r="D42" s="3774"/>
      <c r="E42" s="3775"/>
      <c r="F42" s="3775"/>
      <c r="G42" s="3776"/>
      <c r="H42" s="1529"/>
      <c r="I42" s="3828" t="s">
        <v>1351</v>
      </c>
      <c r="J42" s="3829"/>
      <c r="K42" s="3829"/>
      <c r="L42" s="3829"/>
      <c r="M42" s="3829"/>
      <c r="N42" s="3829"/>
      <c r="O42" s="3830"/>
      <c r="P42" s="3760" t="str">
        <f>IFERROR(ROUND(P39/AE36/12,0),"（自動計算）")</f>
        <v>（自動計算）</v>
      </c>
      <c r="Q42" s="3761"/>
      <c r="R42" s="3761"/>
      <c r="S42" s="3761"/>
      <c r="T42" s="3761"/>
      <c r="U42" s="3761"/>
      <c r="V42" s="3761"/>
      <c r="W42" s="3761"/>
      <c r="X42" s="3761"/>
      <c r="Y42" s="3816" t="s">
        <v>477</v>
      </c>
      <c r="Z42" s="3817"/>
      <c r="AA42" s="1529"/>
      <c r="AB42" s="1544"/>
      <c r="AC42" s="1544"/>
      <c r="AD42" s="1544"/>
      <c r="AE42" s="1544"/>
      <c r="AF42" s="1544"/>
      <c r="AG42" s="1544"/>
      <c r="AH42" s="1544"/>
      <c r="AI42" s="1544"/>
      <c r="AJ42" s="1544"/>
      <c r="AK42" s="1544"/>
      <c r="AL42" s="1540"/>
    </row>
    <row r="43" spans="1:60" ht="18" customHeight="1" thickBot="1">
      <c r="A43" s="1522"/>
      <c r="B43" s="3878"/>
      <c r="C43" s="3879"/>
      <c r="D43" s="3774"/>
      <c r="E43" s="3775"/>
      <c r="F43" s="3775"/>
      <c r="G43" s="3776"/>
      <c r="H43" s="1529"/>
      <c r="I43" s="1547"/>
      <c r="J43" s="1547"/>
      <c r="K43" s="1547"/>
      <c r="L43" s="1547"/>
      <c r="M43" s="1547"/>
      <c r="N43" s="1547"/>
      <c r="O43" s="1547"/>
      <c r="P43" s="1548"/>
      <c r="Q43" s="1548"/>
      <c r="R43" s="1548"/>
      <c r="S43" s="1548"/>
      <c r="T43" s="1548"/>
      <c r="U43" s="1548"/>
      <c r="V43" s="1548"/>
      <c r="W43" s="1548"/>
      <c r="X43" s="1548"/>
      <c r="Y43" s="1549"/>
      <c r="Z43" s="1549"/>
      <c r="AA43" s="1529"/>
      <c r="AB43" s="1544"/>
      <c r="AC43" s="1544"/>
      <c r="AD43" s="1544"/>
      <c r="AE43" s="1544"/>
      <c r="AF43" s="1544"/>
      <c r="AG43" s="1544"/>
      <c r="AH43" s="1544"/>
      <c r="AI43" s="1544"/>
      <c r="AJ43" s="1544"/>
      <c r="AK43" s="1544"/>
      <c r="AL43" s="1540"/>
    </row>
    <row r="44" spans="1:60" ht="54" customHeight="1" thickBot="1">
      <c r="A44" s="1522"/>
      <c r="B44" s="3878"/>
      <c r="C44" s="3879"/>
      <c r="D44" s="3774"/>
      <c r="E44" s="3775"/>
      <c r="F44" s="3775"/>
      <c r="G44" s="3776"/>
      <c r="H44" s="1529"/>
      <c r="I44" s="3835" t="s">
        <v>1582</v>
      </c>
      <c r="J44" s="3836"/>
      <c r="K44" s="3836"/>
      <c r="L44" s="3836"/>
      <c r="M44" s="3836"/>
      <c r="N44" s="3836"/>
      <c r="O44" s="3837"/>
      <c r="P44" s="3760" t="str">
        <f>IFERROR(P39/(Y34/Y36)/12+2000,"（自動計算）")</f>
        <v>（自動計算）</v>
      </c>
      <c r="Q44" s="3761"/>
      <c r="R44" s="3761"/>
      <c r="S44" s="3761"/>
      <c r="T44" s="3761"/>
      <c r="U44" s="3761"/>
      <c r="V44" s="3761"/>
      <c r="W44" s="3761"/>
      <c r="X44" s="3761"/>
      <c r="Y44" s="3816" t="s">
        <v>477</v>
      </c>
      <c r="Z44" s="3817"/>
      <c r="AA44" s="1546"/>
      <c r="AB44" s="1550"/>
      <c r="AC44" s="1550"/>
      <c r="AD44" s="1550"/>
      <c r="AE44" s="1550"/>
      <c r="AF44" s="1544"/>
      <c r="AG44" s="1544"/>
      <c r="AH44" s="1544"/>
      <c r="AI44" s="1544"/>
      <c r="AJ44" s="1544"/>
      <c r="AK44" s="1544"/>
      <c r="AL44" s="1540"/>
    </row>
    <row r="45" spans="1:60" ht="29.25" customHeight="1">
      <c r="A45" s="1522"/>
      <c r="B45" s="3878"/>
      <c r="C45" s="3879"/>
      <c r="D45" s="3774"/>
      <c r="E45" s="3775"/>
      <c r="F45" s="3775"/>
      <c r="G45" s="3776"/>
      <c r="H45" s="1529"/>
      <c r="I45" s="1545"/>
      <c r="J45" s="1529"/>
      <c r="K45" s="1529"/>
      <c r="L45" s="1529"/>
      <c r="M45" s="1529"/>
      <c r="N45" s="1529"/>
      <c r="O45" s="1529"/>
      <c r="P45" s="1529"/>
      <c r="Q45" s="1529"/>
      <c r="R45" s="1529"/>
      <c r="S45" s="1539"/>
      <c r="T45" s="1529"/>
      <c r="U45" s="1529"/>
      <c r="V45" s="1529"/>
      <c r="W45" s="1529"/>
      <c r="X45" s="1529"/>
      <c r="Y45" s="1529"/>
      <c r="Z45" s="1529"/>
      <c r="AA45" s="1529"/>
      <c r="AB45" s="1528"/>
      <c r="AC45" s="1528"/>
      <c r="AD45" s="1546"/>
      <c r="AE45" s="1546"/>
      <c r="AF45" s="1546"/>
      <c r="AG45" s="1546"/>
      <c r="AH45" s="1546"/>
      <c r="AI45" s="1546"/>
      <c r="AJ45" s="1529"/>
      <c r="AK45" s="1529"/>
      <c r="AL45" s="1540"/>
    </row>
    <row r="46" spans="1:60" ht="14.25" thickBot="1">
      <c r="A46" s="1522"/>
      <c r="B46" s="3880"/>
      <c r="C46" s="3881"/>
      <c r="D46" s="3777"/>
      <c r="E46" s="3778"/>
      <c r="F46" s="3778"/>
      <c r="G46" s="3779"/>
      <c r="H46" s="1551"/>
      <c r="I46" s="1551"/>
      <c r="J46" s="1551"/>
      <c r="K46" s="1551"/>
      <c r="L46" s="1551"/>
      <c r="M46" s="1551"/>
      <c r="N46" s="1551"/>
      <c r="O46" s="1551"/>
      <c r="P46" s="1551"/>
      <c r="Q46" s="1551"/>
      <c r="R46" s="1551"/>
      <c r="S46" s="1551"/>
      <c r="T46" s="1551"/>
      <c r="U46" s="1551"/>
      <c r="V46" s="1551"/>
      <c r="W46" s="1551"/>
      <c r="X46" s="1551"/>
      <c r="Y46" s="1551"/>
      <c r="Z46" s="1551"/>
      <c r="AA46" s="1552"/>
      <c r="AB46" s="1552"/>
      <c r="AC46" s="1552"/>
      <c r="AD46" s="1552"/>
      <c r="AE46" s="1552"/>
      <c r="AF46" s="1552"/>
      <c r="AG46" s="1552"/>
      <c r="AH46" s="1552"/>
      <c r="AI46" s="1552"/>
      <c r="AJ46" s="1552"/>
      <c r="AK46" s="1552"/>
      <c r="AL46" s="1553"/>
    </row>
    <row r="47" spans="1:60" ht="13.5" customHeight="1">
      <c r="A47" s="1522"/>
      <c r="B47" s="3762" t="s">
        <v>1346</v>
      </c>
      <c r="C47" s="3763"/>
      <c r="D47" s="3763"/>
      <c r="E47" s="3763"/>
      <c r="F47" s="3763"/>
      <c r="G47" s="3764"/>
      <c r="H47" s="3839" t="s">
        <v>595</v>
      </c>
      <c r="I47" s="3840"/>
      <c r="J47" s="3840"/>
      <c r="K47" s="3840"/>
      <c r="L47" s="3840"/>
      <c r="M47" s="3840"/>
      <c r="N47" s="3840"/>
      <c r="O47" s="3840"/>
      <c r="P47" s="3840"/>
      <c r="Q47" s="3840"/>
      <c r="R47" s="3840"/>
      <c r="S47" s="3841"/>
      <c r="T47" s="3724"/>
      <c r="U47" s="3725"/>
      <c r="V47" s="3725"/>
      <c r="W47" s="3725"/>
      <c r="X47" s="3725"/>
      <c r="Y47" s="3725"/>
      <c r="Z47" s="3725"/>
      <c r="AA47" s="3725"/>
      <c r="AB47" s="3725"/>
      <c r="AC47" s="3725"/>
      <c r="AD47" s="3725"/>
      <c r="AE47" s="3725"/>
      <c r="AF47" s="3725"/>
      <c r="AG47" s="3725"/>
      <c r="AH47" s="3725"/>
      <c r="AI47" s="3725"/>
      <c r="AJ47" s="3725"/>
      <c r="AK47" s="3725"/>
      <c r="AL47" s="3726"/>
    </row>
    <row r="48" spans="1:60">
      <c r="A48" s="1522"/>
      <c r="B48" s="3765"/>
      <c r="C48" s="3766"/>
      <c r="D48" s="3766"/>
      <c r="E48" s="3766"/>
      <c r="F48" s="3766"/>
      <c r="G48" s="3767"/>
      <c r="H48" s="3774"/>
      <c r="I48" s="3775"/>
      <c r="J48" s="3775"/>
      <c r="K48" s="3775"/>
      <c r="L48" s="3775"/>
      <c r="M48" s="3775"/>
      <c r="N48" s="3775"/>
      <c r="O48" s="3775"/>
      <c r="P48" s="3775"/>
      <c r="Q48" s="3775"/>
      <c r="R48" s="3775"/>
      <c r="S48" s="3776"/>
      <c r="T48" s="3727"/>
      <c r="U48" s="3728"/>
      <c r="V48" s="3728"/>
      <c r="W48" s="3728"/>
      <c r="X48" s="3728"/>
      <c r="Y48" s="3728"/>
      <c r="Z48" s="3728"/>
      <c r="AA48" s="3728"/>
      <c r="AB48" s="3728"/>
      <c r="AC48" s="3728"/>
      <c r="AD48" s="3728"/>
      <c r="AE48" s="3728"/>
      <c r="AF48" s="3728"/>
      <c r="AG48" s="3728"/>
      <c r="AH48" s="3728"/>
      <c r="AI48" s="3728"/>
      <c r="AJ48" s="3728"/>
      <c r="AK48" s="3728"/>
      <c r="AL48" s="3729"/>
    </row>
    <row r="49" spans="1:38" ht="14.25" thickBot="1">
      <c r="A49" s="1522"/>
      <c r="B49" s="3768"/>
      <c r="C49" s="3769"/>
      <c r="D49" s="3769"/>
      <c r="E49" s="3769"/>
      <c r="F49" s="3769"/>
      <c r="G49" s="3770"/>
      <c r="H49" s="3777"/>
      <c r="I49" s="3778"/>
      <c r="J49" s="3778"/>
      <c r="K49" s="3778"/>
      <c r="L49" s="3778"/>
      <c r="M49" s="3778"/>
      <c r="N49" s="3778"/>
      <c r="O49" s="3778"/>
      <c r="P49" s="3778"/>
      <c r="Q49" s="3778"/>
      <c r="R49" s="3778"/>
      <c r="S49" s="3779"/>
      <c r="T49" s="3730"/>
      <c r="U49" s="3731"/>
      <c r="V49" s="3731"/>
      <c r="W49" s="3731"/>
      <c r="X49" s="3731"/>
      <c r="Y49" s="3731"/>
      <c r="Z49" s="3731"/>
      <c r="AA49" s="3731"/>
      <c r="AB49" s="3731"/>
      <c r="AC49" s="3731"/>
      <c r="AD49" s="3731"/>
      <c r="AE49" s="3731"/>
      <c r="AF49" s="3731"/>
      <c r="AG49" s="3731"/>
      <c r="AH49" s="3731"/>
      <c r="AI49" s="3731"/>
      <c r="AJ49" s="3731"/>
      <c r="AK49" s="3731"/>
      <c r="AL49" s="3732"/>
    </row>
    <row r="50" spans="1:38" ht="106.5" customHeight="1">
      <c r="A50" s="1522"/>
      <c r="B50" s="3722" t="s">
        <v>1352</v>
      </c>
      <c r="C50" s="3722"/>
      <c r="D50" s="3722"/>
      <c r="E50" s="3722"/>
      <c r="F50" s="3722"/>
      <c r="G50" s="3722"/>
      <c r="H50" s="3722"/>
      <c r="I50" s="3722"/>
      <c r="J50" s="3722"/>
      <c r="K50" s="3722"/>
      <c r="L50" s="3722"/>
      <c r="M50" s="3722"/>
      <c r="N50" s="3722"/>
      <c r="O50" s="3722"/>
      <c r="P50" s="3722"/>
      <c r="Q50" s="3722"/>
      <c r="R50" s="3722"/>
      <c r="S50" s="3722"/>
      <c r="T50" s="3722"/>
      <c r="U50" s="3722"/>
      <c r="V50" s="3722"/>
      <c r="W50" s="3722"/>
      <c r="X50" s="3722"/>
      <c r="Y50" s="3722"/>
      <c r="Z50" s="3722"/>
      <c r="AA50" s="3722"/>
      <c r="AB50" s="3722"/>
      <c r="AC50" s="3722"/>
      <c r="AD50" s="3722"/>
      <c r="AE50" s="3722"/>
      <c r="AF50" s="3722"/>
      <c r="AG50" s="3722"/>
      <c r="AH50" s="3722"/>
      <c r="AI50" s="3722"/>
      <c r="AJ50" s="3722"/>
      <c r="AK50" s="3722"/>
      <c r="AL50" s="3722"/>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81">
    <mergeCell ref="I27:L28"/>
    <mergeCell ref="B8:G9"/>
    <mergeCell ref="B10:G11"/>
    <mergeCell ref="H10:AL11"/>
    <mergeCell ref="H8:AL9"/>
    <mergeCell ref="B15:G16"/>
    <mergeCell ref="H15:AL16"/>
    <mergeCell ref="B12:G14"/>
    <mergeCell ref="M27:O28"/>
    <mergeCell ref="P27:R28"/>
    <mergeCell ref="S27:U28"/>
    <mergeCell ref="V27:X28"/>
    <mergeCell ref="I25:L26"/>
    <mergeCell ref="A3:AL4"/>
    <mergeCell ref="H47:S49"/>
    <mergeCell ref="J18:AI20"/>
    <mergeCell ref="Y32:AB33"/>
    <mergeCell ref="AE34:AJ35"/>
    <mergeCell ref="AE36:AJ37"/>
    <mergeCell ref="J22:W22"/>
    <mergeCell ref="X22:AI22"/>
    <mergeCell ref="M25:O26"/>
    <mergeCell ref="P25:R26"/>
    <mergeCell ref="S25:U26"/>
    <mergeCell ref="V25:X26"/>
    <mergeCell ref="M29:O30"/>
    <mergeCell ref="B6:G7"/>
    <mergeCell ref="B17:C46"/>
    <mergeCell ref="D17:G23"/>
    <mergeCell ref="Y42:Z42"/>
    <mergeCell ref="I39:O40"/>
    <mergeCell ref="P44:X44"/>
    <mergeCell ref="Y44:Z44"/>
    <mergeCell ref="V32:X33"/>
    <mergeCell ref="V34:X35"/>
    <mergeCell ref="Y39:Z40"/>
    <mergeCell ref="S34:U35"/>
    <mergeCell ref="I42:O42"/>
    <mergeCell ref="P32:R33"/>
    <mergeCell ref="P39:X40"/>
    <mergeCell ref="M32:O33"/>
    <mergeCell ref="I44:O44"/>
    <mergeCell ref="S32:U33"/>
    <mergeCell ref="V29:X30"/>
    <mergeCell ref="I32:L33"/>
    <mergeCell ref="I29:L30"/>
    <mergeCell ref="I34:L35"/>
    <mergeCell ref="P29:R30"/>
    <mergeCell ref="S29:U30"/>
    <mergeCell ref="H6:AI7"/>
    <mergeCell ref="AK6:AL7"/>
    <mergeCell ref="AH29:AJ30"/>
    <mergeCell ref="AB29:AD30"/>
    <mergeCell ref="AE29:AG30"/>
    <mergeCell ref="Y25:AA26"/>
    <mergeCell ref="AB25:AD26"/>
    <mergeCell ref="AE25:AG26"/>
    <mergeCell ref="AH25:AJ26"/>
    <mergeCell ref="Y27:AA28"/>
    <mergeCell ref="AB27:AD28"/>
    <mergeCell ref="AE27:AG28"/>
    <mergeCell ref="AH27:AJ28"/>
    <mergeCell ref="H12:V14"/>
    <mergeCell ref="W12:AL14"/>
    <mergeCell ref="Y29:AA30"/>
    <mergeCell ref="AA1:AL1"/>
    <mergeCell ref="B50:AL50"/>
    <mergeCell ref="AD38:AK40"/>
    <mergeCell ref="T47:AL49"/>
    <mergeCell ref="Y34:AB35"/>
    <mergeCell ref="I36:L37"/>
    <mergeCell ref="M36:O37"/>
    <mergeCell ref="P36:R37"/>
    <mergeCell ref="S36:U37"/>
    <mergeCell ref="V36:X37"/>
    <mergeCell ref="Y36:AB37"/>
    <mergeCell ref="M34:O35"/>
    <mergeCell ref="P34:R35"/>
    <mergeCell ref="P42:X42"/>
    <mergeCell ref="B47:G49"/>
    <mergeCell ref="D24:G46"/>
  </mergeCells>
  <phoneticPr fontId="8"/>
  <conditionalFormatting sqref="W12:AL14">
    <cfRule type="notContainsBlanks" dxfId="42" priority="8">
      <formula>LEN(TRIM(W12))&gt;0</formula>
    </cfRule>
  </conditionalFormatting>
  <conditionalFormatting sqref="T47:AL49">
    <cfRule type="expression" dxfId="41" priority="4">
      <formula>$W$12="(Ⅵ)"</formula>
    </cfRule>
    <cfRule type="expression" dxfId="40" priority="5">
      <formula>$W$12="(Ⅴ)"</formula>
    </cfRule>
    <cfRule type="expression" dxfId="39" priority="6">
      <formula>$W$12="(Ⅳ)"</formula>
    </cfRule>
  </conditionalFormatting>
  <conditionalFormatting sqref="AK6:AL7 H8:AL11 H15:AL16 X22:AI22 P39:X40 T47:AL49 M27:AJ30 M34:X37">
    <cfRule type="notContainsBlanks" dxfId="38" priority="3">
      <formula>LEN(TRIM(H6))&gt;0</formula>
    </cfRule>
  </conditionalFormatting>
  <conditionalFormatting sqref="D24:AL46">
    <cfRule type="expression" dxfId="37" priority="2">
      <formula>$AK$6="新"</formula>
    </cfRule>
  </conditionalFormatting>
  <conditionalFormatting sqref="P44:X44">
    <cfRule type="expression" dxfId="36" priority="1">
      <formula>$X$22="算定していない"</formula>
    </cfRule>
  </conditionalFormatting>
  <dataValidations count="6">
    <dataValidation type="list" allowBlank="1" showInputMessage="1" showErrorMessage="1" sqref="T47:AL49" xr:uid="{DD929C82-5BF5-4AED-B86A-19C95A9E261A}">
      <formula1>"有　　　　　　　　　　　　　　　,無"</formula1>
    </dataValidation>
    <dataValidation type="list" allowBlank="1" showInputMessage="1" showErrorMessage="1" sqref="AK6:AL7" xr:uid="{DBF12CEE-DD88-4B82-B620-642C89CB481F}">
      <formula1>"継,新"</formula1>
    </dataValidation>
    <dataValidation type="list" allowBlank="1" showInputMessage="1" showErrorMessage="1" sqref="H15:AL16" xr:uid="{31B7A197-E341-4380-A99B-80B0FF9A32B0}">
      <formula1>"１　21人以上40人以下,２　41人以上60人以下,３　61人以上80人以下,４　81人以上,５　20人以下"</formula1>
    </dataValidation>
    <dataValidation type="list" allowBlank="1" showInputMessage="1" showErrorMessage="1" sqref="H10:AL11" xr:uid="{86787912-1D21-4D85-A9F1-BB720154CBDB}">
      <formula1>"提出済,未提出"</formula1>
    </dataValidation>
    <dataValidation type="list" allowBlank="1" showInputMessage="1" showErrorMessage="1" sqref="H8:AL9" xr:uid="{865A2CA4-185B-4BD1-821C-5BDAB8DC24DD}">
      <formula1>"６：１,７．５：１,１０：１"</formula1>
    </dataValidation>
    <dataValidation type="list" allowBlank="1" showInputMessage="1" showErrorMessage="1" sqref="X22" xr:uid="{83358F5E-F734-4558-AC3C-7B7253BB9F78}">
      <formula1>"算定している,算定していない"</formula1>
    </dataValidation>
  </dataValidations>
  <pageMargins left="1.31" right="0.7" top="0.75" bottom="0.75" header="0.3" footer="0.3"/>
  <pageSetup paperSize="9" scale="77" orientation="portrait"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theme="4"/>
  </sheetPr>
  <dimension ref="A1:BJ51"/>
  <sheetViews>
    <sheetView showGridLines="0" view="pageBreakPreview" zoomScale="85" zoomScaleNormal="100" zoomScaleSheetLayoutView="85" workbookViewId="0">
      <selection activeCell="D12" sqref="D12:E12"/>
    </sheetView>
  </sheetViews>
  <sheetFormatPr defaultColWidth="2.25" defaultRowHeight="13.5"/>
  <cols>
    <col min="1" max="1" width="2.25" style="250" customWidth="1"/>
    <col min="2" max="2" width="2.25" style="251" customWidth="1"/>
    <col min="3" max="5" width="2.25" style="250"/>
    <col min="6" max="6" width="2.5" style="250" bestFit="1" customWidth="1"/>
    <col min="7" max="20" width="2.25" style="250"/>
    <col min="21" max="21" width="2.625" style="250" bestFit="1" customWidth="1"/>
    <col min="22" max="256" width="2.25" style="250"/>
    <col min="257" max="258" width="2.25" style="250" customWidth="1"/>
    <col min="259" max="261" width="2.25" style="250"/>
    <col min="262" max="262" width="2.5" style="250" bestFit="1" customWidth="1"/>
    <col min="263" max="276" width="2.25" style="250"/>
    <col min="277" max="277" width="2.625" style="250" bestFit="1" customWidth="1"/>
    <col min="278" max="512" width="2.25" style="250"/>
    <col min="513" max="514" width="2.25" style="250" customWidth="1"/>
    <col min="515" max="517" width="2.25" style="250"/>
    <col min="518" max="518" width="2.5" style="250" bestFit="1" customWidth="1"/>
    <col min="519" max="532" width="2.25" style="250"/>
    <col min="533" max="533" width="2.625" style="250" bestFit="1" customWidth="1"/>
    <col min="534" max="768" width="2.25" style="250"/>
    <col min="769" max="770" width="2.25" style="250" customWidth="1"/>
    <col min="771" max="773" width="2.25" style="250"/>
    <col min="774" max="774" width="2.5" style="250" bestFit="1" customWidth="1"/>
    <col min="775" max="788" width="2.25" style="250"/>
    <col min="789" max="789" width="2.625" style="250" bestFit="1" customWidth="1"/>
    <col min="790" max="1024" width="2.25" style="250"/>
    <col min="1025" max="1026" width="2.25" style="250" customWidth="1"/>
    <col min="1027" max="1029" width="2.25" style="250"/>
    <col min="1030" max="1030" width="2.5" style="250" bestFit="1" customWidth="1"/>
    <col min="1031" max="1044" width="2.25" style="250"/>
    <col min="1045" max="1045" width="2.625" style="250" bestFit="1" customWidth="1"/>
    <col min="1046" max="1280" width="2.25" style="250"/>
    <col min="1281" max="1282" width="2.25" style="250" customWidth="1"/>
    <col min="1283" max="1285" width="2.25" style="250"/>
    <col min="1286" max="1286" width="2.5" style="250" bestFit="1" customWidth="1"/>
    <col min="1287" max="1300" width="2.25" style="250"/>
    <col min="1301" max="1301" width="2.625" style="250" bestFit="1" customWidth="1"/>
    <col min="1302" max="1536" width="2.25" style="250"/>
    <col min="1537" max="1538" width="2.25" style="250" customWidth="1"/>
    <col min="1539" max="1541" width="2.25" style="250"/>
    <col min="1542" max="1542" width="2.5" style="250" bestFit="1" customWidth="1"/>
    <col min="1543" max="1556" width="2.25" style="250"/>
    <col min="1557" max="1557" width="2.625" style="250" bestFit="1" customWidth="1"/>
    <col min="1558" max="1792" width="2.25" style="250"/>
    <col min="1793" max="1794" width="2.25" style="250" customWidth="1"/>
    <col min="1795" max="1797" width="2.25" style="250"/>
    <col min="1798" max="1798" width="2.5" style="250" bestFit="1" customWidth="1"/>
    <col min="1799" max="1812" width="2.25" style="250"/>
    <col min="1813" max="1813" width="2.625" style="250" bestFit="1" customWidth="1"/>
    <col min="1814" max="2048" width="2.25" style="250"/>
    <col min="2049" max="2050" width="2.25" style="250" customWidth="1"/>
    <col min="2051" max="2053" width="2.25" style="250"/>
    <col min="2054" max="2054" width="2.5" style="250" bestFit="1" customWidth="1"/>
    <col min="2055" max="2068" width="2.25" style="250"/>
    <col min="2069" max="2069" width="2.625" style="250" bestFit="1" customWidth="1"/>
    <col min="2070" max="2304" width="2.25" style="250"/>
    <col min="2305" max="2306" width="2.25" style="250" customWidth="1"/>
    <col min="2307" max="2309" width="2.25" style="250"/>
    <col min="2310" max="2310" width="2.5" style="250" bestFit="1" customWidth="1"/>
    <col min="2311" max="2324" width="2.25" style="250"/>
    <col min="2325" max="2325" width="2.625" style="250" bestFit="1" customWidth="1"/>
    <col min="2326" max="2560" width="2.25" style="250"/>
    <col min="2561" max="2562" width="2.25" style="250" customWidth="1"/>
    <col min="2563" max="2565" width="2.25" style="250"/>
    <col min="2566" max="2566" width="2.5" style="250" bestFit="1" customWidth="1"/>
    <col min="2567" max="2580" width="2.25" style="250"/>
    <col min="2581" max="2581" width="2.625" style="250" bestFit="1" customWidth="1"/>
    <col min="2582" max="2816" width="2.25" style="250"/>
    <col min="2817" max="2818" width="2.25" style="250" customWidth="1"/>
    <col min="2819" max="2821" width="2.25" style="250"/>
    <col min="2822" max="2822" width="2.5" style="250" bestFit="1" customWidth="1"/>
    <col min="2823" max="2836" width="2.25" style="250"/>
    <col min="2837" max="2837" width="2.625" style="250" bestFit="1" customWidth="1"/>
    <col min="2838" max="3072" width="2.25" style="250"/>
    <col min="3073" max="3074" width="2.25" style="250" customWidth="1"/>
    <col min="3075" max="3077" width="2.25" style="250"/>
    <col min="3078" max="3078" width="2.5" style="250" bestFit="1" customWidth="1"/>
    <col min="3079" max="3092" width="2.25" style="250"/>
    <col min="3093" max="3093" width="2.625" style="250" bestFit="1" customWidth="1"/>
    <col min="3094" max="3328" width="2.25" style="250"/>
    <col min="3329" max="3330" width="2.25" style="250" customWidth="1"/>
    <col min="3331" max="3333" width="2.25" style="250"/>
    <col min="3334" max="3334" width="2.5" style="250" bestFit="1" customWidth="1"/>
    <col min="3335" max="3348" width="2.25" style="250"/>
    <col min="3349" max="3349" width="2.625" style="250" bestFit="1" customWidth="1"/>
    <col min="3350" max="3584" width="2.25" style="250"/>
    <col min="3585" max="3586" width="2.25" style="250" customWidth="1"/>
    <col min="3587" max="3589" width="2.25" style="250"/>
    <col min="3590" max="3590" width="2.5" style="250" bestFit="1" customWidth="1"/>
    <col min="3591" max="3604" width="2.25" style="250"/>
    <col min="3605" max="3605" width="2.625" style="250" bestFit="1" customWidth="1"/>
    <col min="3606" max="3840" width="2.25" style="250"/>
    <col min="3841" max="3842" width="2.25" style="250" customWidth="1"/>
    <col min="3843" max="3845" width="2.25" style="250"/>
    <col min="3846" max="3846" width="2.5" style="250" bestFit="1" customWidth="1"/>
    <col min="3847" max="3860" width="2.25" style="250"/>
    <col min="3861" max="3861" width="2.625" style="250" bestFit="1" customWidth="1"/>
    <col min="3862" max="4096" width="2.25" style="250"/>
    <col min="4097" max="4098" width="2.25" style="250" customWidth="1"/>
    <col min="4099" max="4101" width="2.25" style="250"/>
    <col min="4102" max="4102" width="2.5" style="250" bestFit="1" customWidth="1"/>
    <col min="4103" max="4116" width="2.25" style="250"/>
    <col min="4117" max="4117" width="2.625" style="250" bestFit="1" customWidth="1"/>
    <col min="4118" max="4352" width="2.25" style="250"/>
    <col min="4353" max="4354" width="2.25" style="250" customWidth="1"/>
    <col min="4355" max="4357" width="2.25" style="250"/>
    <col min="4358" max="4358" width="2.5" style="250" bestFit="1" customWidth="1"/>
    <col min="4359" max="4372" width="2.25" style="250"/>
    <col min="4373" max="4373" width="2.625" style="250" bestFit="1" customWidth="1"/>
    <col min="4374" max="4608" width="2.25" style="250"/>
    <col min="4609" max="4610" width="2.25" style="250" customWidth="1"/>
    <col min="4611" max="4613" width="2.25" style="250"/>
    <col min="4614" max="4614" width="2.5" style="250" bestFit="1" customWidth="1"/>
    <col min="4615" max="4628" width="2.25" style="250"/>
    <col min="4629" max="4629" width="2.625" style="250" bestFit="1" customWidth="1"/>
    <col min="4630" max="4864" width="2.25" style="250"/>
    <col min="4865" max="4866" width="2.25" style="250" customWidth="1"/>
    <col min="4867" max="4869" width="2.25" style="250"/>
    <col min="4870" max="4870" width="2.5" style="250" bestFit="1" customWidth="1"/>
    <col min="4871" max="4884" width="2.25" style="250"/>
    <col min="4885" max="4885" width="2.625" style="250" bestFit="1" customWidth="1"/>
    <col min="4886" max="5120" width="2.25" style="250"/>
    <col min="5121" max="5122" width="2.25" style="250" customWidth="1"/>
    <col min="5123" max="5125" width="2.25" style="250"/>
    <col min="5126" max="5126" width="2.5" style="250" bestFit="1" customWidth="1"/>
    <col min="5127" max="5140" width="2.25" style="250"/>
    <col min="5141" max="5141" width="2.625" style="250" bestFit="1" customWidth="1"/>
    <col min="5142" max="5376" width="2.25" style="250"/>
    <col min="5377" max="5378" width="2.25" style="250" customWidth="1"/>
    <col min="5379" max="5381" width="2.25" style="250"/>
    <col min="5382" max="5382" width="2.5" style="250" bestFit="1" customWidth="1"/>
    <col min="5383" max="5396" width="2.25" style="250"/>
    <col min="5397" max="5397" width="2.625" style="250" bestFit="1" customWidth="1"/>
    <col min="5398" max="5632" width="2.25" style="250"/>
    <col min="5633" max="5634" width="2.25" style="250" customWidth="1"/>
    <col min="5635" max="5637" width="2.25" style="250"/>
    <col min="5638" max="5638" width="2.5" style="250" bestFit="1" customWidth="1"/>
    <col min="5639" max="5652" width="2.25" style="250"/>
    <col min="5653" max="5653" width="2.625" style="250" bestFit="1" customWidth="1"/>
    <col min="5654" max="5888" width="2.25" style="250"/>
    <col min="5889" max="5890" width="2.25" style="250" customWidth="1"/>
    <col min="5891" max="5893" width="2.25" style="250"/>
    <col min="5894" max="5894" width="2.5" style="250" bestFit="1" customWidth="1"/>
    <col min="5895" max="5908" width="2.25" style="250"/>
    <col min="5909" max="5909" width="2.625" style="250" bestFit="1" customWidth="1"/>
    <col min="5910" max="6144" width="2.25" style="250"/>
    <col min="6145" max="6146" width="2.25" style="250" customWidth="1"/>
    <col min="6147" max="6149" width="2.25" style="250"/>
    <col min="6150" max="6150" width="2.5" style="250" bestFit="1" customWidth="1"/>
    <col min="6151" max="6164" width="2.25" style="250"/>
    <col min="6165" max="6165" width="2.625" style="250" bestFit="1" customWidth="1"/>
    <col min="6166" max="6400" width="2.25" style="250"/>
    <col min="6401" max="6402" width="2.25" style="250" customWidth="1"/>
    <col min="6403" max="6405" width="2.25" style="250"/>
    <col min="6406" max="6406" width="2.5" style="250" bestFit="1" customWidth="1"/>
    <col min="6407" max="6420" width="2.25" style="250"/>
    <col min="6421" max="6421" width="2.625" style="250" bestFit="1" customWidth="1"/>
    <col min="6422" max="6656" width="2.25" style="250"/>
    <col min="6657" max="6658" width="2.25" style="250" customWidth="1"/>
    <col min="6659" max="6661" width="2.25" style="250"/>
    <col min="6662" max="6662" width="2.5" style="250" bestFit="1" customWidth="1"/>
    <col min="6663" max="6676" width="2.25" style="250"/>
    <col min="6677" max="6677" width="2.625" style="250" bestFit="1" customWidth="1"/>
    <col min="6678" max="6912" width="2.25" style="250"/>
    <col min="6913" max="6914" width="2.25" style="250" customWidth="1"/>
    <col min="6915" max="6917" width="2.25" style="250"/>
    <col min="6918" max="6918" width="2.5" style="250" bestFit="1" customWidth="1"/>
    <col min="6919" max="6932" width="2.25" style="250"/>
    <col min="6933" max="6933" width="2.625" style="250" bestFit="1" customWidth="1"/>
    <col min="6934" max="7168" width="2.25" style="250"/>
    <col min="7169" max="7170" width="2.25" style="250" customWidth="1"/>
    <col min="7171" max="7173" width="2.25" style="250"/>
    <col min="7174" max="7174" width="2.5" style="250" bestFit="1" customWidth="1"/>
    <col min="7175" max="7188" width="2.25" style="250"/>
    <col min="7189" max="7189" width="2.625" style="250" bestFit="1" customWidth="1"/>
    <col min="7190" max="7424" width="2.25" style="250"/>
    <col min="7425" max="7426" width="2.25" style="250" customWidth="1"/>
    <col min="7427" max="7429" width="2.25" style="250"/>
    <col min="7430" max="7430" width="2.5" style="250" bestFit="1" customWidth="1"/>
    <col min="7431" max="7444" width="2.25" style="250"/>
    <col min="7445" max="7445" width="2.625" style="250" bestFit="1" customWidth="1"/>
    <col min="7446" max="7680" width="2.25" style="250"/>
    <col min="7681" max="7682" width="2.25" style="250" customWidth="1"/>
    <col min="7683" max="7685" width="2.25" style="250"/>
    <col min="7686" max="7686" width="2.5" style="250" bestFit="1" customWidth="1"/>
    <col min="7687" max="7700" width="2.25" style="250"/>
    <col min="7701" max="7701" width="2.625" style="250" bestFit="1" customWidth="1"/>
    <col min="7702" max="7936" width="2.25" style="250"/>
    <col min="7937" max="7938" width="2.25" style="250" customWidth="1"/>
    <col min="7939" max="7941" width="2.25" style="250"/>
    <col min="7942" max="7942" width="2.5" style="250" bestFit="1" customWidth="1"/>
    <col min="7943" max="7956" width="2.25" style="250"/>
    <col min="7957" max="7957" width="2.625" style="250" bestFit="1" customWidth="1"/>
    <col min="7958" max="8192" width="2.25" style="250"/>
    <col min="8193" max="8194" width="2.25" style="250" customWidth="1"/>
    <col min="8195" max="8197" width="2.25" style="250"/>
    <col min="8198" max="8198" width="2.5" style="250" bestFit="1" customWidth="1"/>
    <col min="8199" max="8212" width="2.25" style="250"/>
    <col min="8213" max="8213" width="2.625" style="250" bestFit="1" customWidth="1"/>
    <col min="8214" max="8448" width="2.25" style="250"/>
    <col min="8449" max="8450" width="2.25" style="250" customWidth="1"/>
    <col min="8451" max="8453" width="2.25" style="250"/>
    <col min="8454" max="8454" width="2.5" style="250" bestFit="1" customWidth="1"/>
    <col min="8455" max="8468" width="2.25" style="250"/>
    <col min="8469" max="8469" width="2.625" style="250" bestFit="1" customWidth="1"/>
    <col min="8470" max="8704" width="2.25" style="250"/>
    <col min="8705" max="8706" width="2.25" style="250" customWidth="1"/>
    <col min="8707" max="8709" width="2.25" style="250"/>
    <col min="8710" max="8710" width="2.5" style="250" bestFit="1" customWidth="1"/>
    <col min="8711" max="8724" width="2.25" style="250"/>
    <col min="8725" max="8725" width="2.625" style="250" bestFit="1" customWidth="1"/>
    <col min="8726" max="8960" width="2.25" style="250"/>
    <col min="8961" max="8962" width="2.25" style="250" customWidth="1"/>
    <col min="8963" max="8965" width="2.25" style="250"/>
    <col min="8966" max="8966" width="2.5" style="250" bestFit="1" customWidth="1"/>
    <col min="8967" max="8980" width="2.25" style="250"/>
    <col min="8981" max="8981" width="2.625" style="250" bestFit="1" customWidth="1"/>
    <col min="8982" max="9216" width="2.25" style="250"/>
    <col min="9217" max="9218" width="2.25" style="250" customWidth="1"/>
    <col min="9219" max="9221" width="2.25" style="250"/>
    <col min="9222" max="9222" width="2.5" style="250" bestFit="1" customWidth="1"/>
    <col min="9223" max="9236" width="2.25" style="250"/>
    <col min="9237" max="9237" width="2.625" style="250" bestFit="1" customWidth="1"/>
    <col min="9238" max="9472" width="2.25" style="250"/>
    <col min="9473" max="9474" width="2.25" style="250" customWidth="1"/>
    <col min="9475" max="9477" width="2.25" style="250"/>
    <col min="9478" max="9478" width="2.5" style="250" bestFit="1" customWidth="1"/>
    <col min="9479" max="9492" width="2.25" style="250"/>
    <col min="9493" max="9493" width="2.625" style="250" bestFit="1" customWidth="1"/>
    <col min="9494" max="9728" width="2.25" style="250"/>
    <col min="9729" max="9730" width="2.25" style="250" customWidth="1"/>
    <col min="9731" max="9733" width="2.25" style="250"/>
    <col min="9734" max="9734" width="2.5" style="250" bestFit="1" customWidth="1"/>
    <col min="9735" max="9748" width="2.25" style="250"/>
    <col min="9749" max="9749" width="2.625" style="250" bestFit="1" customWidth="1"/>
    <col min="9750" max="9984" width="2.25" style="250"/>
    <col min="9985" max="9986" width="2.25" style="250" customWidth="1"/>
    <col min="9987" max="9989" width="2.25" style="250"/>
    <col min="9990" max="9990" width="2.5" style="250" bestFit="1" customWidth="1"/>
    <col min="9991" max="10004" width="2.25" style="250"/>
    <col min="10005" max="10005" width="2.625" style="250" bestFit="1" customWidth="1"/>
    <col min="10006" max="10240" width="2.25" style="250"/>
    <col min="10241" max="10242" width="2.25" style="250" customWidth="1"/>
    <col min="10243" max="10245" width="2.25" style="250"/>
    <col min="10246" max="10246" width="2.5" style="250" bestFit="1" customWidth="1"/>
    <col min="10247" max="10260" width="2.25" style="250"/>
    <col min="10261" max="10261" width="2.625" style="250" bestFit="1" customWidth="1"/>
    <col min="10262" max="10496" width="2.25" style="250"/>
    <col min="10497" max="10498" width="2.25" style="250" customWidth="1"/>
    <col min="10499" max="10501" width="2.25" style="250"/>
    <col min="10502" max="10502" width="2.5" style="250" bestFit="1" customWidth="1"/>
    <col min="10503" max="10516" width="2.25" style="250"/>
    <col min="10517" max="10517" width="2.625" style="250" bestFit="1" customWidth="1"/>
    <col min="10518" max="10752" width="2.25" style="250"/>
    <col min="10753" max="10754" width="2.25" style="250" customWidth="1"/>
    <col min="10755" max="10757" width="2.25" style="250"/>
    <col min="10758" max="10758" width="2.5" style="250" bestFit="1" customWidth="1"/>
    <col min="10759" max="10772" width="2.25" style="250"/>
    <col min="10773" max="10773" width="2.625" style="250" bestFit="1" customWidth="1"/>
    <col min="10774" max="11008" width="2.25" style="250"/>
    <col min="11009" max="11010" width="2.25" style="250" customWidth="1"/>
    <col min="11011" max="11013" width="2.25" style="250"/>
    <col min="11014" max="11014" width="2.5" style="250" bestFit="1" customWidth="1"/>
    <col min="11015" max="11028" width="2.25" style="250"/>
    <col min="11029" max="11029" width="2.625" style="250" bestFit="1" customWidth="1"/>
    <col min="11030" max="11264" width="2.25" style="250"/>
    <col min="11265" max="11266" width="2.25" style="250" customWidth="1"/>
    <col min="11267" max="11269" width="2.25" style="250"/>
    <col min="11270" max="11270" width="2.5" style="250" bestFit="1" customWidth="1"/>
    <col min="11271" max="11284" width="2.25" style="250"/>
    <col min="11285" max="11285" width="2.625" style="250" bestFit="1" customWidth="1"/>
    <col min="11286" max="11520" width="2.25" style="250"/>
    <col min="11521" max="11522" width="2.25" style="250" customWidth="1"/>
    <col min="11523" max="11525" width="2.25" style="250"/>
    <col min="11526" max="11526" width="2.5" style="250" bestFit="1" customWidth="1"/>
    <col min="11527" max="11540" width="2.25" style="250"/>
    <col min="11541" max="11541" width="2.625" style="250" bestFit="1" customWidth="1"/>
    <col min="11542" max="11776" width="2.25" style="250"/>
    <col min="11777" max="11778" width="2.25" style="250" customWidth="1"/>
    <col min="11779" max="11781" width="2.25" style="250"/>
    <col min="11782" max="11782" width="2.5" style="250" bestFit="1" customWidth="1"/>
    <col min="11783" max="11796" width="2.25" style="250"/>
    <col min="11797" max="11797" width="2.625" style="250" bestFit="1" customWidth="1"/>
    <col min="11798" max="12032" width="2.25" style="250"/>
    <col min="12033" max="12034" width="2.25" style="250" customWidth="1"/>
    <col min="12035" max="12037" width="2.25" style="250"/>
    <col min="12038" max="12038" width="2.5" style="250" bestFit="1" customWidth="1"/>
    <col min="12039" max="12052" width="2.25" style="250"/>
    <col min="12053" max="12053" width="2.625" style="250" bestFit="1" customWidth="1"/>
    <col min="12054" max="12288" width="2.25" style="250"/>
    <col min="12289" max="12290" width="2.25" style="250" customWidth="1"/>
    <col min="12291" max="12293" width="2.25" style="250"/>
    <col min="12294" max="12294" width="2.5" style="250" bestFit="1" customWidth="1"/>
    <col min="12295" max="12308" width="2.25" style="250"/>
    <col min="12309" max="12309" width="2.625" style="250" bestFit="1" customWidth="1"/>
    <col min="12310" max="12544" width="2.25" style="250"/>
    <col min="12545" max="12546" width="2.25" style="250" customWidth="1"/>
    <col min="12547" max="12549" width="2.25" style="250"/>
    <col min="12550" max="12550" width="2.5" style="250" bestFit="1" customWidth="1"/>
    <col min="12551" max="12564" width="2.25" style="250"/>
    <col min="12565" max="12565" width="2.625" style="250" bestFit="1" customWidth="1"/>
    <col min="12566" max="12800" width="2.25" style="250"/>
    <col min="12801" max="12802" width="2.25" style="250" customWidth="1"/>
    <col min="12803" max="12805" width="2.25" style="250"/>
    <col min="12806" max="12806" width="2.5" style="250" bestFit="1" customWidth="1"/>
    <col min="12807" max="12820" width="2.25" style="250"/>
    <col min="12821" max="12821" width="2.625" style="250" bestFit="1" customWidth="1"/>
    <col min="12822" max="13056" width="2.25" style="250"/>
    <col min="13057" max="13058" width="2.25" style="250" customWidth="1"/>
    <col min="13059" max="13061" width="2.25" style="250"/>
    <col min="13062" max="13062" width="2.5" style="250" bestFit="1" customWidth="1"/>
    <col min="13063" max="13076" width="2.25" style="250"/>
    <col min="13077" max="13077" width="2.625" style="250" bestFit="1" customWidth="1"/>
    <col min="13078" max="13312" width="2.25" style="250"/>
    <col min="13313" max="13314" width="2.25" style="250" customWidth="1"/>
    <col min="13315" max="13317" width="2.25" style="250"/>
    <col min="13318" max="13318" width="2.5" style="250" bestFit="1" customWidth="1"/>
    <col min="13319" max="13332" width="2.25" style="250"/>
    <col min="13333" max="13333" width="2.625" style="250" bestFit="1" customWidth="1"/>
    <col min="13334" max="13568" width="2.25" style="250"/>
    <col min="13569" max="13570" width="2.25" style="250" customWidth="1"/>
    <col min="13571" max="13573" width="2.25" style="250"/>
    <col min="13574" max="13574" width="2.5" style="250" bestFit="1" customWidth="1"/>
    <col min="13575" max="13588" width="2.25" style="250"/>
    <col min="13589" max="13589" width="2.625" style="250" bestFit="1" customWidth="1"/>
    <col min="13590" max="13824" width="2.25" style="250"/>
    <col min="13825" max="13826" width="2.25" style="250" customWidth="1"/>
    <col min="13827" max="13829" width="2.25" style="250"/>
    <col min="13830" max="13830" width="2.5" style="250" bestFit="1" customWidth="1"/>
    <col min="13831" max="13844" width="2.25" style="250"/>
    <col min="13845" max="13845" width="2.625" style="250" bestFit="1" customWidth="1"/>
    <col min="13846" max="14080" width="2.25" style="250"/>
    <col min="14081" max="14082" width="2.25" style="250" customWidth="1"/>
    <col min="14083" max="14085" width="2.25" style="250"/>
    <col min="14086" max="14086" width="2.5" style="250" bestFit="1" customWidth="1"/>
    <col min="14087" max="14100" width="2.25" style="250"/>
    <col min="14101" max="14101" width="2.625" style="250" bestFit="1" customWidth="1"/>
    <col min="14102" max="14336" width="2.25" style="250"/>
    <col min="14337" max="14338" width="2.25" style="250" customWidth="1"/>
    <col min="14339" max="14341" width="2.25" style="250"/>
    <col min="14342" max="14342" width="2.5" style="250" bestFit="1" customWidth="1"/>
    <col min="14343" max="14356" width="2.25" style="250"/>
    <col min="14357" max="14357" width="2.625" style="250" bestFit="1" customWidth="1"/>
    <col min="14358" max="14592" width="2.25" style="250"/>
    <col min="14593" max="14594" width="2.25" style="250" customWidth="1"/>
    <col min="14595" max="14597" width="2.25" style="250"/>
    <col min="14598" max="14598" width="2.5" style="250" bestFit="1" customWidth="1"/>
    <col min="14599" max="14612" width="2.25" style="250"/>
    <col min="14613" max="14613" width="2.625" style="250" bestFit="1" customWidth="1"/>
    <col min="14614" max="14848" width="2.25" style="250"/>
    <col min="14849" max="14850" width="2.25" style="250" customWidth="1"/>
    <col min="14851" max="14853" width="2.25" style="250"/>
    <col min="14854" max="14854" width="2.5" style="250" bestFit="1" customWidth="1"/>
    <col min="14855" max="14868" width="2.25" style="250"/>
    <col min="14869" max="14869" width="2.625" style="250" bestFit="1" customWidth="1"/>
    <col min="14870" max="15104" width="2.25" style="250"/>
    <col min="15105" max="15106" width="2.25" style="250" customWidth="1"/>
    <col min="15107" max="15109" width="2.25" style="250"/>
    <col min="15110" max="15110" width="2.5" style="250" bestFit="1" customWidth="1"/>
    <col min="15111" max="15124" width="2.25" style="250"/>
    <col min="15125" max="15125" width="2.625" style="250" bestFit="1" customWidth="1"/>
    <col min="15126" max="15360" width="2.25" style="250"/>
    <col min="15361" max="15362" width="2.25" style="250" customWidth="1"/>
    <col min="15363" max="15365" width="2.25" style="250"/>
    <col min="15366" max="15366" width="2.5" style="250" bestFit="1" customWidth="1"/>
    <col min="15367" max="15380" width="2.25" style="250"/>
    <col min="15381" max="15381" width="2.625" style="250" bestFit="1" customWidth="1"/>
    <col min="15382" max="15616" width="2.25" style="250"/>
    <col min="15617" max="15618" width="2.25" style="250" customWidth="1"/>
    <col min="15619" max="15621" width="2.25" style="250"/>
    <col min="15622" max="15622" width="2.5" style="250" bestFit="1" customWidth="1"/>
    <col min="15623" max="15636" width="2.25" style="250"/>
    <col min="15637" max="15637" width="2.625" style="250" bestFit="1" customWidth="1"/>
    <col min="15638" max="15872" width="2.25" style="250"/>
    <col min="15873" max="15874" width="2.25" style="250" customWidth="1"/>
    <col min="15875" max="15877" width="2.25" style="250"/>
    <col min="15878" max="15878" width="2.5" style="250" bestFit="1" customWidth="1"/>
    <col min="15879" max="15892" width="2.25" style="250"/>
    <col min="15893" max="15893" width="2.625" style="250" bestFit="1" customWidth="1"/>
    <col min="15894" max="16128" width="2.25" style="250"/>
    <col min="16129" max="16130" width="2.25" style="250" customWidth="1"/>
    <col min="16131" max="16133" width="2.25" style="250"/>
    <col min="16134" max="16134" width="2.5" style="250" bestFit="1" customWidth="1"/>
    <col min="16135" max="16148" width="2.25" style="250"/>
    <col min="16149" max="16149" width="2.625" style="250" bestFit="1" customWidth="1"/>
    <col min="16150" max="16384" width="2.25" style="250"/>
  </cols>
  <sheetData>
    <row r="1" spans="1:62" ht="31.5" customHeight="1">
      <c r="B1" s="1012"/>
    </row>
    <row r="2" spans="1:62" ht="14.25">
      <c r="A2" s="1333" t="s">
        <v>783</v>
      </c>
    </row>
    <row r="3" spans="1:62" ht="14.25">
      <c r="AA3" s="3932" t="str">
        <f>IF(AND(ISBLANK('届出書 '!AA4),ISBLANK('届出書 '!AD4),ISBLANK('届出書 '!AG4)),"届出書の日付から自動引用","令和"&amp;'届出書 '!AA4&amp;"年"&amp;'届出書 '!AD4&amp;"月"&amp;'届出書 '!AG4&amp;"日")</f>
        <v>届出書の日付から自動引用</v>
      </c>
      <c r="AB3" s="3932"/>
      <c r="AC3" s="3932"/>
      <c r="AD3" s="3932"/>
      <c r="AE3" s="3932"/>
      <c r="AF3" s="3932"/>
      <c r="AG3" s="3932"/>
      <c r="AH3" s="3932"/>
      <c r="AI3" s="3932"/>
      <c r="AJ3" s="3932"/>
      <c r="AK3" s="3932"/>
    </row>
    <row r="4" spans="1:62" ht="24" customHeight="1"/>
    <row r="5" spans="1:62">
      <c r="A5" s="3939" t="s">
        <v>478</v>
      </c>
      <c r="B5" s="3939"/>
      <c r="C5" s="3939"/>
      <c r="D5" s="3939"/>
      <c r="E5" s="3939"/>
      <c r="F5" s="3939"/>
      <c r="G5" s="3939"/>
      <c r="H5" s="3939"/>
      <c r="I5" s="3939"/>
      <c r="J5" s="3939"/>
      <c r="K5" s="3939"/>
      <c r="L5" s="3939"/>
      <c r="M5" s="3939"/>
      <c r="N5" s="3939"/>
      <c r="O5" s="3939"/>
      <c r="P5" s="3939"/>
      <c r="Q5" s="3939"/>
      <c r="R5" s="3939"/>
      <c r="S5" s="3939"/>
      <c r="T5" s="3939"/>
      <c r="U5" s="3939"/>
      <c r="V5" s="3939"/>
      <c r="W5" s="3939"/>
      <c r="X5" s="3939"/>
      <c r="Y5" s="3939"/>
      <c r="Z5" s="3939"/>
      <c r="AA5" s="3939"/>
      <c r="AB5" s="3939"/>
      <c r="AC5" s="3939"/>
      <c r="AD5" s="3939"/>
      <c r="AE5" s="3939"/>
      <c r="AF5" s="3939"/>
      <c r="AG5" s="3939"/>
      <c r="AH5" s="3939"/>
      <c r="AI5" s="3939"/>
      <c r="AJ5" s="3939"/>
      <c r="AK5" s="3939"/>
      <c r="AL5" s="3939"/>
      <c r="AM5" s="3939"/>
    </row>
    <row r="6" spans="1:62">
      <c r="A6" s="3939"/>
      <c r="B6" s="3939"/>
      <c r="C6" s="3939"/>
      <c r="D6" s="3939"/>
      <c r="E6" s="3939"/>
      <c r="F6" s="3939"/>
      <c r="G6" s="3939"/>
      <c r="H6" s="3939"/>
      <c r="I6" s="3939"/>
      <c r="J6" s="3939"/>
      <c r="K6" s="3939"/>
      <c r="L6" s="3939"/>
      <c r="M6" s="3939"/>
      <c r="N6" s="3939"/>
      <c r="O6" s="3939"/>
      <c r="P6" s="3939"/>
      <c r="Q6" s="3939"/>
      <c r="R6" s="3939"/>
      <c r="S6" s="3939"/>
      <c r="T6" s="3939"/>
      <c r="U6" s="3939"/>
      <c r="V6" s="3939"/>
      <c r="W6" s="3939"/>
      <c r="X6" s="3939"/>
      <c r="Y6" s="3939"/>
      <c r="Z6" s="3939"/>
      <c r="AA6" s="3939"/>
      <c r="AB6" s="3939"/>
      <c r="AC6" s="3939"/>
      <c r="AD6" s="3939"/>
      <c r="AE6" s="3939"/>
      <c r="AF6" s="3939"/>
      <c r="AG6" s="3939"/>
      <c r="AH6" s="3939"/>
      <c r="AI6" s="3939"/>
      <c r="AJ6" s="3939"/>
      <c r="AK6" s="3939"/>
      <c r="AL6" s="3939"/>
      <c r="AM6" s="3939"/>
    </row>
    <row r="7" spans="1:62" ht="24" customHeight="1"/>
    <row r="8" spans="1:62">
      <c r="B8" s="3916" t="s">
        <v>389</v>
      </c>
      <c r="C8" s="3916"/>
      <c r="D8" s="3916"/>
      <c r="E8" s="3916"/>
      <c r="F8" s="3916"/>
      <c r="G8" s="3916"/>
      <c r="H8" s="3916"/>
      <c r="I8" s="3916"/>
      <c r="J8" s="3916"/>
      <c r="K8" s="3916"/>
      <c r="L8" s="3948" t="str">
        <f>IF(ISBLANK('届出書 '!G18),"届出書の記載欄から自動引用",'届出書 '!G18)</f>
        <v>届出書の記載欄から自動引用</v>
      </c>
      <c r="M8" s="3949"/>
      <c r="N8" s="3949"/>
      <c r="O8" s="3949"/>
      <c r="P8" s="3949"/>
      <c r="Q8" s="3949"/>
      <c r="R8" s="3949"/>
      <c r="S8" s="3949"/>
      <c r="T8" s="3949"/>
      <c r="U8" s="3949"/>
      <c r="V8" s="3949"/>
      <c r="W8" s="3949"/>
      <c r="X8" s="3949"/>
      <c r="Y8" s="3949"/>
      <c r="Z8" s="3949"/>
      <c r="AA8" s="3949"/>
      <c r="AB8" s="3949"/>
      <c r="AC8" s="3949"/>
      <c r="AD8" s="3949"/>
      <c r="AE8" s="3949"/>
      <c r="AF8" s="3949"/>
      <c r="AG8" s="3949"/>
      <c r="AH8" s="3949"/>
      <c r="AI8" s="3949"/>
      <c r="AJ8" s="3950"/>
      <c r="AK8" s="3954" t="s">
        <v>1794</v>
      </c>
      <c r="AL8" s="3955"/>
      <c r="BJ8" s="254"/>
    </row>
    <row r="9" spans="1:62">
      <c r="B9" s="3940"/>
      <c r="C9" s="3940"/>
      <c r="D9" s="3940"/>
      <c r="E9" s="3940"/>
      <c r="F9" s="3940"/>
      <c r="G9" s="3940"/>
      <c r="H9" s="3940"/>
      <c r="I9" s="3940"/>
      <c r="J9" s="3940"/>
      <c r="K9" s="3940"/>
      <c r="L9" s="3951"/>
      <c r="M9" s="3952"/>
      <c r="N9" s="3952"/>
      <c r="O9" s="3952"/>
      <c r="P9" s="3952"/>
      <c r="Q9" s="3952"/>
      <c r="R9" s="3952"/>
      <c r="S9" s="3952"/>
      <c r="T9" s="3952"/>
      <c r="U9" s="3952"/>
      <c r="V9" s="3952"/>
      <c r="W9" s="3952"/>
      <c r="X9" s="3952"/>
      <c r="Y9" s="3952"/>
      <c r="Z9" s="3952"/>
      <c r="AA9" s="3952"/>
      <c r="AB9" s="3952"/>
      <c r="AC9" s="3952"/>
      <c r="AD9" s="3952"/>
      <c r="AE9" s="3952"/>
      <c r="AF9" s="3952"/>
      <c r="AG9" s="3952"/>
      <c r="AH9" s="3952"/>
      <c r="AI9" s="3952"/>
      <c r="AJ9" s="3953"/>
      <c r="AK9" s="3956"/>
      <c r="AL9" s="3957"/>
      <c r="BJ9" s="254"/>
    </row>
    <row r="10" spans="1:62" ht="13.5" customHeight="1">
      <c r="B10" s="3941" t="s">
        <v>479</v>
      </c>
      <c r="C10" s="3942"/>
      <c r="D10" s="3933" t="s">
        <v>1575</v>
      </c>
      <c r="E10" s="3934"/>
      <c r="F10" s="3934"/>
      <c r="G10" s="3934"/>
      <c r="H10" s="3934"/>
      <c r="I10" s="3934"/>
      <c r="J10" s="3934"/>
      <c r="K10" s="3934"/>
      <c r="L10" s="3934"/>
      <c r="M10" s="3934"/>
      <c r="N10" s="3934"/>
      <c r="O10" s="3934"/>
      <c r="P10" s="3934"/>
      <c r="Q10" s="255"/>
      <c r="R10" s="256"/>
      <c r="S10" s="256"/>
      <c r="T10" s="255"/>
      <c r="U10" s="255"/>
      <c r="V10" s="255"/>
      <c r="W10" s="255"/>
      <c r="X10" s="255"/>
      <c r="Y10" s="255"/>
      <c r="Z10" s="255"/>
      <c r="AA10" s="255"/>
      <c r="AB10" s="255"/>
      <c r="AC10" s="255"/>
      <c r="AD10" s="255"/>
      <c r="AE10" s="255"/>
      <c r="AF10" s="255"/>
      <c r="AG10" s="255"/>
      <c r="AH10" s="255"/>
      <c r="AI10" s="255"/>
      <c r="AJ10" s="255"/>
      <c r="AK10" s="255"/>
      <c r="AL10" s="257"/>
      <c r="AQ10" s="3959"/>
      <c r="AR10" s="3959"/>
      <c r="AS10" s="3959"/>
      <c r="AT10" s="3959"/>
      <c r="AU10" s="3959"/>
      <c r="AV10" s="3959"/>
      <c r="AW10" s="3959"/>
      <c r="AX10" s="3959"/>
      <c r="AY10" s="3959"/>
      <c r="AZ10" s="3960"/>
      <c r="BA10" s="3960"/>
      <c r="BB10" s="3960"/>
      <c r="BC10" s="3960"/>
      <c r="BD10" s="275"/>
      <c r="BE10" s="275"/>
      <c r="BJ10" s="254"/>
    </row>
    <row r="11" spans="1:62" ht="17.25" customHeight="1">
      <c r="B11" s="3943"/>
      <c r="C11" s="3944"/>
      <c r="D11" s="3935"/>
      <c r="E11" s="3936"/>
      <c r="F11" s="3936"/>
      <c r="G11" s="3936"/>
      <c r="H11" s="3936"/>
      <c r="I11" s="3936"/>
      <c r="J11" s="3936"/>
      <c r="K11" s="3936"/>
      <c r="L11" s="3936"/>
      <c r="M11" s="3936"/>
      <c r="N11" s="3936"/>
      <c r="O11" s="3936"/>
      <c r="P11" s="3936"/>
      <c r="Q11" s="254"/>
      <c r="R11" s="254"/>
      <c r="S11" s="254"/>
      <c r="T11" s="254"/>
      <c r="U11" s="254"/>
      <c r="V11" s="254"/>
      <c r="W11" s="254"/>
      <c r="X11" s="254"/>
      <c r="Y11" s="254"/>
      <c r="Z11" s="254"/>
      <c r="AA11" s="254"/>
      <c r="AB11" s="254"/>
      <c r="AC11" s="254"/>
      <c r="AD11" s="254"/>
      <c r="AE11" s="254"/>
      <c r="AF11" s="254"/>
      <c r="AG11" s="254"/>
      <c r="AH11" s="254"/>
      <c r="AI11" s="254"/>
      <c r="AJ11" s="254"/>
      <c r="AK11" s="254"/>
      <c r="AL11" s="263"/>
      <c r="AQ11" s="3959"/>
      <c r="AR11" s="3959"/>
      <c r="AS11" s="3959"/>
      <c r="AT11" s="3959"/>
      <c r="AU11" s="3959"/>
      <c r="AV11" s="3959"/>
      <c r="AW11" s="3959"/>
      <c r="AX11" s="3959"/>
      <c r="AY11" s="3959"/>
      <c r="AZ11" s="3960"/>
      <c r="BA11" s="3960"/>
      <c r="BB11" s="3960"/>
      <c r="BC11" s="3960"/>
      <c r="BD11" s="275"/>
      <c r="BE11" s="275"/>
      <c r="BJ11" s="254"/>
    </row>
    <row r="12" spans="1:62" ht="17.25" customHeight="1">
      <c r="B12" s="3943"/>
      <c r="C12" s="3944"/>
      <c r="D12" s="3935"/>
      <c r="E12" s="3936"/>
      <c r="F12" s="3936"/>
      <c r="G12" s="3936"/>
      <c r="H12" s="3936"/>
      <c r="I12" s="3936"/>
      <c r="J12" s="3936"/>
      <c r="K12" s="3936"/>
      <c r="L12" s="3936"/>
      <c r="M12" s="3936"/>
      <c r="N12" s="3936"/>
      <c r="O12" s="3936"/>
      <c r="P12" s="3936"/>
      <c r="Q12" s="3958" t="str" cm="1">
        <f t="array" ref="Q12">IF(AK8="継",_xlfn.IFS(W24&gt;=95,"９割５分以上",AND(W24&gt;=90,W24&lt;95),"９割以上９割５分未満",AND(W24&gt;=80,W24&lt;90),"８割以上９割未満",AND(W24&lt;80,W24&gt;=70),"７割以上８割未満",AND(W24&gt;=50,W24&lt;70),"５割以上７割未満",AND(W24&gt;=30,W24&lt;50),"３割以上５割未満",W24&lt;30,"３割以下"),_xlfn.IFS(Y37&gt;=95,"９割５分以上",AND(Y37&gt;=90,Y37&lt;95),"９割以上９割５分未満",AND(Y37&gt;=80,Y37&lt;90),"８割以上９割未満",AND(Y37&lt;80,Y37&gt;=70),"７割以上８割未満",AND(Y37&gt;=50,Y37&lt;70),"５割以上７割未満",AND(Y37&gt;=30,Y37&lt;50),"３割以上５割未満",Y37&lt;30,"３割以下"))</f>
        <v>９割５分以上</v>
      </c>
      <c r="R12" s="3958"/>
      <c r="S12" s="3958"/>
      <c r="T12" s="3958"/>
      <c r="U12" s="3958"/>
      <c r="V12" s="3958"/>
      <c r="W12" s="3958"/>
      <c r="X12" s="3958"/>
      <c r="Y12" s="3958"/>
      <c r="Z12" s="3958"/>
      <c r="AA12" s="3958"/>
      <c r="AB12" s="3958"/>
      <c r="AC12" s="3958"/>
      <c r="AD12" s="3958"/>
      <c r="AE12" s="3958"/>
      <c r="AF12" s="3958"/>
      <c r="AG12" s="3958"/>
      <c r="AH12" s="3958"/>
      <c r="AI12" s="3958"/>
      <c r="AJ12" s="254"/>
      <c r="AK12" s="254"/>
      <c r="AL12" s="263"/>
      <c r="BJ12" s="254"/>
    </row>
    <row r="13" spans="1:62" ht="17.25" customHeight="1">
      <c r="B13" s="3943"/>
      <c r="C13" s="3944"/>
      <c r="D13" s="3935"/>
      <c r="E13" s="3936"/>
      <c r="F13" s="3936"/>
      <c r="G13" s="3936"/>
      <c r="H13" s="3936"/>
      <c r="I13" s="3936"/>
      <c r="J13" s="3936"/>
      <c r="K13" s="3936"/>
      <c r="L13" s="3936"/>
      <c r="M13" s="3936"/>
      <c r="N13" s="3936"/>
      <c r="O13" s="3936"/>
      <c r="P13" s="3936"/>
      <c r="Q13" s="254"/>
      <c r="R13" s="254"/>
      <c r="S13" s="254"/>
      <c r="T13" s="254"/>
      <c r="U13" s="254"/>
      <c r="V13" s="254"/>
      <c r="W13" s="254"/>
      <c r="X13" s="254"/>
      <c r="Y13" s="254"/>
      <c r="Z13" s="254"/>
      <c r="AA13" s="254"/>
      <c r="AB13" s="254"/>
      <c r="AC13" s="254"/>
      <c r="AD13" s="254"/>
      <c r="AE13" s="254"/>
      <c r="AF13" s="254"/>
      <c r="AG13" s="254"/>
      <c r="AH13" s="254"/>
      <c r="AI13" s="254"/>
      <c r="AJ13" s="254"/>
      <c r="AK13" s="254"/>
      <c r="AL13" s="263"/>
    </row>
    <row r="14" spans="1:62">
      <c r="B14" s="3945"/>
      <c r="C14" s="3946"/>
      <c r="D14" s="3937"/>
      <c r="E14" s="3938"/>
      <c r="F14" s="3938"/>
      <c r="G14" s="3938"/>
      <c r="H14" s="3938"/>
      <c r="I14" s="3938"/>
      <c r="J14" s="3938"/>
      <c r="K14" s="3938"/>
      <c r="L14" s="3938"/>
      <c r="M14" s="3938"/>
      <c r="N14" s="3938"/>
      <c r="O14" s="3938"/>
      <c r="P14" s="3938"/>
      <c r="Q14" s="265"/>
      <c r="R14" s="264"/>
      <c r="S14" s="264"/>
      <c r="T14" s="265"/>
      <c r="U14" s="266"/>
      <c r="V14" s="265"/>
      <c r="W14" s="253"/>
      <c r="X14" s="253"/>
      <c r="Y14" s="253"/>
      <c r="Z14" s="253"/>
      <c r="AA14" s="253"/>
      <c r="AB14" s="253"/>
      <c r="AC14" s="253"/>
      <c r="AD14" s="253"/>
      <c r="AE14" s="253"/>
      <c r="AF14" s="253"/>
      <c r="AG14" s="253"/>
      <c r="AH14" s="253"/>
      <c r="AI14" s="253"/>
      <c r="AJ14" s="253"/>
      <c r="AK14" s="253"/>
      <c r="AL14" s="267"/>
    </row>
    <row r="15" spans="1:62" ht="13.5" customHeight="1">
      <c r="B15" s="3978" t="s">
        <v>480</v>
      </c>
      <c r="C15" s="3979"/>
      <c r="D15" s="273"/>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62"/>
    </row>
    <row r="16" spans="1:62">
      <c r="B16" s="3978"/>
      <c r="C16" s="3979"/>
      <c r="D16" s="273"/>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62"/>
    </row>
    <row r="17" spans="2:38">
      <c r="B17" s="3978"/>
      <c r="C17" s="3979"/>
      <c r="D17" s="273"/>
      <c r="E17" s="3982" t="s">
        <v>1726</v>
      </c>
      <c r="F17" s="3982"/>
      <c r="G17" s="3982"/>
      <c r="H17" s="3982"/>
      <c r="I17" s="3982"/>
      <c r="J17" s="3982"/>
      <c r="K17" s="3982"/>
      <c r="L17" s="3982"/>
      <c r="M17" s="3982"/>
      <c r="N17" s="3982"/>
      <c r="O17" s="3982"/>
      <c r="P17" s="3982"/>
      <c r="Q17" s="3982"/>
      <c r="R17" s="3982"/>
      <c r="S17" s="3982"/>
      <c r="T17" s="3982"/>
      <c r="U17" s="3982"/>
      <c r="V17" s="3982"/>
      <c r="W17" s="3656" t="s">
        <v>481</v>
      </c>
      <c r="X17" s="3656"/>
      <c r="Y17" s="3656"/>
      <c r="Z17" s="3656"/>
      <c r="AA17" s="3656"/>
      <c r="AB17" s="3656"/>
      <c r="AC17" s="3656"/>
      <c r="AD17" s="3656"/>
      <c r="AE17" s="3656"/>
      <c r="AF17" s="3656"/>
      <c r="AG17" s="3656"/>
      <c r="AH17" s="3656"/>
      <c r="AI17" s="3656"/>
      <c r="AJ17" s="3656"/>
      <c r="AK17" s="3656"/>
      <c r="AL17" s="262"/>
    </row>
    <row r="18" spans="2:38">
      <c r="B18" s="3978"/>
      <c r="C18" s="3979"/>
      <c r="D18" s="273"/>
      <c r="E18" s="3982"/>
      <c r="F18" s="3982"/>
      <c r="G18" s="3982"/>
      <c r="H18" s="3982"/>
      <c r="I18" s="3982"/>
      <c r="J18" s="3982"/>
      <c r="K18" s="3982"/>
      <c r="L18" s="3982"/>
      <c r="M18" s="3982"/>
      <c r="N18" s="3982"/>
      <c r="O18" s="3982"/>
      <c r="P18" s="3982"/>
      <c r="Q18" s="3982"/>
      <c r="R18" s="3982"/>
      <c r="S18" s="3982"/>
      <c r="T18" s="3982"/>
      <c r="U18" s="3982"/>
      <c r="V18" s="3982"/>
      <c r="W18" s="3656"/>
      <c r="X18" s="3656"/>
      <c r="Y18" s="3656"/>
      <c r="Z18" s="3656"/>
      <c r="AA18" s="3656"/>
      <c r="AB18" s="3656"/>
      <c r="AC18" s="3656"/>
      <c r="AD18" s="3656"/>
      <c r="AE18" s="3656"/>
      <c r="AF18" s="3656"/>
      <c r="AG18" s="3656"/>
      <c r="AH18" s="3656"/>
      <c r="AI18" s="3656"/>
      <c r="AJ18" s="3656"/>
      <c r="AK18" s="3656"/>
      <c r="AL18" s="262"/>
    </row>
    <row r="19" spans="2:38">
      <c r="B19" s="3978"/>
      <c r="C19" s="3979"/>
      <c r="D19" s="273"/>
      <c r="E19" s="3947">
        <f>COUNTIF('別紙41の１（就労定着支援）'!K9:K38,TRUE)</f>
        <v>0</v>
      </c>
      <c r="F19" s="3947"/>
      <c r="G19" s="3947"/>
      <c r="H19" s="3947"/>
      <c r="I19" s="3947"/>
      <c r="J19" s="3947"/>
      <c r="K19" s="3947"/>
      <c r="L19" s="3947"/>
      <c r="M19" s="3947"/>
      <c r="N19" s="3947"/>
      <c r="O19" s="3947"/>
      <c r="P19" s="3947"/>
      <c r="Q19" s="3947"/>
      <c r="R19" s="3947"/>
      <c r="S19" s="3947"/>
      <c r="T19" s="3947"/>
      <c r="U19" s="3916" t="s">
        <v>227</v>
      </c>
      <c r="V19" s="3916"/>
      <c r="W19" s="3947">
        <f>COUNTIF('別紙41の１（就労定着支援）'!J9:J38,"継続")</f>
        <v>0</v>
      </c>
      <c r="X19" s="3947"/>
      <c r="Y19" s="3947"/>
      <c r="Z19" s="3947"/>
      <c r="AA19" s="3947"/>
      <c r="AB19" s="3947"/>
      <c r="AC19" s="3947"/>
      <c r="AD19" s="3947"/>
      <c r="AE19" s="3947"/>
      <c r="AF19" s="3947"/>
      <c r="AG19" s="3947"/>
      <c r="AH19" s="3947"/>
      <c r="AI19" s="3947"/>
      <c r="AJ19" s="3916" t="s">
        <v>227</v>
      </c>
      <c r="AK19" s="3916"/>
      <c r="AL19" s="262"/>
    </row>
    <row r="20" spans="2:38">
      <c r="B20" s="3978"/>
      <c r="C20" s="3979"/>
      <c r="D20" s="273"/>
      <c r="E20" s="3947"/>
      <c r="F20" s="3947"/>
      <c r="G20" s="3947"/>
      <c r="H20" s="3947"/>
      <c r="I20" s="3947"/>
      <c r="J20" s="3947"/>
      <c r="K20" s="3947"/>
      <c r="L20" s="3947"/>
      <c r="M20" s="3947"/>
      <c r="N20" s="3947"/>
      <c r="O20" s="3947"/>
      <c r="P20" s="3947"/>
      <c r="Q20" s="3947"/>
      <c r="R20" s="3947"/>
      <c r="S20" s="3947"/>
      <c r="T20" s="3947"/>
      <c r="U20" s="3916"/>
      <c r="V20" s="3916"/>
      <c r="W20" s="3947"/>
      <c r="X20" s="3947"/>
      <c r="Y20" s="3947"/>
      <c r="Z20" s="3947"/>
      <c r="AA20" s="3947"/>
      <c r="AB20" s="3947"/>
      <c r="AC20" s="3947"/>
      <c r="AD20" s="3947"/>
      <c r="AE20" s="3947"/>
      <c r="AF20" s="3947"/>
      <c r="AG20" s="3947"/>
      <c r="AH20" s="3947"/>
      <c r="AI20" s="3947"/>
      <c r="AJ20" s="3916"/>
      <c r="AK20" s="3916"/>
      <c r="AL20" s="262"/>
    </row>
    <row r="21" spans="2:38" ht="14.25" thickBot="1">
      <c r="B21" s="3978"/>
      <c r="C21" s="3979"/>
      <c r="D21" s="273"/>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62"/>
    </row>
    <row r="22" spans="2:38">
      <c r="B22" s="3978"/>
      <c r="C22" s="3979"/>
      <c r="D22" s="273"/>
      <c r="E22" s="258"/>
      <c r="F22" s="258"/>
      <c r="G22" s="258"/>
      <c r="H22" s="258"/>
      <c r="I22" s="258"/>
      <c r="J22" s="258"/>
      <c r="K22" s="258"/>
      <c r="L22" s="258"/>
      <c r="M22" s="258"/>
      <c r="N22" s="258"/>
      <c r="O22" s="258"/>
      <c r="P22" s="258"/>
      <c r="Q22" s="258"/>
      <c r="R22" s="258"/>
      <c r="S22" s="258"/>
      <c r="T22" s="258"/>
      <c r="U22" s="258"/>
      <c r="V22" s="258"/>
      <c r="W22" s="3912" t="s">
        <v>482</v>
      </c>
      <c r="X22" s="3913"/>
      <c r="Y22" s="3913"/>
      <c r="Z22" s="3913"/>
      <c r="AA22" s="3913"/>
      <c r="AB22" s="3913"/>
      <c r="AC22" s="3913"/>
      <c r="AD22" s="3913"/>
      <c r="AE22" s="3913"/>
      <c r="AF22" s="3913"/>
      <c r="AG22" s="3913"/>
      <c r="AH22" s="3913"/>
      <c r="AI22" s="3913"/>
      <c r="AJ22" s="3913"/>
      <c r="AK22" s="3914"/>
      <c r="AL22" s="262"/>
    </row>
    <row r="23" spans="2:38">
      <c r="B23" s="3978"/>
      <c r="C23" s="3979"/>
      <c r="D23" s="273"/>
      <c r="E23" s="258"/>
      <c r="F23" s="258"/>
      <c r="G23" s="258"/>
      <c r="H23" s="258"/>
      <c r="I23" s="258"/>
      <c r="J23" s="258"/>
      <c r="K23" s="258"/>
      <c r="L23" s="258"/>
      <c r="M23" s="258"/>
      <c r="N23" s="258"/>
      <c r="O23" s="258"/>
      <c r="P23" s="258"/>
      <c r="Q23" s="258"/>
      <c r="R23" s="258"/>
      <c r="S23" s="258"/>
      <c r="T23" s="258"/>
      <c r="U23" s="258"/>
      <c r="V23" s="258"/>
      <c r="W23" s="3915"/>
      <c r="X23" s="3916"/>
      <c r="Y23" s="3916"/>
      <c r="Z23" s="3916"/>
      <c r="AA23" s="3916"/>
      <c r="AB23" s="3916"/>
      <c r="AC23" s="3916"/>
      <c r="AD23" s="3916"/>
      <c r="AE23" s="3916"/>
      <c r="AF23" s="3916"/>
      <c r="AG23" s="3916"/>
      <c r="AH23" s="3916"/>
      <c r="AI23" s="3916"/>
      <c r="AJ23" s="3916"/>
      <c r="AK23" s="3917"/>
      <c r="AL23" s="262"/>
    </row>
    <row r="24" spans="2:38">
      <c r="B24" s="3978"/>
      <c r="C24" s="3979"/>
      <c r="D24" s="273"/>
      <c r="E24" s="258"/>
      <c r="F24" s="258"/>
      <c r="G24" s="258"/>
      <c r="H24" s="258"/>
      <c r="I24" s="258"/>
      <c r="J24" s="258"/>
      <c r="K24" s="258"/>
      <c r="L24" s="258"/>
      <c r="M24" s="258"/>
      <c r="N24" s="258"/>
      <c r="O24" s="258"/>
      <c r="P24" s="258"/>
      <c r="Q24" s="258"/>
      <c r="R24" s="258"/>
      <c r="S24" s="258"/>
      <c r="T24" s="258"/>
      <c r="U24" s="258"/>
      <c r="V24" s="258"/>
      <c r="W24" s="3928" t="str">
        <f>IFERROR(ROUNDDOWN(W19/E19,2)*100,"（自動計算）")</f>
        <v>（自動計算）</v>
      </c>
      <c r="X24" s="3929"/>
      <c r="Y24" s="3929"/>
      <c r="Z24" s="3929"/>
      <c r="AA24" s="3929"/>
      <c r="AB24" s="3929"/>
      <c r="AC24" s="3929"/>
      <c r="AD24" s="3929"/>
      <c r="AE24" s="3929"/>
      <c r="AF24" s="3929"/>
      <c r="AG24" s="3929"/>
      <c r="AH24" s="3929"/>
      <c r="AI24" s="3929"/>
      <c r="AJ24" s="3916" t="s">
        <v>598</v>
      </c>
      <c r="AK24" s="3917"/>
      <c r="AL24" s="262"/>
    </row>
    <row r="25" spans="2:38" ht="14.25" thickBot="1">
      <c r="B25" s="3978"/>
      <c r="C25" s="3979"/>
      <c r="D25" s="273"/>
      <c r="E25" s="258"/>
      <c r="F25" s="258"/>
      <c r="G25" s="258"/>
      <c r="H25" s="258"/>
      <c r="I25" s="258"/>
      <c r="J25" s="258"/>
      <c r="K25" s="258"/>
      <c r="L25" s="258"/>
      <c r="M25" s="258"/>
      <c r="N25" s="258"/>
      <c r="O25" s="258"/>
      <c r="P25" s="258"/>
      <c r="Q25" s="258"/>
      <c r="R25" s="258"/>
      <c r="S25" s="258"/>
      <c r="T25" s="258"/>
      <c r="U25" s="258"/>
      <c r="V25" s="258"/>
      <c r="W25" s="3930"/>
      <c r="X25" s="3931"/>
      <c r="Y25" s="3931"/>
      <c r="Z25" s="3931"/>
      <c r="AA25" s="3931"/>
      <c r="AB25" s="3931"/>
      <c r="AC25" s="3931"/>
      <c r="AD25" s="3931"/>
      <c r="AE25" s="3931"/>
      <c r="AF25" s="3931"/>
      <c r="AG25" s="3931"/>
      <c r="AH25" s="3931"/>
      <c r="AI25" s="3931"/>
      <c r="AJ25" s="3918"/>
      <c r="AK25" s="3919"/>
      <c r="AL25" s="262"/>
    </row>
    <row r="26" spans="2:38">
      <c r="B26" s="3978"/>
      <c r="C26" s="3979"/>
      <c r="D26" s="273"/>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62"/>
    </row>
    <row r="27" spans="2:38">
      <c r="B27" s="3978"/>
      <c r="C27" s="3979"/>
      <c r="D27" s="273"/>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62"/>
    </row>
    <row r="28" spans="2:38">
      <c r="B28" s="3978"/>
      <c r="C28" s="3979"/>
      <c r="D28" s="1421"/>
      <c r="E28" s="1421"/>
      <c r="F28" s="1421"/>
      <c r="G28" s="1421"/>
      <c r="H28" s="1421"/>
      <c r="I28" s="1421"/>
      <c r="J28" s="1421"/>
      <c r="K28" s="1421"/>
      <c r="L28" s="1421"/>
      <c r="M28" s="1421"/>
      <c r="N28" s="1421"/>
      <c r="O28" s="1421"/>
      <c r="P28" s="1421"/>
      <c r="Q28" s="1421"/>
      <c r="R28" s="1422"/>
      <c r="S28" s="1422"/>
      <c r="T28" s="1421"/>
      <c r="U28" s="1421"/>
      <c r="V28" s="1421"/>
      <c r="W28" s="1423"/>
      <c r="X28" s="1423"/>
      <c r="Y28" s="1423"/>
      <c r="Z28" s="1423"/>
      <c r="AA28" s="1423"/>
      <c r="AB28" s="1423"/>
      <c r="AC28" s="1423"/>
      <c r="AD28" s="1423"/>
      <c r="AE28" s="1423"/>
      <c r="AF28" s="1423"/>
      <c r="AG28" s="1423"/>
      <c r="AH28" s="1423"/>
      <c r="AI28" s="1423"/>
      <c r="AJ28" s="1423"/>
      <c r="AK28" s="1423"/>
      <c r="AL28" s="1424"/>
    </row>
    <row r="29" spans="2:38">
      <c r="B29" s="3978"/>
      <c r="C29" s="3979"/>
      <c r="D29" s="268"/>
      <c r="E29" s="268"/>
      <c r="F29" s="1425" t="s">
        <v>483</v>
      </c>
      <c r="G29" s="268"/>
      <c r="H29" s="268"/>
      <c r="I29" s="268"/>
      <c r="J29" s="268"/>
      <c r="K29" s="268"/>
      <c r="L29" s="268"/>
      <c r="M29" s="268"/>
      <c r="N29" s="268"/>
      <c r="O29" s="268"/>
      <c r="P29" s="268"/>
      <c r="Q29" s="268"/>
      <c r="R29" s="268"/>
      <c r="S29" s="268"/>
      <c r="T29" s="268"/>
      <c r="U29" s="268"/>
      <c r="V29" s="268"/>
      <c r="W29" s="268"/>
      <c r="X29" s="268"/>
      <c r="Y29" s="1426"/>
      <c r="Z29" s="1426"/>
      <c r="AA29" s="1426"/>
      <c r="AB29" s="1426"/>
      <c r="AC29" s="1426"/>
      <c r="AD29" s="1426"/>
      <c r="AE29" s="1426"/>
      <c r="AF29" s="1426"/>
      <c r="AG29" s="1426"/>
      <c r="AH29" s="1426"/>
      <c r="AI29" s="1426"/>
      <c r="AJ29" s="1426"/>
      <c r="AK29" s="1426"/>
      <c r="AL29" s="1427"/>
    </row>
    <row r="30" spans="2:38">
      <c r="B30" s="3978"/>
      <c r="C30" s="3979"/>
      <c r="D30" s="268"/>
      <c r="E30" s="268"/>
      <c r="F30" s="268"/>
      <c r="G30" s="268"/>
      <c r="H30" s="268"/>
      <c r="I30" s="268"/>
      <c r="J30" s="268"/>
      <c r="K30" s="268"/>
      <c r="L30" s="268"/>
      <c r="M30" s="268"/>
      <c r="N30" s="268"/>
      <c r="O30" s="268"/>
      <c r="P30" s="268"/>
      <c r="Q30" s="268"/>
      <c r="R30" s="268"/>
      <c r="S30" s="268"/>
      <c r="T30" s="268"/>
      <c r="U30" s="268"/>
      <c r="V30" s="268"/>
      <c r="W30" s="268"/>
      <c r="X30" s="268"/>
      <c r="Y30" s="1426"/>
      <c r="Z30" s="1426"/>
      <c r="AA30" s="1426"/>
      <c r="AB30" s="1426"/>
      <c r="AC30" s="1426"/>
      <c r="AD30" s="1426"/>
      <c r="AE30" s="1426"/>
      <c r="AF30" s="1426"/>
      <c r="AG30" s="1426"/>
      <c r="AH30" s="1426"/>
      <c r="AI30" s="1426"/>
      <c r="AJ30" s="1426"/>
      <c r="AK30" s="1426"/>
      <c r="AL30" s="1427"/>
    </row>
    <row r="31" spans="2:38" ht="15" customHeight="1">
      <c r="B31" s="3978"/>
      <c r="C31" s="3979"/>
      <c r="D31" s="1426"/>
      <c r="E31" s="268"/>
      <c r="F31" s="3920" t="s">
        <v>484</v>
      </c>
      <c r="G31" s="3921"/>
      <c r="H31" s="3921"/>
      <c r="I31" s="3921"/>
      <c r="J31" s="3921"/>
      <c r="K31" s="3921"/>
      <c r="L31" s="3921"/>
      <c r="M31" s="3922"/>
      <c r="N31" s="3920" t="s">
        <v>1799</v>
      </c>
      <c r="O31" s="3921"/>
      <c r="P31" s="3921"/>
      <c r="Q31" s="3921"/>
      <c r="R31" s="3921"/>
      <c r="S31" s="3922"/>
      <c r="T31" s="3920" t="s">
        <v>227</v>
      </c>
      <c r="U31" s="3922"/>
      <c r="V31" s="268"/>
      <c r="W31" s="268"/>
      <c r="X31" s="268"/>
      <c r="Y31" s="3927" t="s">
        <v>485</v>
      </c>
      <c r="Z31" s="3921"/>
      <c r="AA31" s="3921"/>
      <c r="AB31" s="3921"/>
      <c r="AC31" s="3921"/>
      <c r="AD31" s="3921"/>
      <c r="AE31" s="3921"/>
      <c r="AF31" s="3921"/>
      <c r="AG31" s="3921"/>
      <c r="AH31" s="3921"/>
      <c r="AI31" s="3922"/>
      <c r="AJ31" s="1426"/>
      <c r="AK31" s="1426"/>
      <c r="AL31" s="1427"/>
    </row>
    <row r="32" spans="2:38" ht="15" customHeight="1">
      <c r="B32" s="3978"/>
      <c r="C32" s="3979"/>
      <c r="D32" s="1426"/>
      <c r="E32" s="268"/>
      <c r="F32" s="3676"/>
      <c r="G32" s="3923"/>
      <c r="H32" s="3923"/>
      <c r="I32" s="3923"/>
      <c r="J32" s="3923"/>
      <c r="K32" s="3923"/>
      <c r="L32" s="3923"/>
      <c r="M32" s="3677"/>
      <c r="N32" s="3676"/>
      <c r="O32" s="3923"/>
      <c r="P32" s="3923"/>
      <c r="Q32" s="3923"/>
      <c r="R32" s="3923"/>
      <c r="S32" s="3677"/>
      <c r="T32" s="3676"/>
      <c r="U32" s="3677"/>
      <c r="V32" s="268"/>
      <c r="W32" s="268"/>
      <c r="X32" s="268"/>
      <c r="Y32" s="3676"/>
      <c r="Z32" s="3923"/>
      <c r="AA32" s="3923"/>
      <c r="AB32" s="3923"/>
      <c r="AC32" s="3923"/>
      <c r="AD32" s="3923"/>
      <c r="AE32" s="3923"/>
      <c r="AF32" s="3923"/>
      <c r="AG32" s="3923"/>
      <c r="AH32" s="3923"/>
      <c r="AI32" s="3677"/>
      <c r="AJ32" s="1426"/>
      <c r="AK32" s="1426"/>
      <c r="AL32" s="1427"/>
    </row>
    <row r="33" spans="2:38" ht="15" customHeight="1">
      <c r="B33" s="3978"/>
      <c r="C33" s="3979"/>
      <c r="D33" s="1426"/>
      <c r="E33" s="268"/>
      <c r="F33" s="3920" t="s">
        <v>486</v>
      </c>
      <c r="G33" s="3921"/>
      <c r="H33" s="3921"/>
      <c r="I33" s="3921"/>
      <c r="J33" s="3921"/>
      <c r="K33" s="3921"/>
      <c r="L33" s="3921"/>
      <c r="M33" s="3922"/>
      <c r="N33" s="3920" t="s">
        <v>1799</v>
      </c>
      <c r="O33" s="3921"/>
      <c r="P33" s="3921"/>
      <c r="Q33" s="3921"/>
      <c r="R33" s="3921"/>
      <c r="S33" s="3922"/>
      <c r="T33" s="3920" t="s">
        <v>227</v>
      </c>
      <c r="U33" s="3922"/>
      <c r="V33" s="268"/>
      <c r="W33" s="268"/>
      <c r="X33" s="268"/>
      <c r="Y33" s="3920">
        <f>COUNTIF('別紙41の２（就労定着支援(新規指定)）'!K9:K38,TRUE)</f>
        <v>0</v>
      </c>
      <c r="Z33" s="3921"/>
      <c r="AA33" s="3921"/>
      <c r="AB33" s="3921"/>
      <c r="AC33" s="3921"/>
      <c r="AD33" s="3921"/>
      <c r="AE33" s="3921"/>
      <c r="AF33" s="3921"/>
      <c r="AG33" s="3922"/>
      <c r="AH33" s="3920" t="s">
        <v>227</v>
      </c>
      <c r="AI33" s="3922"/>
      <c r="AJ33" s="1426"/>
      <c r="AK33" s="1426"/>
      <c r="AL33" s="1427"/>
    </row>
    <row r="34" spans="2:38" ht="15" customHeight="1" thickBot="1">
      <c r="B34" s="3978"/>
      <c r="C34" s="3979"/>
      <c r="D34" s="1426"/>
      <c r="E34" s="268"/>
      <c r="F34" s="3676"/>
      <c r="G34" s="3923"/>
      <c r="H34" s="3923"/>
      <c r="I34" s="3923"/>
      <c r="J34" s="3923"/>
      <c r="K34" s="3923"/>
      <c r="L34" s="3923"/>
      <c r="M34" s="3677"/>
      <c r="N34" s="3676"/>
      <c r="O34" s="3923"/>
      <c r="P34" s="3923"/>
      <c r="Q34" s="3923"/>
      <c r="R34" s="3923"/>
      <c r="S34" s="3677"/>
      <c r="T34" s="3676"/>
      <c r="U34" s="3677"/>
      <c r="V34" s="268"/>
      <c r="W34" s="268"/>
      <c r="X34" s="268"/>
      <c r="Y34" s="3924"/>
      <c r="Z34" s="3925"/>
      <c r="AA34" s="3925"/>
      <c r="AB34" s="3925"/>
      <c r="AC34" s="3925"/>
      <c r="AD34" s="3925"/>
      <c r="AE34" s="3925"/>
      <c r="AF34" s="3925"/>
      <c r="AG34" s="3926"/>
      <c r="AH34" s="3924"/>
      <c r="AI34" s="3926"/>
      <c r="AJ34" s="1426"/>
      <c r="AK34" s="1426"/>
      <c r="AL34" s="1427"/>
    </row>
    <row r="35" spans="2:38" ht="15" customHeight="1">
      <c r="B35" s="3978"/>
      <c r="C35" s="3979"/>
      <c r="D35" s="1426"/>
      <c r="E35" s="268"/>
      <c r="F35" s="3920" t="s">
        <v>487</v>
      </c>
      <c r="G35" s="3921"/>
      <c r="H35" s="3921"/>
      <c r="I35" s="3921"/>
      <c r="J35" s="3921"/>
      <c r="K35" s="3921"/>
      <c r="L35" s="3921"/>
      <c r="M35" s="3922"/>
      <c r="N35" s="3920">
        <f>COUNTIF('別紙41の２（就労定着支援(新規指定)）'!J9:J38,TRUE)</f>
        <v>0</v>
      </c>
      <c r="O35" s="3921"/>
      <c r="P35" s="3921"/>
      <c r="Q35" s="3921"/>
      <c r="R35" s="3921"/>
      <c r="S35" s="3922"/>
      <c r="T35" s="3920" t="s">
        <v>227</v>
      </c>
      <c r="U35" s="3922"/>
      <c r="V35" s="268"/>
      <c r="W35" s="268"/>
      <c r="X35" s="268"/>
      <c r="Y35" s="3962" t="s">
        <v>488</v>
      </c>
      <c r="Z35" s="3963"/>
      <c r="AA35" s="3963"/>
      <c r="AB35" s="3963"/>
      <c r="AC35" s="3963"/>
      <c r="AD35" s="3963"/>
      <c r="AE35" s="3963"/>
      <c r="AF35" s="3963"/>
      <c r="AG35" s="3963"/>
      <c r="AH35" s="3963"/>
      <c r="AI35" s="3964"/>
      <c r="AJ35" s="1426"/>
      <c r="AK35" s="1426"/>
      <c r="AL35" s="1427"/>
    </row>
    <row r="36" spans="2:38" ht="15" customHeight="1" thickBot="1">
      <c r="B36" s="3978"/>
      <c r="C36" s="3979"/>
      <c r="D36" s="1426"/>
      <c r="E36" s="268"/>
      <c r="F36" s="3924"/>
      <c r="G36" s="3925"/>
      <c r="H36" s="3925"/>
      <c r="I36" s="3925"/>
      <c r="J36" s="3925"/>
      <c r="K36" s="3925"/>
      <c r="L36" s="3925"/>
      <c r="M36" s="3926"/>
      <c r="N36" s="3924"/>
      <c r="O36" s="3925"/>
      <c r="P36" s="3925"/>
      <c r="Q36" s="3925"/>
      <c r="R36" s="3925"/>
      <c r="S36" s="3926"/>
      <c r="T36" s="3924"/>
      <c r="U36" s="3926"/>
      <c r="V36" s="268"/>
      <c r="W36" s="268"/>
      <c r="X36" s="268"/>
      <c r="Y36" s="3965"/>
      <c r="Z36" s="3923"/>
      <c r="AA36" s="3923"/>
      <c r="AB36" s="3923"/>
      <c r="AC36" s="3923"/>
      <c r="AD36" s="3923"/>
      <c r="AE36" s="3923"/>
      <c r="AF36" s="3923"/>
      <c r="AG36" s="3923"/>
      <c r="AH36" s="3923"/>
      <c r="AI36" s="3966"/>
      <c r="AJ36" s="1426"/>
      <c r="AK36" s="1426"/>
      <c r="AL36" s="1427"/>
    </row>
    <row r="37" spans="2:38" ht="15" customHeight="1">
      <c r="B37" s="3978"/>
      <c r="C37" s="3979"/>
      <c r="D37" s="1426"/>
      <c r="E37" s="268"/>
      <c r="F37" s="3967" t="s">
        <v>489</v>
      </c>
      <c r="G37" s="3968"/>
      <c r="H37" s="3968"/>
      <c r="I37" s="3968"/>
      <c r="J37" s="3968"/>
      <c r="K37" s="3968"/>
      <c r="L37" s="3968"/>
      <c r="M37" s="3968"/>
      <c r="N37" s="3968">
        <f>SUM(N31:S36)</f>
        <v>0</v>
      </c>
      <c r="O37" s="3968"/>
      <c r="P37" s="3968"/>
      <c r="Q37" s="3968"/>
      <c r="R37" s="3968"/>
      <c r="S37" s="3968"/>
      <c r="T37" s="3968" t="s">
        <v>227</v>
      </c>
      <c r="U37" s="3971"/>
      <c r="V37" s="268"/>
      <c r="W37" s="268"/>
      <c r="X37" s="268"/>
      <c r="Y37" s="3973" t="str">
        <f>IFERROR(ROUNDDOWN(Y33/N37,2)*100,"（自動計算）")</f>
        <v>（自動計算）</v>
      </c>
      <c r="Z37" s="3974"/>
      <c r="AA37" s="3974"/>
      <c r="AB37" s="3974"/>
      <c r="AC37" s="3974"/>
      <c r="AD37" s="3974"/>
      <c r="AE37" s="3974"/>
      <c r="AF37" s="3974"/>
      <c r="AG37" s="3974"/>
      <c r="AH37" s="3947" t="s">
        <v>598</v>
      </c>
      <c r="AI37" s="3977"/>
      <c r="AJ37" s="1426"/>
      <c r="AK37" s="1426"/>
      <c r="AL37" s="1427"/>
    </row>
    <row r="38" spans="2:38" ht="15" customHeight="1" thickBot="1">
      <c r="B38" s="3978"/>
      <c r="C38" s="3979"/>
      <c r="D38" s="1426"/>
      <c r="E38" s="268"/>
      <c r="F38" s="3969"/>
      <c r="G38" s="3970"/>
      <c r="H38" s="3970"/>
      <c r="I38" s="3970"/>
      <c r="J38" s="3970"/>
      <c r="K38" s="3970"/>
      <c r="L38" s="3970"/>
      <c r="M38" s="3970"/>
      <c r="N38" s="3970"/>
      <c r="O38" s="3970"/>
      <c r="P38" s="3970"/>
      <c r="Q38" s="3970"/>
      <c r="R38" s="3970"/>
      <c r="S38" s="3970"/>
      <c r="T38" s="3970"/>
      <c r="U38" s="3972"/>
      <c r="V38" s="268"/>
      <c r="W38" s="268"/>
      <c r="X38" s="268"/>
      <c r="Y38" s="3975"/>
      <c r="Z38" s="3976"/>
      <c r="AA38" s="3976"/>
      <c r="AB38" s="3976"/>
      <c r="AC38" s="3976"/>
      <c r="AD38" s="3976"/>
      <c r="AE38" s="3976"/>
      <c r="AF38" s="3976"/>
      <c r="AG38" s="3976"/>
      <c r="AH38" s="3970"/>
      <c r="AI38" s="3972"/>
      <c r="AJ38" s="1426"/>
      <c r="AK38" s="1426"/>
      <c r="AL38" s="1427"/>
    </row>
    <row r="39" spans="2:38">
      <c r="B39" s="3978"/>
      <c r="C39" s="3979"/>
      <c r="D39" s="1426"/>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1426"/>
      <c r="AI39" s="1426"/>
      <c r="AJ39" s="1426"/>
      <c r="AK39" s="1426"/>
      <c r="AL39" s="1427"/>
    </row>
    <row r="40" spans="2:38">
      <c r="B40" s="3980"/>
      <c r="C40" s="3981"/>
      <c r="D40" s="1428"/>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1428"/>
      <c r="AI40" s="1428"/>
      <c r="AJ40" s="1428"/>
      <c r="AK40" s="1428"/>
      <c r="AL40" s="1429"/>
    </row>
    <row r="41" spans="2:38" ht="61.5" customHeight="1">
      <c r="B41" s="3961" t="s">
        <v>1727</v>
      </c>
      <c r="C41" s="3961"/>
      <c r="D41" s="3961"/>
      <c r="E41" s="3961"/>
      <c r="F41" s="3961"/>
      <c r="G41" s="3961"/>
      <c r="H41" s="3961"/>
      <c r="I41" s="3961"/>
      <c r="J41" s="3961"/>
      <c r="K41" s="3961"/>
      <c r="L41" s="3961"/>
      <c r="M41" s="3961"/>
      <c r="N41" s="3961"/>
      <c r="O41" s="3961"/>
      <c r="P41" s="3961"/>
      <c r="Q41" s="3961"/>
      <c r="R41" s="3961"/>
      <c r="S41" s="3961"/>
      <c r="T41" s="3961"/>
      <c r="U41" s="3961"/>
      <c r="V41" s="3961"/>
      <c r="W41" s="3961"/>
      <c r="X41" s="3961"/>
      <c r="Y41" s="3961"/>
      <c r="Z41" s="3961"/>
      <c r="AA41" s="3961"/>
      <c r="AB41" s="3961"/>
      <c r="AC41" s="3961"/>
      <c r="AD41" s="3961"/>
      <c r="AE41" s="3961"/>
      <c r="AF41" s="3961"/>
      <c r="AG41" s="3961"/>
      <c r="AH41" s="3961"/>
      <c r="AI41" s="3961"/>
      <c r="AJ41" s="3961"/>
      <c r="AK41" s="3961"/>
      <c r="AL41" s="3961"/>
    </row>
    <row r="42" spans="2:38">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row>
    <row r="43" spans="2:38">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row>
    <row r="44" spans="2:38">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row>
    <row r="45" spans="2:38">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row>
    <row r="46" spans="2:38">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row>
    <row r="47" spans="2:38">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row>
    <row r="48" spans="2:38">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row>
    <row r="49" spans="2:38">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row>
    <row r="50" spans="2:38">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row>
    <row r="51" spans="2:38">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39">
    <mergeCell ref="AQ10:AY11"/>
    <mergeCell ref="AZ10:BC11"/>
    <mergeCell ref="B41:AL41"/>
    <mergeCell ref="F35:M36"/>
    <mergeCell ref="N35:S36"/>
    <mergeCell ref="T35:U36"/>
    <mergeCell ref="Y35:AI36"/>
    <mergeCell ref="F37:M38"/>
    <mergeCell ref="N37:S38"/>
    <mergeCell ref="T37:U38"/>
    <mergeCell ref="Y37:AG38"/>
    <mergeCell ref="AH37:AI38"/>
    <mergeCell ref="B15:C40"/>
    <mergeCell ref="E17:V18"/>
    <mergeCell ref="W17:AK18"/>
    <mergeCell ref="W19:AI20"/>
    <mergeCell ref="E19:T20"/>
    <mergeCell ref="U19:V20"/>
    <mergeCell ref="L8:AJ9"/>
    <mergeCell ref="AK8:AL9"/>
    <mergeCell ref="Q12:AI12"/>
    <mergeCell ref="AJ19:AK20"/>
    <mergeCell ref="AA3:AK3"/>
    <mergeCell ref="D10:P14"/>
    <mergeCell ref="A5:AM6"/>
    <mergeCell ref="B8:K9"/>
    <mergeCell ref="B10:C14"/>
    <mergeCell ref="W22:AK23"/>
    <mergeCell ref="AJ24:AK25"/>
    <mergeCell ref="F33:M34"/>
    <mergeCell ref="N33:S34"/>
    <mergeCell ref="T33:U34"/>
    <mergeCell ref="Y33:AG34"/>
    <mergeCell ref="AH33:AI34"/>
    <mergeCell ref="F31:M32"/>
    <mergeCell ref="N31:S32"/>
    <mergeCell ref="T31:U32"/>
    <mergeCell ref="Y31:AI32"/>
    <mergeCell ref="W24:AI25"/>
  </mergeCells>
  <phoneticPr fontId="8"/>
  <conditionalFormatting sqref="AK8:AL9">
    <cfRule type="notContainsBlanks" dxfId="35" priority="5">
      <formula>LEN(TRIM(AK8))&gt;0</formula>
    </cfRule>
  </conditionalFormatting>
  <conditionalFormatting sqref="D15:AL27">
    <cfRule type="expression" dxfId="34" priority="2">
      <formula>$AK$8="新"</formula>
    </cfRule>
  </conditionalFormatting>
  <conditionalFormatting sqref="D28:AL40">
    <cfRule type="expression" dxfId="33" priority="1">
      <formula>$AK$8="継"</formula>
    </cfRule>
  </conditionalFormatting>
  <dataValidations count="1">
    <dataValidation type="list" allowBlank="1" showInputMessage="1" showErrorMessage="1" sqref="AK8:AL9" xr:uid="{99EFF00C-4519-4E33-AA5E-C333EF5AE1AA}">
      <formula1>"継,新"</formula1>
    </dataValidation>
  </dataValidations>
  <pageMargins left="0.7" right="0.7" top="0.75" bottom="0.75" header="0.3" footer="0.3"/>
  <pageSetup paperSize="9" orientation="portrait" r:id="rId2"/>
  <drawing r:id="rId3"/>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tabColor theme="4"/>
  </sheetPr>
  <dimension ref="A1:K40"/>
  <sheetViews>
    <sheetView showGridLines="0" view="pageBreakPreview" zoomScale="85" zoomScaleNormal="100" zoomScaleSheetLayoutView="85" workbookViewId="0">
      <selection activeCell="C7" sqref="C7"/>
    </sheetView>
  </sheetViews>
  <sheetFormatPr defaultRowHeight="13.5"/>
  <cols>
    <col min="1" max="1" width="5.25" style="250" customWidth="1"/>
    <col min="2" max="3" width="9" style="250" customWidth="1"/>
    <col min="4" max="5" width="7.5" style="250" customWidth="1"/>
    <col min="6" max="7" width="8.75" style="250" customWidth="1"/>
    <col min="8" max="9" width="7.5" style="250" customWidth="1"/>
    <col min="10" max="10" width="17.125" style="250" customWidth="1"/>
    <col min="11" max="256" width="9" style="250"/>
    <col min="257" max="257" width="5.25" style="250" customWidth="1"/>
    <col min="258" max="259" width="9" style="250" customWidth="1"/>
    <col min="260" max="261" width="8.5" style="250" customWidth="1"/>
    <col min="262" max="262" width="8.375" style="250" customWidth="1"/>
    <col min="263" max="263" width="7.375" style="250" customWidth="1"/>
    <col min="264" max="265" width="8.5" style="250" customWidth="1"/>
    <col min="266" max="266" width="17.125" style="250" customWidth="1"/>
    <col min="267" max="512" width="9" style="250"/>
    <col min="513" max="513" width="5.25" style="250" customWidth="1"/>
    <col min="514" max="515" width="9" style="250" customWidth="1"/>
    <col min="516" max="517" width="8.5" style="250" customWidth="1"/>
    <col min="518" max="518" width="8.375" style="250" customWidth="1"/>
    <col min="519" max="519" width="7.375" style="250" customWidth="1"/>
    <col min="520" max="521" width="8.5" style="250" customWidth="1"/>
    <col min="522" max="522" width="17.125" style="250" customWidth="1"/>
    <col min="523" max="768" width="9" style="250"/>
    <col min="769" max="769" width="5.25" style="250" customWidth="1"/>
    <col min="770" max="771" width="9" style="250" customWidth="1"/>
    <col min="772" max="773" width="8.5" style="250" customWidth="1"/>
    <col min="774" max="774" width="8.375" style="250" customWidth="1"/>
    <col min="775" max="775" width="7.375" style="250" customWidth="1"/>
    <col min="776" max="777" width="8.5" style="250" customWidth="1"/>
    <col min="778" max="778" width="17.125" style="250" customWidth="1"/>
    <col min="779" max="1024" width="9" style="250"/>
    <col min="1025" max="1025" width="5.25" style="250" customWidth="1"/>
    <col min="1026" max="1027" width="9" style="250" customWidth="1"/>
    <col min="1028" max="1029" width="8.5" style="250" customWidth="1"/>
    <col min="1030" max="1030" width="8.375" style="250" customWidth="1"/>
    <col min="1031" max="1031" width="7.375" style="250" customWidth="1"/>
    <col min="1032" max="1033" width="8.5" style="250" customWidth="1"/>
    <col min="1034" max="1034" width="17.125" style="250" customWidth="1"/>
    <col min="1035" max="1280" width="9" style="250"/>
    <col min="1281" max="1281" width="5.25" style="250" customWidth="1"/>
    <col min="1282" max="1283" width="9" style="250" customWidth="1"/>
    <col min="1284" max="1285" width="8.5" style="250" customWidth="1"/>
    <col min="1286" max="1286" width="8.375" style="250" customWidth="1"/>
    <col min="1287" max="1287" width="7.375" style="250" customWidth="1"/>
    <col min="1288" max="1289" width="8.5" style="250" customWidth="1"/>
    <col min="1290" max="1290" width="17.125" style="250" customWidth="1"/>
    <col min="1291" max="1536" width="9" style="250"/>
    <col min="1537" max="1537" width="5.25" style="250" customWidth="1"/>
    <col min="1538" max="1539" width="9" style="250" customWidth="1"/>
    <col min="1540" max="1541" width="8.5" style="250" customWidth="1"/>
    <col min="1542" max="1542" width="8.375" style="250" customWidth="1"/>
    <col min="1543" max="1543" width="7.375" style="250" customWidth="1"/>
    <col min="1544" max="1545" width="8.5" style="250" customWidth="1"/>
    <col min="1546" max="1546" width="17.125" style="250" customWidth="1"/>
    <col min="1547" max="1792" width="9" style="250"/>
    <col min="1793" max="1793" width="5.25" style="250" customWidth="1"/>
    <col min="1794" max="1795" width="9" style="250" customWidth="1"/>
    <col min="1796" max="1797" width="8.5" style="250" customWidth="1"/>
    <col min="1798" max="1798" width="8.375" style="250" customWidth="1"/>
    <col min="1799" max="1799" width="7.375" style="250" customWidth="1"/>
    <col min="1800" max="1801" width="8.5" style="250" customWidth="1"/>
    <col min="1802" max="1802" width="17.125" style="250" customWidth="1"/>
    <col min="1803" max="2048" width="9" style="250"/>
    <col min="2049" max="2049" width="5.25" style="250" customWidth="1"/>
    <col min="2050" max="2051" width="9" style="250" customWidth="1"/>
    <col min="2052" max="2053" width="8.5" style="250" customWidth="1"/>
    <col min="2054" max="2054" width="8.375" style="250" customWidth="1"/>
    <col min="2055" max="2055" width="7.375" style="250" customWidth="1"/>
    <col min="2056" max="2057" width="8.5" style="250" customWidth="1"/>
    <col min="2058" max="2058" width="17.125" style="250" customWidth="1"/>
    <col min="2059" max="2304" width="9" style="250"/>
    <col min="2305" max="2305" width="5.25" style="250" customWidth="1"/>
    <col min="2306" max="2307" width="9" style="250" customWidth="1"/>
    <col min="2308" max="2309" width="8.5" style="250" customWidth="1"/>
    <col min="2310" max="2310" width="8.375" style="250" customWidth="1"/>
    <col min="2311" max="2311" width="7.375" style="250" customWidth="1"/>
    <col min="2312" max="2313" width="8.5" style="250" customWidth="1"/>
    <col min="2314" max="2314" width="17.125" style="250" customWidth="1"/>
    <col min="2315" max="2560" width="9" style="250"/>
    <col min="2561" max="2561" width="5.25" style="250" customWidth="1"/>
    <col min="2562" max="2563" width="9" style="250" customWidth="1"/>
    <col min="2564" max="2565" width="8.5" style="250" customWidth="1"/>
    <col min="2566" max="2566" width="8.375" style="250" customWidth="1"/>
    <col min="2567" max="2567" width="7.375" style="250" customWidth="1"/>
    <col min="2568" max="2569" width="8.5" style="250" customWidth="1"/>
    <col min="2570" max="2570" width="17.125" style="250" customWidth="1"/>
    <col min="2571" max="2816" width="9" style="250"/>
    <col min="2817" max="2817" width="5.25" style="250" customWidth="1"/>
    <col min="2818" max="2819" width="9" style="250" customWidth="1"/>
    <col min="2820" max="2821" width="8.5" style="250" customWidth="1"/>
    <col min="2822" max="2822" width="8.375" style="250" customWidth="1"/>
    <col min="2823" max="2823" width="7.375" style="250" customWidth="1"/>
    <col min="2824" max="2825" width="8.5" style="250" customWidth="1"/>
    <col min="2826" max="2826" width="17.125" style="250" customWidth="1"/>
    <col min="2827" max="3072" width="9" style="250"/>
    <col min="3073" max="3073" width="5.25" style="250" customWidth="1"/>
    <col min="3074" max="3075" width="9" style="250" customWidth="1"/>
    <col min="3076" max="3077" width="8.5" style="250" customWidth="1"/>
    <col min="3078" max="3078" width="8.375" style="250" customWidth="1"/>
    <col min="3079" max="3079" width="7.375" style="250" customWidth="1"/>
    <col min="3080" max="3081" width="8.5" style="250" customWidth="1"/>
    <col min="3082" max="3082" width="17.125" style="250" customWidth="1"/>
    <col min="3083" max="3328" width="9" style="250"/>
    <col min="3329" max="3329" width="5.25" style="250" customWidth="1"/>
    <col min="3330" max="3331" width="9" style="250" customWidth="1"/>
    <col min="3332" max="3333" width="8.5" style="250" customWidth="1"/>
    <col min="3334" max="3334" width="8.375" style="250" customWidth="1"/>
    <col min="3335" max="3335" width="7.375" style="250" customWidth="1"/>
    <col min="3336" max="3337" width="8.5" style="250" customWidth="1"/>
    <col min="3338" max="3338" width="17.125" style="250" customWidth="1"/>
    <col min="3339" max="3584" width="9" style="250"/>
    <col min="3585" max="3585" width="5.25" style="250" customWidth="1"/>
    <col min="3586" max="3587" width="9" style="250" customWidth="1"/>
    <col min="3588" max="3589" width="8.5" style="250" customWidth="1"/>
    <col min="3590" max="3590" width="8.375" style="250" customWidth="1"/>
    <col min="3591" max="3591" width="7.375" style="250" customWidth="1"/>
    <col min="3592" max="3593" width="8.5" style="250" customWidth="1"/>
    <col min="3594" max="3594" width="17.125" style="250" customWidth="1"/>
    <col min="3595" max="3840" width="9" style="250"/>
    <col min="3841" max="3841" width="5.25" style="250" customWidth="1"/>
    <col min="3842" max="3843" width="9" style="250" customWidth="1"/>
    <col min="3844" max="3845" width="8.5" style="250" customWidth="1"/>
    <col min="3846" max="3846" width="8.375" style="250" customWidth="1"/>
    <col min="3847" max="3847" width="7.375" style="250" customWidth="1"/>
    <col min="3848" max="3849" width="8.5" style="250" customWidth="1"/>
    <col min="3850" max="3850" width="17.125" style="250" customWidth="1"/>
    <col min="3851" max="4096" width="9" style="250"/>
    <col min="4097" max="4097" width="5.25" style="250" customWidth="1"/>
    <col min="4098" max="4099" width="9" style="250" customWidth="1"/>
    <col min="4100" max="4101" width="8.5" style="250" customWidth="1"/>
    <col min="4102" max="4102" width="8.375" style="250" customWidth="1"/>
    <col min="4103" max="4103" width="7.375" style="250" customWidth="1"/>
    <col min="4104" max="4105" width="8.5" style="250" customWidth="1"/>
    <col min="4106" max="4106" width="17.125" style="250" customWidth="1"/>
    <col min="4107" max="4352" width="9" style="250"/>
    <col min="4353" max="4353" width="5.25" style="250" customWidth="1"/>
    <col min="4354" max="4355" width="9" style="250" customWidth="1"/>
    <col min="4356" max="4357" width="8.5" style="250" customWidth="1"/>
    <col min="4358" max="4358" width="8.375" style="250" customWidth="1"/>
    <col min="4359" max="4359" width="7.375" style="250" customWidth="1"/>
    <col min="4360" max="4361" width="8.5" style="250" customWidth="1"/>
    <col min="4362" max="4362" width="17.125" style="250" customWidth="1"/>
    <col min="4363" max="4608" width="9" style="250"/>
    <col min="4609" max="4609" width="5.25" style="250" customWidth="1"/>
    <col min="4610" max="4611" width="9" style="250" customWidth="1"/>
    <col min="4612" max="4613" width="8.5" style="250" customWidth="1"/>
    <col min="4614" max="4614" width="8.375" style="250" customWidth="1"/>
    <col min="4615" max="4615" width="7.375" style="250" customWidth="1"/>
    <col min="4616" max="4617" width="8.5" style="250" customWidth="1"/>
    <col min="4618" max="4618" width="17.125" style="250" customWidth="1"/>
    <col min="4619" max="4864" width="9" style="250"/>
    <col min="4865" max="4865" width="5.25" style="250" customWidth="1"/>
    <col min="4866" max="4867" width="9" style="250" customWidth="1"/>
    <col min="4868" max="4869" width="8.5" style="250" customWidth="1"/>
    <col min="4870" max="4870" width="8.375" style="250" customWidth="1"/>
    <col min="4871" max="4871" width="7.375" style="250" customWidth="1"/>
    <col min="4872" max="4873" width="8.5" style="250" customWidth="1"/>
    <col min="4874" max="4874" width="17.125" style="250" customWidth="1"/>
    <col min="4875" max="5120" width="9" style="250"/>
    <col min="5121" max="5121" width="5.25" style="250" customWidth="1"/>
    <col min="5122" max="5123" width="9" style="250" customWidth="1"/>
    <col min="5124" max="5125" width="8.5" style="250" customWidth="1"/>
    <col min="5126" max="5126" width="8.375" style="250" customWidth="1"/>
    <col min="5127" max="5127" width="7.375" style="250" customWidth="1"/>
    <col min="5128" max="5129" width="8.5" style="250" customWidth="1"/>
    <col min="5130" max="5130" width="17.125" style="250" customWidth="1"/>
    <col min="5131" max="5376" width="9" style="250"/>
    <col min="5377" max="5377" width="5.25" style="250" customWidth="1"/>
    <col min="5378" max="5379" width="9" style="250" customWidth="1"/>
    <col min="5380" max="5381" width="8.5" style="250" customWidth="1"/>
    <col min="5382" max="5382" width="8.375" style="250" customWidth="1"/>
    <col min="5383" max="5383" width="7.375" style="250" customWidth="1"/>
    <col min="5384" max="5385" width="8.5" style="250" customWidth="1"/>
    <col min="5386" max="5386" width="17.125" style="250" customWidth="1"/>
    <col min="5387" max="5632" width="9" style="250"/>
    <col min="5633" max="5633" width="5.25" style="250" customWidth="1"/>
    <col min="5634" max="5635" width="9" style="250" customWidth="1"/>
    <col min="5636" max="5637" width="8.5" style="250" customWidth="1"/>
    <col min="5638" max="5638" width="8.375" style="250" customWidth="1"/>
    <col min="5639" max="5639" width="7.375" style="250" customWidth="1"/>
    <col min="5640" max="5641" width="8.5" style="250" customWidth="1"/>
    <col min="5642" max="5642" width="17.125" style="250" customWidth="1"/>
    <col min="5643" max="5888" width="9" style="250"/>
    <col min="5889" max="5889" width="5.25" style="250" customWidth="1"/>
    <col min="5890" max="5891" width="9" style="250" customWidth="1"/>
    <col min="5892" max="5893" width="8.5" style="250" customWidth="1"/>
    <col min="5894" max="5894" width="8.375" style="250" customWidth="1"/>
    <col min="5895" max="5895" width="7.375" style="250" customWidth="1"/>
    <col min="5896" max="5897" width="8.5" style="250" customWidth="1"/>
    <col min="5898" max="5898" width="17.125" style="250" customWidth="1"/>
    <col min="5899" max="6144" width="9" style="250"/>
    <col min="6145" max="6145" width="5.25" style="250" customWidth="1"/>
    <col min="6146" max="6147" width="9" style="250" customWidth="1"/>
    <col min="6148" max="6149" width="8.5" style="250" customWidth="1"/>
    <col min="6150" max="6150" width="8.375" style="250" customWidth="1"/>
    <col min="6151" max="6151" width="7.375" style="250" customWidth="1"/>
    <col min="6152" max="6153" width="8.5" style="250" customWidth="1"/>
    <col min="6154" max="6154" width="17.125" style="250" customWidth="1"/>
    <col min="6155" max="6400" width="9" style="250"/>
    <col min="6401" max="6401" width="5.25" style="250" customWidth="1"/>
    <col min="6402" max="6403" width="9" style="250" customWidth="1"/>
    <col min="6404" max="6405" width="8.5" style="250" customWidth="1"/>
    <col min="6406" max="6406" width="8.375" style="250" customWidth="1"/>
    <col min="6407" max="6407" width="7.375" style="250" customWidth="1"/>
    <col min="6408" max="6409" width="8.5" style="250" customWidth="1"/>
    <col min="6410" max="6410" width="17.125" style="250" customWidth="1"/>
    <col min="6411" max="6656" width="9" style="250"/>
    <col min="6657" max="6657" width="5.25" style="250" customWidth="1"/>
    <col min="6658" max="6659" width="9" style="250" customWidth="1"/>
    <col min="6660" max="6661" width="8.5" style="250" customWidth="1"/>
    <col min="6662" max="6662" width="8.375" style="250" customWidth="1"/>
    <col min="6663" max="6663" width="7.375" style="250" customWidth="1"/>
    <col min="6664" max="6665" width="8.5" style="250" customWidth="1"/>
    <col min="6666" max="6666" width="17.125" style="250" customWidth="1"/>
    <col min="6667" max="6912" width="9" style="250"/>
    <col min="6913" max="6913" width="5.25" style="250" customWidth="1"/>
    <col min="6914" max="6915" width="9" style="250" customWidth="1"/>
    <col min="6916" max="6917" width="8.5" style="250" customWidth="1"/>
    <col min="6918" max="6918" width="8.375" style="250" customWidth="1"/>
    <col min="6919" max="6919" width="7.375" style="250" customWidth="1"/>
    <col min="6920" max="6921" width="8.5" style="250" customWidth="1"/>
    <col min="6922" max="6922" width="17.125" style="250" customWidth="1"/>
    <col min="6923" max="7168" width="9" style="250"/>
    <col min="7169" max="7169" width="5.25" style="250" customWidth="1"/>
    <col min="7170" max="7171" width="9" style="250" customWidth="1"/>
    <col min="7172" max="7173" width="8.5" style="250" customWidth="1"/>
    <col min="7174" max="7174" width="8.375" style="250" customWidth="1"/>
    <col min="7175" max="7175" width="7.375" style="250" customWidth="1"/>
    <col min="7176" max="7177" width="8.5" style="250" customWidth="1"/>
    <col min="7178" max="7178" width="17.125" style="250" customWidth="1"/>
    <col min="7179" max="7424" width="9" style="250"/>
    <col min="7425" max="7425" width="5.25" style="250" customWidth="1"/>
    <col min="7426" max="7427" width="9" style="250" customWidth="1"/>
    <col min="7428" max="7429" width="8.5" style="250" customWidth="1"/>
    <col min="7430" max="7430" width="8.375" style="250" customWidth="1"/>
    <col min="7431" max="7431" width="7.375" style="250" customWidth="1"/>
    <col min="7432" max="7433" width="8.5" style="250" customWidth="1"/>
    <col min="7434" max="7434" width="17.125" style="250" customWidth="1"/>
    <col min="7435" max="7680" width="9" style="250"/>
    <col min="7681" max="7681" width="5.25" style="250" customWidth="1"/>
    <col min="7682" max="7683" width="9" style="250" customWidth="1"/>
    <col min="7684" max="7685" width="8.5" style="250" customWidth="1"/>
    <col min="7686" max="7686" width="8.375" style="250" customWidth="1"/>
    <col min="7687" max="7687" width="7.375" style="250" customWidth="1"/>
    <col min="7688" max="7689" width="8.5" style="250" customWidth="1"/>
    <col min="7690" max="7690" width="17.125" style="250" customWidth="1"/>
    <col min="7691" max="7936" width="9" style="250"/>
    <col min="7937" max="7937" width="5.25" style="250" customWidth="1"/>
    <col min="7938" max="7939" width="9" style="250" customWidth="1"/>
    <col min="7940" max="7941" width="8.5" style="250" customWidth="1"/>
    <col min="7942" max="7942" width="8.375" style="250" customWidth="1"/>
    <col min="7943" max="7943" width="7.375" style="250" customWidth="1"/>
    <col min="7944" max="7945" width="8.5" style="250" customWidth="1"/>
    <col min="7946" max="7946" width="17.125" style="250" customWidth="1"/>
    <col min="7947" max="8192" width="9" style="250"/>
    <col min="8193" max="8193" width="5.25" style="250" customWidth="1"/>
    <col min="8194" max="8195" width="9" style="250" customWidth="1"/>
    <col min="8196" max="8197" width="8.5" style="250" customWidth="1"/>
    <col min="8198" max="8198" width="8.375" style="250" customWidth="1"/>
    <col min="8199" max="8199" width="7.375" style="250" customWidth="1"/>
    <col min="8200" max="8201" width="8.5" style="250" customWidth="1"/>
    <col min="8202" max="8202" width="17.125" style="250" customWidth="1"/>
    <col min="8203" max="8448" width="9" style="250"/>
    <col min="8449" max="8449" width="5.25" style="250" customWidth="1"/>
    <col min="8450" max="8451" width="9" style="250" customWidth="1"/>
    <col min="8452" max="8453" width="8.5" style="250" customWidth="1"/>
    <col min="8454" max="8454" width="8.375" style="250" customWidth="1"/>
    <col min="8455" max="8455" width="7.375" style="250" customWidth="1"/>
    <col min="8456" max="8457" width="8.5" style="250" customWidth="1"/>
    <col min="8458" max="8458" width="17.125" style="250" customWidth="1"/>
    <col min="8459" max="8704" width="9" style="250"/>
    <col min="8705" max="8705" width="5.25" style="250" customWidth="1"/>
    <col min="8706" max="8707" width="9" style="250" customWidth="1"/>
    <col min="8708" max="8709" width="8.5" style="250" customWidth="1"/>
    <col min="8710" max="8710" width="8.375" style="250" customWidth="1"/>
    <col min="8711" max="8711" width="7.375" style="250" customWidth="1"/>
    <col min="8712" max="8713" width="8.5" style="250" customWidth="1"/>
    <col min="8714" max="8714" width="17.125" style="250" customWidth="1"/>
    <col min="8715" max="8960" width="9" style="250"/>
    <col min="8961" max="8961" width="5.25" style="250" customWidth="1"/>
    <col min="8962" max="8963" width="9" style="250" customWidth="1"/>
    <col min="8964" max="8965" width="8.5" style="250" customWidth="1"/>
    <col min="8966" max="8966" width="8.375" style="250" customWidth="1"/>
    <col min="8967" max="8967" width="7.375" style="250" customWidth="1"/>
    <col min="8968" max="8969" width="8.5" style="250" customWidth="1"/>
    <col min="8970" max="8970" width="17.125" style="250" customWidth="1"/>
    <col min="8971" max="9216" width="9" style="250"/>
    <col min="9217" max="9217" width="5.25" style="250" customWidth="1"/>
    <col min="9218" max="9219" width="9" style="250" customWidth="1"/>
    <col min="9220" max="9221" width="8.5" style="250" customWidth="1"/>
    <col min="9222" max="9222" width="8.375" style="250" customWidth="1"/>
    <col min="9223" max="9223" width="7.375" style="250" customWidth="1"/>
    <col min="9224" max="9225" width="8.5" style="250" customWidth="1"/>
    <col min="9226" max="9226" width="17.125" style="250" customWidth="1"/>
    <col min="9227" max="9472" width="9" style="250"/>
    <col min="9473" max="9473" width="5.25" style="250" customWidth="1"/>
    <col min="9474" max="9475" width="9" style="250" customWidth="1"/>
    <col min="9476" max="9477" width="8.5" style="250" customWidth="1"/>
    <col min="9478" max="9478" width="8.375" style="250" customWidth="1"/>
    <col min="9479" max="9479" width="7.375" style="250" customWidth="1"/>
    <col min="9480" max="9481" width="8.5" style="250" customWidth="1"/>
    <col min="9482" max="9482" width="17.125" style="250" customWidth="1"/>
    <col min="9483" max="9728" width="9" style="250"/>
    <col min="9729" max="9729" width="5.25" style="250" customWidth="1"/>
    <col min="9730" max="9731" width="9" style="250" customWidth="1"/>
    <col min="9732" max="9733" width="8.5" style="250" customWidth="1"/>
    <col min="9734" max="9734" width="8.375" style="250" customWidth="1"/>
    <col min="9735" max="9735" width="7.375" style="250" customWidth="1"/>
    <col min="9736" max="9737" width="8.5" style="250" customWidth="1"/>
    <col min="9738" max="9738" width="17.125" style="250" customWidth="1"/>
    <col min="9739" max="9984" width="9" style="250"/>
    <col min="9985" max="9985" width="5.25" style="250" customWidth="1"/>
    <col min="9986" max="9987" width="9" style="250" customWidth="1"/>
    <col min="9988" max="9989" width="8.5" style="250" customWidth="1"/>
    <col min="9990" max="9990" width="8.375" style="250" customWidth="1"/>
    <col min="9991" max="9991" width="7.375" style="250" customWidth="1"/>
    <col min="9992" max="9993" width="8.5" style="250" customWidth="1"/>
    <col min="9994" max="9994" width="17.125" style="250" customWidth="1"/>
    <col min="9995" max="10240" width="9" style="250"/>
    <col min="10241" max="10241" width="5.25" style="250" customWidth="1"/>
    <col min="10242" max="10243" width="9" style="250" customWidth="1"/>
    <col min="10244" max="10245" width="8.5" style="250" customWidth="1"/>
    <col min="10246" max="10246" width="8.375" style="250" customWidth="1"/>
    <col min="10247" max="10247" width="7.375" style="250" customWidth="1"/>
    <col min="10248" max="10249" width="8.5" style="250" customWidth="1"/>
    <col min="10250" max="10250" width="17.125" style="250" customWidth="1"/>
    <col min="10251" max="10496" width="9" style="250"/>
    <col min="10497" max="10497" width="5.25" style="250" customWidth="1"/>
    <col min="10498" max="10499" width="9" style="250" customWidth="1"/>
    <col min="10500" max="10501" width="8.5" style="250" customWidth="1"/>
    <col min="10502" max="10502" width="8.375" style="250" customWidth="1"/>
    <col min="10503" max="10503" width="7.375" style="250" customWidth="1"/>
    <col min="10504" max="10505" width="8.5" style="250" customWidth="1"/>
    <col min="10506" max="10506" width="17.125" style="250" customWidth="1"/>
    <col min="10507" max="10752" width="9" style="250"/>
    <col min="10753" max="10753" width="5.25" style="250" customWidth="1"/>
    <col min="10754" max="10755" width="9" style="250" customWidth="1"/>
    <col min="10756" max="10757" width="8.5" style="250" customWidth="1"/>
    <col min="10758" max="10758" width="8.375" style="250" customWidth="1"/>
    <col min="10759" max="10759" width="7.375" style="250" customWidth="1"/>
    <col min="10760" max="10761" width="8.5" style="250" customWidth="1"/>
    <col min="10762" max="10762" width="17.125" style="250" customWidth="1"/>
    <col min="10763" max="11008" width="9" style="250"/>
    <col min="11009" max="11009" width="5.25" style="250" customWidth="1"/>
    <col min="11010" max="11011" width="9" style="250" customWidth="1"/>
    <col min="11012" max="11013" width="8.5" style="250" customWidth="1"/>
    <col min="11014" max="11014" width="8.375" style="250" customWidth="1"/>
    <col min="11015" max="11015" width="7.375" style="250" customWidth="1"/>
    <col min="11016" max="11017" width="8.5" style="250" customWidth="1"/>
    <col min="11018" max="11018" width="17.125" style="250" customWidth="1"/>
    <col min="11019" max="11264" width="9" style="250"/>
    <col min="11265" max="11265" width="5.25" style="250" customWidth="1"/>
    <col min="11266" max="11267" width="9" style="250" customWidth="1"/>
    <col min="11268" max="11269" width="8.5" style="250" customWidth="1"/>
    <col min="11270" max="11270" width="8.375" style="250" customWidth="1"/>
    <col min="11271" max="11271" width="7.375" style="250" customWidth="1"/>
    <col min="11272" max="11273" width="8.5" style="250" customWidth="1"/>
    <col min="11274" max="11274" width="17.125" style="250" customWidth="1"/>
    <col min="11275" max="11520" width="9" style="250"/>
    <col min="11521" max="11521" width="5.25" style="250" customWidth="1"/>
    <col min="11522" max="11523" width="9" style="250" customWidth="1"/>
    <col min="11524" max="11525" width="8.5" style="250" customWidth="1"/>
    <col min="11526" max="11526" width="8.375" style="250" customWidth="1"/>
    <col min="11527" max="11527" width="7.375" style="250" customWidth="1"/>
    <col min="11528" max="11529" width="8.5" style="250" customWidth="1"/>
    <col min="11530" max="11530" width="17.125" style="250" customWidth="1"/>
    <col min="11531" max="11776" width="9" style="250"/>
    <col min="11777" max="11777" width="5.25" style="250" customWidth="1"/>
    <col min="11778" max="11779" width="9" style="250" customWidth="1"/>
    <col min="11780" max="11781" width="8.5" style="250" customWidth="1"/>
    <col min="11782" max="11782" width="8.375" style="250" customWidth="1"/>
    <col min="11783" max="11783" width="7.375" style="250" customWidth="1"/>
    <col min="11784" max="11785" width="8.5" style="250" customWidth="1"/>
    <col min="11786" max="11786" width="17.125" style="250" customWidth="1"/>
    <col min="11787" max="12032" width="9" style="250"/>
    <col min="12033" max="12033" width="5.25" style="250" customWidth="1"/>
    <col min="12034" max="12035" width="9" style="250" customWidth="1"/>
    <col min="12036" max="12037" width="8.5" style="250" customWidth="1"/>
    <col min="12038" max="12038" width="8.375" style="250" customWidth="1"/>
    <col min="12039" max="12039" width="7.375" style="250" customWidth="1"/>
    <col min="12040" max="12041" width="8.5" style="250" customWidth="1"/>
    <col min="12042" max="12042" width="17.125" style="250" customWidth="1"/>
    <col min="12043" max="12288" width="9" style="250"/>
    <col min="12289" max="12289" width="5.25" style="250" customWidth="1"/>
    <col min="12290" max="12291" width="9" style="250" customWidth="1"/>
    <col min="12292" max="12293" width="8.5" style="250" customWidth="1"/>
    <col min="12294" max="12294" width="8.375" style="250" customWidth="1"/>
    <col min="12295" max="12295" width="7.375" style="250" customWidth="1"/>
    <col min="12296" max="12297" width="8.5" style="250" customWidth="1"/>
    <col min="12298" max="12298" width="17.125" style="250" customWidth="1"/>
    <col min="12299" max="12544" width="9" style="250"/>
    <col min="12545" max="12545" width="5.25" style="250" customWidth="1"/>
    <col min="12546" max="12547" width="9" style="250" customWidth="1"/>
    <col min="12548" max="12549" width="8.5" style="250" customWidth="1"/>
    <col min="12550" max="12550" width="8.375" style="250" customWidth="1"/>
    <col min="12551" max="12551" width="7.375" style="250" customWidth="1"/>
    <col min="12552" max="12553" width="8.5" style="250" customWidth="1"/>
    <col min="12554" max="12554" width="17.125" style="250" customWidth="1"/>
    <col min="12555" max="12800" width="9" style="250"/>
    <col min="12801" max="12801" width="5.25" style="250" customWidth="1"/>
    <col min="12802" max="12803" width="9" style="250" customWidth="1"/>
    <col min="12804" max="12805" width="8.5" style="250" customWidth="1"/>
    <col min="12806" max="12806" width="8.375" style="250" customWidth="1"/>
    <col min="12807" max="12807" width="7.375" style="250" customWidth="1"/>
    <col min="12808" max="12809" width="8.5" style="250" customWidth="1"/>
    <col min="12810" max="12810" width="17.125" style="250" customWidth="1"/>
    <col min="12811" max="13056" width="9" style="250"/>
    <col min="13057" max="13057" width="5.25" style="250" customWidth="1"/>
    <col min="13058" max="13059" width="9" style="250" customWidth="1"/>
    <col min="13060" max="13061" width="8.5" style="250" customWidth="1"/>
    <col min="13062" max="13062" width="8.375" style="250" customWidth="1"/>
    <col min="13063" max="13063" width="7.375" style="250" customWidth="1"/>
    <col min="13064" max="13065" width="8.5" style="250" customWidth="1"/>
    <col min="13066" max="13066" width="17.125" style="250" customWidth="1"/>
    <col min="13067" max="13312" width="9" style="250"/>
    <col min="13313" max="13313" width="5.25" style="250" customWidth="1"/>
    <col min="13314" max="13315" width="9" style="250" customWidth="1"/>
    <col min="13316" max="13317" width="8.5" style="250" customWidth="1"/>
    <col min="13318" max="13318" width="8.375" style="250" customWidth="1"/>
    <col min="13319" max="13319" width="7.375" style="250" customWidth="1"/>
    <col min="13320" max="13321" width="8.5" style="250" customWidth="1"/>
    <col min="13322" max="13322" width="17.125" style="250" customWidth="1"/>
    <col min="13323" max="13568" width="9" style="250"/>
    <col min="13569" max="13569" width="5.25" style="250" customWidth="1"/>
    <col min="13570" max="13571" width="9" style="250" customWidth="1"/>
    <col min="13572" max="13573" width="8.5" style="250" customWidth="1"/>
    <col min="13574" max="13574" width="8.375" style="250" customWidth="1"/>
    <col min="13575" max="13575" width="7.375" style="250" customWidth="1"/>
    <col min="13576" max="13577" width="8.5" style="250" customWidth="1"/>
    <col min="13578" max="13578" width="17.125" style="250" customWidth="1"/>
    <col min="13579" max="13824" width="9" style="250"/>
    <col min="13825" max="13825" width="5.25" style="250" customWidth="1"/>
    <col min="13826" max="13827" width="9" style="250" customWidth="1"/>
    <col min="13828" max="13829" width="8.5" style="250" customWidth="1"/>
    <col min="13830" max="13830" width="8.375" style="250" customWidth="1"/>
    <col min="13831" max="13831" width="7.375" style="250" customWidth="1"/>
    <col min="13832" max="13833" width="8.5" style="250" customWidth="1"/>
    <col min="13834" max="13834" width="17.125" style="250" customWidth="1"/>
    <col min="13835" max="14080" width="9" style="250"/>
    <col min="14081" max="14081" width="5.25" style="250" customWidth="1"/>
    <col min="14082" max="14083" width="9" style="250" customWidth="1"/>
    <col min="14084" max="14085" width="8.5" style="250" customWidth="1"/>
    <col min="14086" max="14086" width="8.375" style="250" customWidth="1"/>
    <col min="14087" max="14087" width="7.375" style="250" customWidth="1"/>
    <col min="14088" max="14089" width="8.5" style="250" customWidth="1"/>
    <col min="14090" max="14090" width="17.125" style="250" customWidth="1"/>
    <col min="14091" max="14336" width="9" style="250"/>
    <col min="14337" max="14337" width="5.25" style="250" customWidth="1"/>
    <col min="14338" max="14339" width="9" style="250" customWidth="1"/>
    <col min="14340" max="14341" width="8.5" style="250" customWidth="1"/>
    <col min="14342" max="14342" width="8.375" style="250" customWidth="1"/>
    <col min="14343" max="14343" width="7.375" style="250" customWidth="1"/>
    <col min="14344" max="14345" width="8.5" style="250" customWidth="1"/>
    <col min="14346" max="14346" width="17.125" style="250" customWidth="1"/>
    <col min="14347" max="14592" width="9" style="250"/>
    <col min="14593" max="14593" width="5.25" style="250" customWidth="1"/>
    <col min="14594" max="14595" width="9" style="250" customWidth="1"/>
    <col min="14596" max="14597" width="8.5" style="250" customWidth="1"/>
    <col min="14598" max="14598" width="8.375" style="250" customWidth="1"/>
    <col min="14599" max="14599" width="7.375" style="250" customWidth="1"/>
    <col min="14600" max="14601" width="8.5" style="250" customWidth="1"/>
    <col min="14602" max="14602" width="17.125" style="250" customWidth="1"/>
    <col min="14603" max="14848" width="9" style="250"/>
    <col min="14849" max="14849" width="5.25" style="250" customWidth="1"/>
    <col min="14850" max="14851" width="9" style="250" customWidth="1"/>
    <col min="14852" max="14853" width="8.5" style="250" customWidth="1"/>
    <col min="14854" max="14854" width="8.375" style="250" customWidth="1"/>
    <col min="14855" max="14855" width="7.375" style="250" customWidth="1"/>
    <col min="14856" max="14857" width="8.5" style="250" customWidth="1"/>
    <col min="14858" max="14858" width="17.125" style="250" customWidth="1"/>
    <col min="14859" max="15104" width="9" style="250"/>
    <col min="15105" max="15105" width="5.25" style="250" customWidth="1"/>
    <col min="15106" max="15107" width="9" style="250" customWidth="1"/>
    <col min="15108" max="15109" width="8.5" style="250" customWidth="1"/>
    <col min="15110" max="15110" width="8.375" style="250" customWidth="1"/>
    <col min="15111" max="15111" width="7.375" style="250" customWidth="1"/>
    <col min="15112" max="15113" width="8.5" style="250" customWidth="1"/>
    <col min="15114" max="15114" width="17.125" style="250" customWidth="1"/>
    <col min="15115" max="15360" width="9" style="250"/>
    <col min="15361" max="15361" width="5.25" style="250" customWidth="1"/>
    <col min="15362" max="15363" width="9" style="250" customWidth="1"/>
    <col min="15364" max="15365" width="8.5" style="250" customWidth="1"/>
    <col min="15366" max="15366" width="8.375" style="250" customWidth="1"/>
    <col min="15367" max="15367" width="7.375" style="250" customWidth="1"/>
    <col min="15368" max="15369" width="8.5" style="250" customWidth="1"/>
    <col min="15370" max="15370" width="17.125" style="250" customWidth="1"/>
    <col min="15371" max="15616" width="9" style="250"/>
    <col min="15617" max="15617" width="5.25" style="250" customWidth="1"/>
    <col min="15618" max="15619" width="9" style="250" customWidth="1"/>
    <col min="15620" max="15621" width="8.5" style="250" customWidth="1"/>
    <col min="15622" max="15622" width="8.375" style="250" customWidth="1"/>
    <col min="15623" max="15623" width="7.375" style="250" customWidth="1"/>
    <col min="15624" max="15625" width="8.5" style="250" customWidth="1"/>
    <col min="15626" max="15626" width="17.125" style="250" customWidth="1"/>
    <col min="15627" max="15872" width="9" style="250"/>
    <col min="15873" max="15873" width="5.25" style="250" customWidth="1"/>
    <col min="15874" max="15875" width="9" style="250" customWidth="1"/>
    <col min="15876" max="15877" width="8.5" style="250" customWidth="1"/>
    <col min="15878" max="15878" width="8.375" style="250" customWidth="1"/>
    <col min="15879" max="15879" width="7.375" style="250" customWidth="1"/>
    <col min="15880" max="15881" width="8.5" style="250" customWidth="1"/>
    <col min="15882" max="15882" width="17.125" style="250" customWidth="1"/>
    <col min="15883" max="16128" width="9" style="250"/>
    <col min="16129" max="16129" width="5.25" style="250" customWidth="1"/>
    <col min="16130" max="16131" width="9" style="250" customWidth="1"/>
    <col min="16132" max="16133" width="8.5" style="250" customWidth="1"/>
    <col min="16134" max="16134" width="8.375" style="250" customWidth="1"/>
    <col min="16135" max="16135" width="7.375" style="250" customWidth="1"/>
    <col min="16136" max="16137" width="8.5" style="250" customWidth="1"/>
    <col min="16138" max="16138" width="17.125" style="250" customWidth="1"/>
    <col min="16139" max="16384" width="9" style="250"/>
  </cols>
  <sheetData>
    <row r="1" spans="1:11" ht="27.75" customHeight="1" thickBot="1">
      <c r="A1" s="3994" t="s">
        <v>1354</v>
      </c>
      <c r="B1" s="3995"/>
      <c r="G1" s="3932" t="str">
        <f>IF(AND(ISBLANK('届出書 '!AA4),ISBLANK('届出書 '!AD4),ISBLANK('届出書 '!AG4)),"届出書の日付から自動引用","令和"&amp;'届出書 '!AA4&amp;"年"&amp;'届出書 '!AD4&amp;"月"&amp;'届出書 '!AG4&amp;"日")</f>
        <v>届出書の日付から自動引用</v>
      </c>
      <c r="H1" s="3932"/>
      <c r="I1" s="3932"/>
      <c r="J1" s="3932"/>
    </row>
    <row r="2" spans="1:11" ht="60.75" customHeight="1" thickBot="1">
      <c r="A2" s="3637" t="s">
        <v>490</v>
      </c>
      <c r="B2" s="3939"/>
      <c r="C2" s="3939"/>
      <c r="D2" s="3939"/>
      <c r="E2" s="3939"/>
      <c r="F2" s="3939"/>
      <c r="G2" s="3939"/>
      <c r="H2" s="3939"/>
      <c r="I2" s="3939"/>
      <c r="J2" s="3939"/>
    </row>
    <row r="3" spans="1:11" ht="31.5" customHeight="1" thickBot="1">
      <c r="A3" s="269"/>
      <c r="B3" s="1419" t="s">
        <v>1791</v>
      </c>
      <c r="C3" s="1419" t="s">
        <v>1811</v>
      </c>
      <c r="D3" s="281"/>
      <c r="E3" s="281"/>
      <c r="F3" s="276"/>
      <c r="G3" s="3983" t="s">
        <v>491</v>
      </c>
      <c r="H3" s="3984"/>
      <c r="I3" s="3988">
        <f>COUNTIF(J9:J38,"継続")</f>
        <v>0</v>
      </c>
      <c r="J3" s="3989"/>
    </row>
    <row r="4" spans="1:11" ht="17.25" customHeight="1">
      <c r="A4" s="269"/>
      <c r="B4" s="3996">
        <f ca="1">IF(MONTH(TODAY())&lt;=3,DATE(YEAR(TODAY()),3,31),DATE(YEAR(TODAY()+1),3,31))</f>
        <v>46112</v>
      </c>
      <c r="C4" s="3998">
        <f ca="1">IF(MONTH(TODAY())&lt;=3,DATE(YEAR(TODAY())-4,3,31+1),DATE(YEAR(TODAY())-3,3,31+1))</f>
        <v>45017</v>
      </c>
      <c r="D4" s="281"/>
      <c r="E4" s="281"/>
      <c r="F4" s="277"/>
      <c r="G4" s="3985"/>
      <c r="H4" s="3640"/>
      <c r="I4" s="3990"/>
      <c r="J4" s="3991"/>
    </row>
    <row r="5" spans="1:11" ht="17.25" customHeight="1" thickBot="1">
      <c r="A5" s="269"/>
      <c r="B5" s="3997"/>
      <c r="C5" s="3999"/>
      <c r="D5" s="281"/>
      <c r="E5" s="281"/>
      <c r="F5" s="277"/>
      <c r="G5" s="3986"/>
      <c r="H5" s="3987"/>
      <c r="I5" s="3992"/>
      <c r="J5" s="3993"/>
    </row>
    <row r="6" spans="1:11" ht="15.75" customHeight="1">
      <c r="A6" s="269"/>
      <c r="B6" s="269"/>
      <c r="C6" s="269"/>
    </row>
    <row r="7" spans="1:11" ht="15.75" customHeight="1">
      <c r="A7" s="278" t="s">
        <v>1729</v>
      </c>
      <c r="B7" s="278"/>
      <c r="C7" s="278"/>
      <c r="D7" s="278"/>
      <c r="E7" s="278"/>
      <c r="F7" s="278"/>
      <c r="G7" s="278"/>
      <c r="H7" s="278"/>
      <c r="I7" s="278"/>
      <c r="J7" s="278"/>
      <c r="K7" s="250" t="s">
        <v>1807</v>
      </c>
    </row>
    <row r="8" spans="1:11" s="278" customFormat="1" ht="30" customHeight="1">
      <c r="A8" s="279"/>
      <c r="B8" s="3656" t="s">
        <v>137</v>
      </c>
      <c r="C8" s="3656"/>
      <c r="D8" s="3656" t="s">
        <v>585</v>
      </c>
      <c r="E8" s="3656"/>
      <c r="F8" s="3656" t="s">
        <v>188</v>
      </c>
      <c r="G8" s="3657"/>
      <c r="H8" s="3640" t="s">
        <v>599</v>
      </c>
      <c r="I8" s="3656"/>
      <c r="J8" s="280" t="s">
        <v>492</v>
      </c>
      <c r="K8" s="1420" t="s">
        <v>1792</v>
      </c>
    </row>
    <row r="9" spans="1:11" s="278" customFormat="1" ht="17.25" customHeight="1">
      <c r="A9" s="279">
        <v>1</v>
      </c>
      <c r="B9" s="3626"/>
      <c r="C9" s="3626"/>
      <c r="D9" s="4000"/>
      <c r="E9" s="4001"/>
      <c r="F9" s="3626"/>
      <c r="G9" s="3627"/>
      <c r="H9" s="4002"/>
      <c r="I9" s="4002"/>
      <c r="J9" s="1151"/>
      <c r="K9" s="278" t="str">
        <f>IF(ISBLANK(B9),"",IF(H9&gt;=$C$4,TRUE,FALSE))</f>
        <v/>
      </c>
    </row>
    <row r="10" spans="1:11" s="278" customFormat="1" ht="17.25" customHeight="1">
      <c r="A10" s="279">
        <v>2</v>
      </c>
      <c r="B10" s="3626"/>
      <c r="C10" s="3626"/>
      <c r="D10" s="4000"/>
      <c r="E10" s="4001"/>
      <c r="F10" s="3626"/>
      <c r="G10" s="3627"/>
      <c r="H10" s="4002"/>
      <c r="I10" s="4002"/>
      <c r="J10" s="1151"/>
      <c r="K10" s="278" t="str">
        <f t="shared" ref="K10:K38" si="0">IF(ISBLANK(B10),"",IF(H10&gt;=$C$4,TRUE,FALSE))</f>
        <v/>
      </c>
    </row>
    <row r="11" spans="1:11" s="278" customFormat="1" ht="17.25" customHeight="1">
      <c r="A11" s="279">
        <v>3</v>
      </c>
      <c r="B11" s="3627"/>
      <c r="C11" s="4003"/>
      <c r="D11" s="4000"/>
      <c r="E11" s="4001"/>
      <c r="F11" s="3627"/>
      <c r="G11" s="3633"/>
      <c r="H11" s="4002"/>
      <c r="I11" s="4002"/>
      <c r="J11" s="1151"/>
      <c r="K11" s="278" t="str">
        <f>IF(ISBLANK(B11),"",IF(H11&gt;=$C$4,TRUE,FALSE))</f>
        <v/>
      </c>
    </row>
    <row r="12" spans="1:11" s="278" customFormat="1" ht="17.25" customHeight="1">
      <c r="A12" s="279">
        <v>4</v>
      </c>
      <c r="B12" s="3627"/>
      <c r="C12" s="4003"/>
      <c r="D12" s="4004"/>
      <c r="E12" s="4005"/>
      <c r="F12" s="3627"/>
      <c r="G12" s="3633"/>
      <c r="H12" s="4002"/>
      <c r="I12" s="4002"/>
      <c r="J12" s="1151"/>
      <c r="K12" s="278" t="str">
        <f t="shared" si="0"/>
        <v/>
      </c>
    </row>
    <row r="13" spans="1:11" s="278" customFormat="1" ht="17.25" customHeight="1">
      <c r="A13" s="279">
        <v>5</v>
      </c>
      <c r="B13" s="3627"/>
      <c r="C13" s="4003"/>
      <c r="D13" s="4004"/>
      <c r="E13" s="4005"/>
      <c r="F13" s="3627"/>
      <c r="G13" s="3633"/>
      <c r="H13" s="4002"/>
      <c r="I13" s="4002"/>
      <c r="J13" s="1151"/>
      <c r="K13" s="278" t="str">
        <f t="shared" si="0"/>
        <v/>
      </c>
    </row>
    <row r="14" spans="1:11" s="278" customFormat="1" ht="17.25" customHeight="1">
      <c r="A14" s="279">
        <v>6</v>
      </c>
      <c r="B14" s="3627"/>
      <c r="C14" s="4003"/>
      <c r="D14" s="4004"/>
      <c r="E14" s="4005"/>
      <c r="F14" s="3627"/>
      <c r="G14" s="3633"/>
      <c r="H14" s="4002"/>
      <c r="I14" s="4002"/>
      <c r="J14" s="1151"/>
      <c r="K14" s="278" t="str">
        <f t="shared" si="0"/>
        <v/>
      </c>
    </row>
    <row r="15" spans="1:11" s="278" customFormat="1" ht="17.25" customHeight="1">
      <c r="A15" s="279">
        <v>7</v>
      </c>
      <c r="B15" s="3626"/>
      <c r="C15" s="3626"/>
      <c r="D15" s="4002"/>
      <c r="E15" s="4002"/>
      <c r="F15" s="3626"/>
      <c r="G15" s="3627"/>
      <c r="H15" s="4002"/>
      <c r="I15" s="4002"/>
      <c r="J15" s="1151"/>
      <c r="K15" s="278" t="str">
        <f t="shared" si="0"/>
        <v/>
      </c>
    </row>
    <row r="16" spans="1:11" s="278" customFormat="1" ht="17.25" customHeight="1">
      <c r="A16" s="279">
        <v>8</v>
      </c>
      <c r="B16" s="3626"/>
      <c r="C16" s="3626"/>
      <c r="D16" s="4002"/>
      <c r="E16" s="4002"/>
      <c r="F16" s="3626"/>
      <c r="G16" s="3627"/>
      <c r="H16" s="4002"/>
      <c r="I16" s="4002"/>
      <c r="J16" s="1151"/>
      <c r="K16" s="278" t="str">
        <f t="shared" si="0"/>
        <v/>
      </c>
    </row>
    <row r="17" spans="1:11" s="278" customFormat="1" ht="17.25" customHeight="1">
      <c r="A17" s="279">
        <v>9</v>
      </c>
      <c r="B17" s="3626"/>
      <c r="C17" s="3626"/>
      <c r="D17" s="4002"/>
      <c r="E17" s="4002"/>
      <c r="F17" s="3626"/>
      <c r="G17" s="3627"/>
      <c r="H17" s="4002"/>
      <c r="I17" s="4002"/>
      <c r="J17" s="1151"/>
      <c r="K17" s="278" t="str">
        <f t="shared" si="0"/>
        <v/>
      </c>
    </row>
    <row r="18" spans="1:11" s="278" customFormat="1" ht="17.25" customHeight="1">
      <c r="A18" s="279">
        <v>10</v>
      </c>
      <c r="B18" s="3626"/>
      <c r="C18" s="3626"/>
      <c r="D18" s="4002"/>
      <c r="E18" s="4002"/>
      <c r="F18" s="3626"/>
      <c r="G18" s="3627"/>
      <c r="H18" s="4002"/>
      <c r="I18" s="4002"/>
      <c r="J18" s="1151"/>
      <c r="K18" s="278" t="str">
        <f t="shared" si="0"/>
        <v/>
      </c>
    </row>
    <row r="19" spans="1:11" s="278" customFormat="1" ht="17.25" customHeight="1">
      <c r="A19" s="279">
        <v>11</v>
      </c>
      <c r="B19" s="3627"/>
      <c r="C19" s="4003"/>
      <c r="D19" s="4004"/>
      <c r="E19" s="4005"/>
      <c r="F19" s="3626"/>
      <c r="G19" s="3627"/>
      <c r="H19" s="4002"/>
      <c r="I19" s="4002"/>
      <c r="J19" s="1151"/>
      <c r="K19" s="278" t="str">
        <f t="shared" si="0"/>
        <v/>
      </c>
    </row>
    <row r="20" spans="1:11" s="278" customFormat="1" ht="17.25" customHeight="1">
      <c r="A20" s="279">
        <v>12</v>
      </c>
      <c r="B20" s="3626"/>
      <c r="C20" s="3626"/>
      <c r="D20" s="4000"/>
      <c r="E20" s="4001"/>
      <c r="F20" s="3626"/>
      <c r="G20" s="3627"/>
      <c r="H20" s="4002"/>
      <c r="I20" s="4002"/>
      <c r="J20" s="1151"/>
      <c r="K20" s="278" t="str">
        <f t="shared" si="0"/>
        <v/>
      </c>
    </row>
    <row r="21" spans="1:11" s="278" customFormat="1" ht="17.25" customHeight="1">
      <c r="A21" s="279">
        <v>13</v>
      </c>
      <c r="B21" s="3627"/>
      <c r="C21" s="4003"/>
      <c r="D21" s="4004"/>
      <c r="E21" s="4005"/>
      <c r="F21" s="3627"/>
      <c r="G21" s="3633"/>
      <c r="H21" s="4002"/>
      <c r="I21" s="4002"/>
      <c r="J21" s="1151"/>
      <c r="K21" s="278" t="str">
        <f t="shared" si="0"/>
        <v/>
      </c>
    </row>
    <row r="22" spans="1:11" s="278" customFormat="1" ht="17.25" customHeight="1">
      <c r="A22" s="279">
        <v>14</v>
      </c>
      <c r="B22" s="3626"/>
      <c r="C22" s="3626"/>
      <c r="D22" s="4000"/>
      <c r="E22" s="4001"/>
      <c r="F22" s="3626"/>
      <c r="G22" s="3627"/>
      <c r="H22" s="4002"/>
      <c r="I22" s="4002"/>
      <c r="J22" s="1151"/>
      <c r="K22" s="278" t="str">
        <f t="shared" si="0"/>
        <v/>
      </c>
    </row>
    <row r="23" spans="1:11" s="278" customFormat="1" ht="17.25" customHeight="1">
      <c r="A23" s="279">
        <v>15</v>
      </c>
      <c r="B23" s="3626"/>
      <c r="C23" s="3626"/>
      <c r="D23" s="4004"/>
      <c r="E23" s="4005"/>
      <c r="F23" s="3626"/>
      <c r="G23" s="3627"/>
      <c r="H23" s="4002"/>
      <c r="I23" s="4002"/>
      <c r="J23" s="1151"/>
      <c r="K23" s="278" t="str">
        <f t="shared" si="0"/>
        <v/>
      </c>
    </row>
    <row r="24" spans="1:11" s="278" customFormat="1" ht="17.25" customHeight="1">
      <c r="A24" s="279">
        <v>16</v>
      </c>
      <c r="B24" s="3626"/>
      <c r="C24" s="3626"/>
      <c r="D24" s="4002"/>
      <c r="E24" s="4002"/>
      <c r="F24" s="3626"/>
      <c r="G24" s="3627"/>
      <c r="H24" s="4002"/>
      <c r="I24" s="4002"/>
      <c r="J24" s="1151"/>
      <c r="K24" s="278" t="str">
        <f t="shared" si="0"/>
        <v/>
      </c>
    </row>
    <row r="25" spans="1:11" s="278" customFormat="1" ht="17.25" customHeight="1">
      <c r="A25" s="279">
        <v>17</v>
      </c>
      <c r="B25" s="3626"/>
      <c r="C25" s="3626"/>
      <c r="D25" s="4002"/>
      <c r="E25" s="4002"/>
      <c r="F25" s="3626"/>
      <c r="G25" s="3627"/>
      <c r="H25" s="4002"/>
      <c r="I25" s="4002"/>
      <c r="J25" s="1151"/>
      <c r="K25" s="278" t="str">
        <f t="shared" si="0"/>
        <v/>
      </c>
    </row>
    <row r="26" spans="1:11" s="278" customFormat="1" ht="17.25" customHeight="1">
      <c r="A26" s="279">
        <v>18</v>
      </c>
      <c r="B26" s="3626"/>
      <c r="C26" s="3626"/>
      <c r="D26" s="4002"/>
      <c r="E26" s="4002"/>
      <c r="F26" s="3626"/>
      <c r="G26" s="3627"/>
      <c r="H26" s="4002"/>
      <c r="I26" s="4002"/>
      <c r="J26" s="1151"/>
      <c r="K26" s="278" t="str">
        <f t="shared" si="0"/>
        <v/>
      </c>
    </row>
    <row r="27" spans="1:11" s="278" customFormat="1" ht="17.25" customHeight="1">
      <c r="A27" s="279">
        <v>19</v>
      </c>
      <c r="B27" s="3626"/>
      <c r="C27" s="3626"/>
      <c r="D27" s="4002"/>
      <c r="E27" s="4002"/>
      <c r="F27" s="3626"/>
      <c r="G27" s="3627"/>
      <c r="H27" s="4002"/>
      <c r="I27" s="4002"/>
      <c r="J27" s="1151"/>
      <c r="K27" s="278" t="str">
        <f t="shared" si="0"/>
        <v/>
      </c>
    </row>
    <row r="28" spans="1:11" s="278" customFormat="1" ht="17.25" customHeight="1">
      <c r="A28" s="279">
        <v>20</v>
      </c>
      <c r="B28" s="3626"/>
      <c r="C28" s="3626"/>
      <c r="D28" s="4002"/>
      <c r="E28" s="4002"/>
      <c r="F28" s="3626"/>
      <c r="G28" s="3627"/>
      <c r="H28" s="4002"/>
      <c r="I28" s="4002"/>
      <c r="J28" s="1151"/>
      <c r="K28" s="278" t="str">
        <f t="shared" si="0"/>
        <v/>
      </c>
    </row>
    <row r="29" spans="1:11" s="278" customFormat="1" ht="17.25" customHeight="1">
      <c r="A29" s="279">
        <v>21</v>
      </c>
      <c r="B29" s="3626"/>
      <c r="C29" s="3626"/>
      <c r="D29" s="4006"/>
      <c r="E29" s="4006"/>
      <c r="F29" s="3626"/>
      <c r="G29" s="3627"/>
      <c r="H29" s="4002"/>
      <c r="I29" s="4002"/>
      <c r="J29" s="1151"/>
      <c r="K29" s="278" t="str">
        <f t="shared" si="0"/>
        <v/>
      </c>
    </row>
    <row r="30" spans="1:11" s="278" customFormat="1" ht="17.25" customHeight="1">
      <c r="A30" s="279">
        <v>22</v>
      </c>
      <c r="B30" s="3626"/>
      <c r="C30" s="3626"/>
      <c r="D30" s="4006"/>
      <c r="E30" s="4006"/>
      <c r="F30" s="3626"/>
      <c r="G30" s="3627"/>
      <c r="H30" s="4002"/>
      <c r="I30" s="4002"/>
      <c r="J30" s="1151"/>
      <c r="K30" s="278" t="str">
        <f t="shared" si="0"/>
        <v/>
      </c>
    </row>
    <row r="31" spans="1:11" s="278" customFormat="1" ht="17.25" customHeight="1">
      <c r="A31" s="279">
        <v>23</v>
      </c>
      <c r="B31" s="3626"/>
      <c r="C31" s="3626"/>
      <c r="D31" s="4006"/>
      <c r="E31" s="4006"/>
      <c r="F31" s="3626"/>
      <c r="G31" s="3627"/>
      <c r="H31" s="4002"/>
      <c r="I31" s="4002"/>
      <c r="J31" s="1151"/>
      <c r="K31" s="278" t="str">
        <f t="shared" si="0"/>
        <v/>
      </c>
    </row>
    <row r="32" spans="1:11" s="278" customFormat="1" ht="17.25" customHeight="1">
      <c r="A32" s="279">
        <v>24</v>
      </c>
      <c r="B32" s="3626"/>
      <c r="C32" s="3626"/>
      <c r="D32" s="4006"/>
      <c r="E32" s="4006"/>
      <c r="F32" s="3626"/>
      <c r="G32" s="3627"/>
      <c r="H32" s="4002"/>
      <c r="I32" s="4002"/>
      <c r="J32" s="1151"/>
      <c r="K32" s="278" t="str">
        <f t="shared" si="0"/>
        <v/>
      </c>
    </row>
    <row r="33" spans="1:11" s="278" customFormat="1" ht="17.25" customHeight="1">
      <c r="A33" s="279">
        <v>25</v>
      </c>
      <c r="B33" s="3626"/>
      <c r="C33" s="3626"/>
      <c r="D33" s="4006"/>
      <c r="E33" s="4006"/>
      <c r="F33" s="3626"/>
      <c r="G33" s="3627"/>
      <c r="H33" s="4002"/>
      <c r="I33" s="4002"/>
      <c r="J33" s="1151"/>
      <c r="K33" s="278" t="str">
        <f t="shared" si="0"/>
        <v/>
      </c>
    </row>
    <row r="34" spans="1:11" s="278" customFormat="1" ht="17.25" customHeight="1">
      <c r="A34" s="279">
        <v>26</v>
      </c>
      <c r="B34" s="3626"/>
      <c r="C34" s="3626"/>
      <c r="D34" s="4002"/>
      <c r="E34" s="4002"/>
      <c r="F34" s="3626"/>
      <c r="G34" s="3627"/>
      <c r="H34" s="4002"/>
      <c r="I34" s="4002"/>
      <c r="J34" s="1151"/>
      <c r="K34" s="278" t="str">
        <f t="shared" si="0"/>
        <v/>
      </c>
    </row>
    <row r="35" spans="1:11" s="278" customFormat="1" ht="17.25" customHeight="1">
      <c r="A35" s="279">
        <v>27</v>
      </c>
      <c r="B35" s="3626"/>
      <c r="C35" s="3626"/>
      <c r="D35" s="4002"/>
      <c r="E35" s="4002"/>
      <c r="F35" s="3626"/>
      <c r="G35" s="3627"/>
      <c r="H35" s="4002"/>
      <c r="I35" s="4002"/>
      <c r="J35" s="1151"/>
      <c r="K35" s="278" t="str">
        <f t="shared" si="0"/>
        <v/>
      </c>
    </row>
    <row r="36" spans="1:11" s="278" customFormat="1" ht="17.25" customHeight="1">
      <c r="A36" s="279">
        <v>28</v>
      </c>
      <c r="B36" s="3626"/>
      <c r="C36" s="3626"/>
      <c r="D36" s="4002"/>
      <c r="E36" s="4002"/>
      <c r="F36" s="3626"/>
      <c r="G36" s="3627"/>
      <c r="H36" s="4002"/>
      <c r="I36" s="4002"/>
      <c r="J36" s="1151"/>
      <c r="K36" s="278" t="str">
        <f t="shared" si="0"/>
        <v/>
      </c>
    </row>
    <row r="37" spans="1:11" s="278" customFormat="1" ht="17.25" customHeight="1">
      <c r="A37" s="279">
        <v>29</v>
      </c>
      <c r="B37" s="3626"/>
      <c r="C37" s="3626"/>
      <c r="D37" s="4002"/>
      <c r="E37" s="4002"/>
      <c r="F37" s="3626"/>
      <c r="G37" s="3627"/>
      <c r="H37" s="4002"/>
      <c r="I37" s="4002"/>
      <c r="J37" s="1151"/>
      <c r="K37" s="278" t="str">
        <f t="shared" si="0"/>
        <v/>
      </c>
    </row>
    <row r="38" spans="1:11" s="278" customFormat="1" ht="17.25" customHeight="1">
      <c r="A38" s="279">
        <v>30</v>
      </c>
      <c r="B38" s="3626"/>
      <c r="C38" s="3626"/>
      <c r="D38" s="4002"/>
      <c r="E38" s="4002"/>
      <c r="F38" s="3626"/>
      <c r="G38" s="3627"/>
      <c r="H38" s="4002"/>
      <c r="I38" s="4002"/>
      <c r="J38" s="1151"/>
      <c r="K38" s="278" t="str">
        <f t="shared" si="0"/>
        <v/>
      </c>
    </row>
    <row r="39" spans="1:11" ht="20.25" customHeight="1">
      <c r="A39" s="3628" t="s">
        <v>493</v>
      </c>
      <c r="B39" s="3629"/>
      <c r="C39" s="3629"/>
      <c r="D39" s="3629"/>
      <c r="E39" s="3629"/>
      <c r="F39" s="3629"/>
      <c r="G39" s="3629"/>
      <c r="H39" s="3629"/>
      <c r="I39" s="3629"/>
      <c r="J39" s="3629"/>
    </row>
    <row r="40" spans="1:11" ht="20.25" customHeight="1">
      <c r="A40" s="3629"/>
      <c r="B40" s="3629"/>
      <c r="C40" s="3629"/>
      <c r="D40" s="3629"/>
      <c r="E40" s="3629"/>
      <c r="F40" s="3629"/>
      <c r="G40" s="3629"/>
      <c r="H40" s="3629"/>
      <c r="I40" s="3629"/>
      <c r="J40" s="3629"/>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32">
    <mergeCell ref="B38:C38"/>
    <mergeCell ref="D38:E38"/>
    <mergeCell ref="F38:G38"/>
    <mergeCell ref="H38:I38"/>
    <mergeCell ref="A39:J40"/>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B8:C8"/>
    <mergeCell ref="D8:E8"/>
    <mergeCell ref="F8:G8"/>
    <mergeCell ref="H8:I8"/>
    <mergeCell ref="B9:C9"/>
    <mergeCell ref="D9:E9"/>
    <mergeCell ref="F9:G9"/>
    <mergeCell ref="H9:I9"/>
    <mergeCell ref="G3:H5"/>
    <mergeCell ref="I3:J5"/>
    <mergeCell ref="A1:B1"/>
    <mergeCell ref="G1:J1"/>
    <mergeCell ref="A2:J2"/>
    <mergeCell ref="B4:B5"/>
    <mergeCell ref="C4:C5"/>
    <mergeCell ref="B10:C10"/>
    <mergeCell ref="D10:E10"/>
    <mergeCell ref="F10:G10"/>
    <mergeCell ref="H10:I10"/>
  </mergeCells>
  <phoneticPr fontId="8"/>
  <conditionalFormatting sqref="B9:J38">
    <cfRule type="notContainsBlanks" dxfId="32" priority="1">
      <formula>LEN(TRIM(B9))&gt;0</formula>
    </cfRule>
  </conditionalFormatting>
  <dataValidations count="1">
    <dataValidation type="list" allowBlank="1" showInputMessage="1" showErrorMessage="1" sqref="J9:J38" xr:uid="{CA179665-32DD-4A06-9DB6-28581F88D206}">
      <formula1>"継続,離職"</formula1>
    </dataValidation>
  </dataValidations>
  <pageMargins left="0.7" right="0.7" top="0.75" bottom="0.75" header="0.3" footer="0.3"/>
  <pageSetup paperSize="9" scale="98"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tabColor theme="4"/>
  </sheetPr>
  <dimension ref="A1:K40"/>
  <sheetViews>
    <sheetView showGridLines="0" view="pageBreakPreview" zoomScale="85" zoomScaleNormal="100" zoomScaleSheetLayoutView="85" workbookViewId="0">
      <selection activeCell="D6" sqref="D6"/>
    </sheetView>
  </sheetViews>
  <sheetFormatPr defaultRowHeight="13.5"/>
  <cols>
    <col min="1" max="1" width="5.25" style="250" customWidth="1"/>
    <col min="2" max="2" width="10.625" style="250" customWidth="1"/>
    <col min="3" max="3" width="12.25" style="250" bestFit="1" customWidth="1"/>
    <col min="4" max="9" width="10.5" style="250" customWidth="1"/>
    <col min="10" max="256" width="9" style="250"/>
    <col min="257" max="257" width="5.25" style="250" customWidth="1"/>
    <col min="258" max="265" width="10.5" style="250" customWidth="1"/>
    <col min="266" max="512" width="9" style="250"/>
    <col min="513" max="513" width="5.25" style="250" customWidth="1"/>
    <col min="514" max="521" width="10.5" style="250" customWidth="1"/>
    <col min="522" max="768" width="9" style="250"/>
    <col min="769" max="769" width="5.25" style="250" customWidth="1"/>
    <col min="770" max="777" width="10.5" style="250" customWidth="1"/>
    <col min="778" max="1024" width="9" style="250"/>
    <col min="1025" max="1025" width="5.25" style="250" customWidth="1"/>
    <col min="1026" max="1033" width="10.5" style="250" customWidth="1"/>
    <col min="1034" max="1280" width="9" style="250"/>
    <col min="1281" max="1281" width="5.25" style="250" customWidth="1"/>
    <col min="1282" max="1289" width="10.5" style="250" customWidth="1"/>
    <col min="1290" max="1536" width="9" style="250"/>
    <col min="1537" max="1537" width="5.25" style="250" customWidth="1"/>
    <col min="1538" max="1545" width="10.5" style="250" customWidth="1"/>
    <col min="1546" max="1792" width="9" style="250"/>
    <col min="1793" max="1793" width="5.25" style="250" customWidth="1"/>
    <col min="1794" max="1801" width="10.5" style="250" customWidth="1"/>
    <col min="1802" max="2048" width="9" style="250"/>
    <col min="2049" max="2049" width="5.25" style="250" customWidth="1"/>
    <col min="2050" max="2057" width="10.5" style="250" customWidth="1"/>
    <col min="2058" max="2304" width="9" style="250"/>
    <col min="2305" max="2305" width="5.25" style="250" customWidth="1"/>
    <col min="2306" max="2313" width="10.5" style="250" customWidth="1"/>
    <col min="2314" max="2560" width="9" style="250"/>
    <col min="2561" max="2561" width="5.25" style="250" customWidth="1"/>
    <col min="2562" max="2569" width="10.5" style="250" customWidth="1"/>
    <col min="2570" max="2816" width="9" style="250"/>
    <col min="2817" max="2817" width="5.25" style="250" customWidth="1"/>
    <col min="2818" max="2825" width="10.5" style="250" customWidth="1"/>
    <col min="2826" max="3072" width="9" style="250"/>
    <col min="3073" max="3073" width="5.25" style="250" customWidth="1"/>
    <col min="3074" max="3081" width="10.5" style="250" customWidth="1"/>
    <col min="3082" max="3328" width="9" style="250"/>
    <col min="3329" max="3329" width="5.25" style="250" customWidth="1"/>
    <col min="3330" max="3337" width="10.5" style="250" customWidth="1"/>
    <col min="3338" max="3584" width="9" style="250"/>
    <col min="3585" max="3585" width="5.25" style="250" customWidth="1"/>
    <col min="3586" max="3593" width="10.5" style="250" customWidth="1"/>
    <col min="3594" max="3840" width="9" style="250"/>
    <col min="3841" max="3841" width="5.25" style="250" customWidth="1"/>
    <col min="3842" max="3849" width="10.5" style="250" customWidth="1"/>
    <col min="3850" max="4096" width="9" style="250"/>
    <col min="4097" max="4097" width="5.25" style="250" customWidth="1"/>
    <col min="4098" max="4105" width="10.5" style="250" customWidth="1"/>
    <col min="4106" max="4352" width="9" style="250"/>
    <col min="4353" max="4353" width="5.25" style="250" customWidth="1"/>
    <col min="4354" max="4361" width="10.5" style="250" customWidth="1"/>
    <col min="4362" max="4608" width="9" style="250"/>
    <col min="4609" max="4609" width="5.25" style="250" customWidth="1"/>
    <col min="4610" max="4617" width="10.5" style="250" customWidth="1"/>
    <col min="4618" max="4864" width="9" style="250"/>
    <col min="4865" max="4865" width="5.25" style="250" customWidth="1"/>
    <col min="4866" max="4873" width="10.5" style="250" customWidth="1"/>
    <col min="4874" max="5120" width="9" style="250"/>
    <col min="5121" max="5121" width="5.25" style="250" customWidth="1"/>
    <col min="5122" max="5129" width="10.5" style="250" customWidth="1"/>
    <col min="5130" max="5376" width="9" style="250"/>
    <col min="5377" max="5377" width="5.25" style="250" customWidth="1"/>
    <col min="5378" max="5385" width="10.5" style="250" customWidth="1"/>
    <col min="5386" max="5632" width="9" style="250"/>
    <col min="5633" max="5633" width="5.25" style="250" customWidth="1"/>
    <col min="5634" max="5641" width="10.5" style="250" customWidth="1"/>
    <col min="5642" max="5888" width="9" style="250"/>
    <col min="5889" max="5889" width="5.25" style="250" customWidth="1"/>
    <col min="5890" max="5897" width="10.5" style="250" customWidth="1"/>
    <col min="5898" max="6144" width="9" style="250"/>
    <col min="6145" max="6145" width="5.25" style="250" customWidth="1"/>
    <col min="6146" max="6153" width="10.5" style="250" customWidth="1"/>
    <col min="6154" max="6400" width="9" style="250"/>
    <col min="6401" max="6401" width="5.25" style="250" customWidth="1"/>
    <col min="6402" max="6409" width="10.5" style="250" customWidth="1"/>
    <col min="6410" max="6656" width="9" style="250"/>
    <col min="6657" max="6657" width="5.25" style="250" customWidth="1"/>
    <col min="6658" max="6665" width="10.5" style="250" customWidth="1"/>
    <col min="6666" max="6912" width="9" style="250"/>
    <col min="6913" max="6913" width="5.25" style="250" customWidth="1"/>
    <col min="6914" max="6921" width="10.5" style="250" customWidth="1"/>
    <col min="6922" max="7168" width="9" style="250"/>
    <col min="7169" max="7169" width="5.25" style="250" customWidth="1"/>
    <col min="7170" max="7177" width="10.5" style="250" customWidth="1"/>
    <col min="7178" max="7424" width="9" style="250"/>
    <col min="7425" max="7425" width="5.25" style="250" customWidth="1"/>
    <col min="7426" max="7433" width="10.5" style="250" customWidth="1"/>
    <col min="7434" max="7680" width="9" style="250"/>
    <col min="7681" max="7681" width="5.25" style="250" customWidth="1"/>
    <col min="7682" max="7689" width="10.5" style="250" customWidth="1"/>
    <col min="7690" max="7936" width="9" style="250"/>
    <col min="7937" max="7937" width="5.25" style="250" customWidth="1"/>
    <col min="7938" max="7945" width="10.5" style="250" customWidth="1"/>
    <col min="7946" max="8192" width="9" style="250"/>
    <col min="8193" max="8193" width="5.25" style="250" customWidth="1"/>
    <col min="8194" max="8201" width="10.5" style="250" customWidth="1"/>
    <col min="8202" max="8448" width="9" style="250"/>
    <col min="8449" max="8449" width="5.25" style="250" customWidth="1"/>
    <col min="8450" max="8457" width="10.5" style="250" customWidth="1"/>
    <col min="8458" max="8704" width="9" style="250"/>
    <col min="8705" max="8705" width="5.25" style="250" customWidth="1"/>
    <col min="8706" max="8713" width="10.5" style="250" customWidth="1"/>
    <col min="8714" max="8960" width="9" style="250"/>
    <col min="8961" max="8961" width="5.25" style="250" customWidth="1"/>
    <col min="8962" max="8969" width="10.5" style="250" customWidth="1"/>
    <col min="8970" max="9216" width="9" style="250"/>
    <col min="9217" max="9217" width="5.25" style="250" customWidth="1"/>
    <col min="9218" max="9225" width="10.5" style="250" customWidth="1"/>
    <col min="9226" max="9472" width="9" style="250"/>
    <col min="9473" max="9473" width="5.25" style="250" customWidth="1"/>
    <col min="9474" max="9481" width="10.5" style="250" customWidth="1"/>
    <col min="9482" max="9728" width="9" style="250"/>
    <col min="9729" max="9729" width="5.25" style="250" customWidth="1"/>
    <col min="9730" max="9737" width="10.5" style="250" customWidth="1"/>
    <col min="9738" max="9984" width="9" style="250"/>
    <col min="9985" max="9985" width="5.25" style="250" customWidth="1"/>
    <col min="9986" max="9993" width="10.5" style="250" customWidth="1"/>
    <col min="9994" max="10240" width="9" style="250"/>
    <col min="10241" max="10241" width="5.25" style="250" customWidth="1"/>
    <col min="10242" max="10249" width="10.5" style="250" customWidth="1"/>
    <col min="10250" max="10496" width="9" style="250"/>
    <col min="10497" max="10497" width="5.25" style="250" customWidth="1"/>
    <col min="10498" max="10505" width="10.5" style="250" customWidth="1"/>
    <col min="10506" max="10752" width="9" style="250"/>
    <col min="10753" max="10753" width="5.25" style="250" customWidth="1"/>
    <col min="10754" max="10761" width="10.5" style="250" customWidth="1"/>
    <col min="10762" max="11008" width="9" style="250"/>
    <col min="11009" max="11009" width="5.25" style="250" customWidth="1"/>
    <col min="11010" max="11017" width="10.5" style="250" customWidth="1"/>
    <col min="11018" max="11264" width="9" style="250"/>
    <col min="11265" max="11265" width="5.25" style="250" customWidth="1"/>
    <col min="11266" max="11273" width="10.5" style="250" customWidth="1"/>
    <col min="11274" max="11520" width="9" style="250"/>
    <col min="11521" max="11521" width="5.25" style="250" customWidth="1"/>
    <col min="11522" max="11529" width="10.5" style="250" customWidth="1"/>
    <col min="11530" max="11776" width="9" style="250"/>
    <col min="11777" max="11777" width="5.25" style="250" customWidth="1"/>
    <col min="11778" max="11785" width="10.5" style="250" customWidth="1"/>
    <col min="11786" max="12032" width="9" style="250"/>
    <col min="12033" max="12033" width="5.25" style="250" customWidth="1"/>
    <col min="12034" max="12041" width="10.5" style="250" customWidth="1"/>
    <col min="12042" max="12288" width="9" style="250"/>
    <col min="12289" max="12289" width="5.25" style="250" customWidth="1"/>
    <col min="12290" max="12297" width="10.5" style="250" customWidth="1"/>
    <col min="12298" max="12544" width="9" style="250"/>
    <col min="12545" max="12545" width="5.25" style="250" customWidth="1"/>
    <col min="12546" max="12553" width="10.5" style="250" customWidth="1"/>
    <col min="12554" max="12800" width="9" style="250"/>
    <col min="12801" max="12801" width="5.25" style="250" customWidth="1"/>
    <col min="12802" max="12809" width="10.5" style="250" customWidth="1"/>
    <col min="12810" max="13056" width="9" style="250"/>
    <col min="13057" max="13057" width="5.25" style="250" customWidth="1"/>
    <col min="13058" max="13065" width="10.5" style="250" customWidth="1"/>
    <col min="13066" max="13312" width="9" style="250"/>
    <col min="13313" max="13313" width="5.25" style="250" customWidth="1"/>
    <col min="13314" max="13321" width="10.5" style="250" customWidth="1"/>
    <col min="13322" max="13568" width="9" style="250"/>
    <col min="13569" max="13569" width="5.25" style="250" customWidth="1"/>
    <col min="13570" max="13577" width="10.5" style="250" customWidth="1"/>
    <col min="13578" max="13824" width="9" style="250"/>
    <col min="13825" max="13825" width="5.25" style="250" customWidth="1"/>
    <col min="13826" max="13833" width="10.5" style="250" customWidth="1"/>
    <col min="13834" max="14080" width="9" style="250"/>
    <col min="14081" max="14081" width="5.25" style="250" customWidth="1"/>
    <col min="14082" max="14089" width="10.5" style="250" customWidth="1"/>
    <col min="14090" max="14336" width="9" style="250"/>
    <col min="14337" max="14337" width="5.25" style="250" customWidth="1"/>
    <col min="14338" max="14345" width="10.5" style="250" customWidth="1"/>
    <col min="14346" max="14592" width="9" style="250"/>
    <col min="14593" max="14593" width="5.25" style="250" customWidth="1"/>
    <col min="14594" max="14601" width="10.5" style="250" customWidth="1"/>
    <col min="14602" max="14848" width="9" style="250"/>
    <col min="14849" max="14849" width="5.25" style="250" customWidth="1"/>
    <col min="14850" max="14857" width="10.5" style="250" customWidth="1"/>
    <col min="14858" max="15104" width="9" style="250"/>
    <col min="15105" max="15105" width="5.25" style="250" customWidth="1"/>
    <col min="15106" max="15113" width="10.5" style="250" customWidth="1"/>
    <col min="15114" max="15360" width="9" style="250"/>
    <col min="15361" max="15361" width="5.25" style="250" customWidth="1"/>
    <col min="15362" max="15369" width="10.5" style="250" customWidth="1"/>
    <col min="15370" max="15616" width="9" style="250"/>
    <col min="15617" max="15617" width="5.25" style="250" customWidth="1"/>
    <col min="15618" max="15625" width="10.5" style="250" customWidth="1"/>
    <col min="15626" max="15872" width="9" style="250"/>
    <col min="15873" max="15873" width="5.25" style="250" customWidth="1"/>
    <col min="15874" max="15881" width="10.5" style="250" customWidth="1"/>
    <col min="15882" max="16128" width="9" style="250"/>
    <col min="16129" max="16129" width="5.25" style="250" customWidth="1"/>
    <col min="16130" max="16137" width="10.5" style="250" customWidth="1"/>
    <col min="16138" max="16384" width="9" style="250"/>
  </cols>
  <sheetData>
    <row r="1" spans="1:11" ht="27.75" customHeight="1" thickBot="1">
      <c r="A1" s="3994" t="s">
        <v>1353</v>
      </c>
      <c r="B1" s="3995"/>
      <c r="D1" s="275"/>
      <c r="E1" s="275"/>
      <c r="F1" s="275"/>
      <c r="G1" s="4007" t="str">
        <f>IF(AND(ISBLANK('届出書 '!AA4),ISBLANK('届出書 '!AD4),ISBLANK('届出書 '!AG4)),"届出書の日付から自動引用","令和"&amp;'届出書 '!AA4&amp;"年"&amp;'届出書 '!AD4&amp;"月"&amp;'届出書 '!AG4&amp;"日")</f>
        <v>届出書の日付から自動引用</v>
      </c>
      <c r="H1" s="4007"/>
      <c r="I1" s="4007"/>
    </row>
    <row r="2" spans="1:11" ht="75.75" customHeight="1" thickBot="1">
      <c r="A2" s="3637" t="s">
        <v>1728</v>
      </c>
      <c r="B2" s="3939"/>
      <c r="C2" s="3939"/>
      <c r="D2" s="3939"/>
      <c r="E2" s="3939"/>
      <c r="F2" s="3939"/>
      <c r="G2" s="3939"/>
      <c r="H2" s="3939"/>
      <c r="I2" s="3939"/>
    </row>
    <row r="3" spans="1:11" ht="17.25" customHeight="1">
      <c r="A3" s="269"/>
      <c r="B3" s="1418" t="s">
        <v>1797</v>
      </c>
      <c r="C3" s="1418" t="s">
        <v>1798</v>
      </c>
      <c r="D3" s="1431" t="s">
        <v>1806</v>
      </c>
      <c r="E3" s="1430"/>
      <c r="F3" s="4011" t="s">
        <v>1796</v>
      </c>
      <c r="G3" s="4012"/>
      <c r="H3" s="4008">
        <f>COUNTIF(H9:I38,"継続")</f>
        <v>0</v>
      </c>
      <c r="I3" s="282"/>
    </row>
    <row r="4" spans="1:11" ht="17.25" customHeight="1">
      <c r="A4" s="269"/>
      <c r="B4" s="4017">
        <v>45292</v>
      </c>
      <c r="C4" s="4019">
        <f>IFERROR(EOMONTH(B4,-1),"自動計算")</f>
        <v>45291</v>
      </c>
      <c r="D4" s="4021">
        <f>IFERROR(IF(MONTH(C4)&lt;=3,DATE(YEAR(C4)-3,,31+1),DATE(YEAR(C4)-2,,31+1)),"自動計算")</f>
        <v>44197</v>
      </c>
      <c r="E4" s="1430"/>
      <c r="F4" s="4013"/>
      <c r="G4" s="4014"/>
      <c r="H4" s="4009"/>
      <c r="I4" s="282"/>
    </row>
    <row r="5" spans="1:11" ht="17.25" customHeight="1" thickBot="1">
      <c r="A5" s="269"/>
      <c r="B5" s="4018"/>
      <c r="C5" s="4020"/>
      <c r="D5" s="4021"/>
      <c r="E5" s="1430"/>
      <c r="F5" s="4015"/>
      <c r="G5" s="4016"/>
      <c r="H5" s="4010"/>
      <c r="I5" s="282"/>
    </row>
    <row r="6" spans="1:11" ht="15.75" customHeight="1"/>
    <row r="7" spans="1:11" ht="15.75" customHeight="1">
      <c r="A7" s="278" t="s">
        <v>1730</v>
      </c>
      <c r="B7" s="278"/>
      <c r="C7" s="278"/>
      <c r="D7" s="278"/>
      <c r="E7" s="278"/>
      <c r="F7" s="278"/>
      <c r="G7" s="278"/>
      <c r="H7" s="278"/>
      <c r="I7" s="278"/>
      <c r="J7" s="250" t="s">
        <v>1807</v>
      </c>
      <c r="K7" s="250" t="s">
        <v>1807</v>
      </c>
    </row>
    <row r="8" spans="1:11" s="278" customFormat="1" ht="30" customHeight="1">
      <c r="A8" s="279"/>
      <c r="B8" s="3656" t="s">
        <v>137</v>
      </c>
      <c r="C8" s="3656"/>
      <c r="D8" s="3656" t="s">
        <v>585</v>
      </c>
      <c r="E8" s="3656"/>
      <c r="F8" s="3656" t="s">
        <v>188</v>
      </c>
      <c r="G8" s="3657"/>
      <c r="H8" s="3640" t="s">
        <v>494</v>
      </c>
      <c r="I8" s="3656"/>
      <c r="J8" s="1420" t="s">
        <v>1792</v>
      </c>
      <c r="K8" s="1420" t="s">
        <v>1802</v>
      </c>
    </row>
    <row r="9" spans="1:11" s="278" customFormat="1" ht="17.25" customHeight="1">
      <c r="A9" s="279">
        <v>1</v>
      </c>
      <c r="B9" s="3626"/>
      <c r="C9" s="3626"/>
      <c r="D9" s="4000"/>
      <c r="E9" s="4001"/>
      <c r="F9" s="3626"/>
      <c r="G9" s="3627"/>
      <c r="H9" s="3630"/>
      <c r="I9" s="3630"/>
      <c r="J9" s="278" t="b">
        <f>IF(D9&gt;=$D$4,TRUE,FALSE)</f>
        <v>0</v>
      </c>
      <c r="K9" s="278" t="b">
        <f>AND(J9=TRUE,H9="継続")</f>
        <v>0</v>
      </c>
    </row>
    <row r="10" spans="1:11" s="278" customFormat="1" ht="17.25" customHeight="1">
      <c r="A10" s="279">
        <v>2</v>
      </c>
      <c r="B10" s="3626"/>
      <c r="C10" s="3626"/>
      <c r="D10" s="4000"/>
      <c r="E10" s="4001"/>
      <c r="F10" s="3626"/>
      <c r="G10" s="3627"/>
      <c r="H10" s="3630"/>
      <c r="I10" s="3630"/>
      <c r="J10" s="278" t="b">
        <f t="shared" ref="J10:J38" si="0">IF(D10&gt;=$D$4,TRUE,FALSE)</f>
        <v>0</v>
      </c>
      <c r="K10" s="278" t="b">
        <f>AND(J10=TRUE,H10="継続")</f>
        <v>0</v>
      </c>
    </row>
    <row r="11" spans="1:11" s="278" customFormat="1" ht="17.25" customHeight="1">
      <c r="A11" s="279">
        <v>3</v>
      </c>
      <c r="B11" s="3627"/>
      <c r="C11" s="4003"/>
      <c r="D11" s="4004"/>
      <c r="E11" s="4005"/>
      <c r="F11" s="3627"/>
      <c r="G11" s="3633"/>
      <c r="H11" s="3630"/>
      <c r="I11" s="3630"/>
      <c r="J11" s="278" t="b">
        <f>IF(D11&gt;=$D$4,TRUE,FALSE)</f>
        <v>0</v>
      </c>
      <c r="K11" s="278" t="b">
        <f>AND(J11=TRUE,H11="継続")</f>
        <v>0</v>
      </c>
    </row>
    <row r="12" spans="1:11" s="278" customFormat="1" ht="17.25" customHeight="1">
      <c r="A12" s="279">
        <v>4</v>
      </c>
      <c r="B12" s="3627"/>
      <c r="C12" s="4003"/>
      <c r="D12" s="4004"/>
      <c r="E12" s="4005"/>
      <c r="F12" s="3627"/>
      <c r="G12" s="3633"/>
      <c r="H12" s="3630"/>
      <c r="I12" s="3630"/>
      <c r="J12" s="278" t="b">
        <f t="shared" si="0"/>
        <v>0</v>
      </c>
      <c r="K12" s="278" t="b">
        <f t="shared" ref="K12:K38" si="1">AND(J12=TRUE,H12="継続")</f>
        <v>0</v>
      </c>
    </row>
    <row r="13" spans="1:11" s="278" customFormat="1" ht="17.25" customHeight="1">
      <c r="A13" s="279">
        <v>5</v>
      </c>
      <c r="B13" s="3627"/>
      <c r="C13" s="4003"/>
      <c r="D13" s="4004"/>
      <c r="E13" s="4005"/>
      <c r="F13" s="3627"/>
      <c r="G13" s="3633"/>
      <c r="H13" s="3630"/>
      <c r="I13" s="3630"/>
      <c r="J13" s="278" t="b">
        <f t="shared" si="0"/>
        <v>0</v>
      </c>
      <c r="K13" s="278" t="b">
        <f t="shared" si="1"/>
        <v>0</v>
      </c>
    </row>
    <row r="14" spans="1:11" s="278" customFormat="1" ht="17.25" customHeight="1">
      <c r="A14" s="279">
        <v>6</v>
      </c>
      <c r="B14" s="3627"/>
      <c r="C14" s="4003"/>
      <c r="D14" s="4004"/>
      <c r="E14" s="4005"/>
      <c r="F14" s="3627"/>
      <c r="G14" s="3633"/>
      <c r="H14" s="3630"/>
      <c r="I14" s="3630"/>
      <c r="J14" s="278" t="b">
        <f t="shared" si="0"/>
        <v>0</v>
      </c>
      <c r="K14" s="278" t="b">
        <f t="shared" si="1"/>
        <v>0</v>
      </c>
    </row>
    <row r="15" spans="1:11" s="278" customFormat="1" ht="17.25" customHeight="1">
      <c r="A15" s="279">
        <v>7</v>
      </c>
      <c r="B15" s="3626"/>
      <c r="C15" s="3626"/>
      <c r="D15" s="4002"/>
      <c r="E15" s="4002"/>
      <c r="F15" s="3626"/>
      <c r="G15" s="3627"/>
      <c r="H15" s="3626"/>
      <c r="I15" s="3626"/>
      <c r="J15" s="278" t="b">
        <f t="shared" si="0"/>
        <v>0</v>
      </c>
      <c r="K15" s="278" t="b">
        <f t="shared" si="1"/>
        <v>0</v>
      </c>
    </row>
    <row r="16" spans="1:11" s="278" customFormat="1" ht="17.25" customHeight="1">
      <c r="A16" s="279">
        <v>8</v>
      </c>
      <c r="B16" s="3626"/>
      <c r="C16" s="3626"/>
      <c r="D16" s="4002"/>
      <c r="E16" s="4002"/>
      <c r="F16" s="3626"/>
      <c r="G16" s="3627"/>
      <c r="H16" s="3626"/>
      <c r="I16" s="3626"/>
      <c r="J16" s="278" t="b">
        <f t="shared" si="0"/>
        <v>0</v>
      </c>
      <c r="K16" s="278" t="b">
        <f t="shared" si="1"/>
        <v>0</v>
      </c>
    </row>
    <row r="17" spans="1:11" s="278" customFormat="1" ht="17.25" customHeight="1">
      <c r="A17" s="279">
        <v>9</v>
      </c>
      <c r="B17" s="3626"/>
      <c r="C17" s="3626"/>
      <c r="D17" s="4002"/>
      <c r="E17" s="4002"/>
      <c r="F17" s="3626"/>
      <c r="G17" s="3627"/>
      <c r="H17" s="3626"/>
      <c r="I17" s="3626"/>
      <c r="J17" s="278" t="b">
        <f t="shared" si="0"/>
        <v>0</v>
      </c>
      <c r="K17" s="278" t="b">
        <f t="shared" si="1"/>
        <v>0</v>
      </c>
    </row>
    <row r="18" spans="1:11" s="278" customFormat="1" ht="17.25" customHeight="1">
      <c r="A18" s="279">
        <v>10</v>
      </c>
      <c r="B18" s="3626"/>
      <c r="C18" s="3626"/>
      <c r="D18" s="4002"/>
      <c r="E18" s="4002"/>
      <c r="F18" s="3626"/>
      <c r="G18" s="3627"/>
      <c r="H18" s="3626"/>
      <c r="I18" s="3626"/>
      <c r="J18" s="278" t="b">
        <f t="shared" si="0"/>
        <v>0</v>
      </c>
      <c r="K18" s="278" t="b">
        <f t="shared" si="1"/>
        <v>0</v>
      </c>
    </row>
    <row r="19" spans="1:11" s="278" customFormat="1" ht="17.25" customHeight="1">
      <c r="A19" s="279">
        <v>11</v>
      </c>
      <c r="B19" s="3627"/>
      <c r="C19" s="4003"/>
      <c r="D19" s="4004"/>
      <c r="E19" s="4005"/>
      <c r="F19" s="3626"/>
      <c r="G19" s="3627"/>
      <c r="H19" s="3630"/>
      <c r="I19" s="3630"/>
      <c r="J19" s="278" t="b">
        <f t="shared" si="0"/>
        <v>0</v>
      </c>
      <c r="K19" s="278" t="b">
        <f t="shared" si="1"/>
        <v>0</v>
      </c>
    </row>
    <row r="20" spans="1:11" s="278" customFormat="1" ht="17.25" customHeight="1">
      <c r="A20" s="279">
        <v>12</v>
      </c>
      <c r="B20" s="3626"/>
      <c r="C20" s="3626"/>
      <c r="D20" s="4000"/>
      <c r="E20" s="4001"/>
      <c r="F20" s="3626"/>
      <c r="G20" s="3627"/>
      <c r="H20" s="3630"/>
      <c r="I20" s="3630"/>
      <c r="J20" s="278" t="b">
        <f t="shared" si="0"/>
        <v>0</v>
      </c>
      <c r="K20" s="278" t="b">
        <f t="shared" si="1"/>
        <v>0</v>
      </c>
    </row>
    <row r="21" spans="1:11" s="278" customFormat="1" ht="17.25" customHeight="1">
      <c r="A21" s="279">
        <v>13</v>
      </c>
      <c r="B21" s="3627"/>
      <c r="C21" s="4003"/>
      <c r="D21" s="4004"/>
      <c r="E21" s="4005"/>
      <c r="F21" s="3627"/>
      <c r="G21" s="3633"/>
      <c r="H21" s="3630"/>
      <c r="I21" s="3630"/>
      <c r="J21" s="278" t="b">
        <f t="shared" si="0"/>
        <v>0</v>
      </c>
      <c r="K21" s="278" t="b">
        <f t="shared" si="1"/>
        <v>0</v>
      </c>
    </row>
    <row r="22" spans="1:11" s="278" customFormat="1" ht="17.25" customHeight="1">
      <c r="A22" s="279">
        <v>14</v>
      </c>
      <c r="B22" s="3626"/>
      <c r="C22" s="3626"/>
      <c r="D22" s="4000"/>
      <c r="E22" s="4001"/>
      <c r="F22" s="3626"/>
      <c r="G22" s="3627"/>
      <c r="H22" s="3630"/>
      <c r="I22" s="3630"/>
      <c r="J22" s="278" t="b">
        <f t="shared" si="0"/>
        <v>0</v>
      </c>
      <c r="K22" s="278" t="b">
        <f t="shared" si="1"/>
        <v>0</v>
      </c>
    </row>
    <row r="23" spans="1:11" s="278" customFormat="1" ht="17.25" customHeight="1">
      <c r="A23" s="279">
        <v>15</v>
      </c>
      <c r="B23" s="3626"/>
      <c r="C23" s="3626"/>
      <c r="D23" s="4004"/>
      <c r="E23" s="4005"/>
      <c r="F23" s="3626"/>
      <c r="G23" s="3627"/>
      <c r="H23" s="3630"/>
      <c r="I23" s="3630"/>
      <c r="J23" s="278" t="b">
        <f t="shared" si="0"/>
        <v>0</v>
      </c>
      <c r="K23" s="278" t="b">
        <f t="shared" si="1"/>
        <v>0</v>
      </c>
    </row>
    <row r="24" spans="1:11" s="278" customFormat="1" ht="17.25" customHeight="1">
      <c r="A24" s="279">
        <v>16</v>
      </c>
      <c r="B24" s="3626"/>
      <c r="C24" s="3626"/>
      <c r="D24" s="4002"/>
      <c r="E24" s="4002"/>
      <c r="F24" s="3626"/>
      <c r="G24" s="3627"/>
      <c r="H24" s="3630"/>
      <c r="I24" s="3630"/>
      <c r="J24" s="278" t="b">
        <f t="shared" si="0"/>
        <v>0</v>
      </c>
      <c r="K24" s="278" t="b">
        <f t="shared" si="1"/>
        <v>0</v>
      </c>
    </row>
    <row r="25" spans="1:11" s="278" customFormat="1" ht="17.25" customHeight="1">
      <c r="A25" s="279">
        <v>17</v>
      </c>
      <c r="B25" s="3626"/>
      <c r="C25" s="3626"/>
      <c r="D25" s="4002"/>
      <c r="E25" s="4002"/>
      <c r="F25" s="3626"/>
      <c r="G25" s="3627"/>
      <c r="H25" s="3630"/>
      <c r="I25" s="3630"/>
      <c r="J25" s="278" t="b">
        <f t="shared" si="0"/>
        <v>0</v>
      </c>
      <c r="K25" s="278" t="b">
        <f t="shared" si="1"/>
        <v>0</v>
      </c>
    </row>
    <row r="26" spans="1:11" s="278" customFormat="1" ht="17.25" customHeight="1">
      <c r="A26" s="279">
        <v>18</v>
      </c>
      <c r="B26" s="3626"/>
      <c r="C26" s="3626"/>
      <c r="D26" s="4002"/>
      <c r="E26" s="4002"/>
      <c r="F26" s="3626"/>
      <c r="G26" s="3627"/>
      <c r="H26" s="3630"/>
      <c r="I26" s="3630"/>
      <c r="J26" s="278" t="b">
        <f t="shared" si="0"/>
        <v>0</v>
      </c>
      <c r="K26" s="278" t="b">
        <f t="shared" si="1"/>
        <v>0</v>
      </c>
    </row>
    <row r="27" spans="1:11" s="278" customFormat="1" ht="17.25" customHeight="1">
      <c r="A27" s="279">
        <v>19</v>
      </c>
      <c r="B27" s="3626"/>
      <c r="C27" s="3626"/>
      <c r="D27" s="4002"/>
      <c r="E27" s="4002"/>
      <c r="F27" s="3626"/>
      <c r="G27" s="3627"/>
      <c r="H27" s="3630"/>
      <c r="I27" s="3630"/>
      <c r="J27" s="278" t="b">
        <f t="shared" si="0"/>
        <v>0</v>
      </c>
      <c r="K27" s="278" t="b">
        <f t="shared" si="1"/>
        <v>0</v>
      </c>
    </row>
    <row r="28" spans="1:11" s="278" customFormat="1" ht="17.25" customHeight="1">
      <c r="A28" s="279">
        <v>20</v>
      </c>
      <c r="B28" s="3626"/>
      <c r="C28" s="3626"/>
      <c r="D28" s="4002"/>
      <c r="E28" s="4002"/>
      <c r="F28" s="3626"/>
      <c r="G28" s="3627"/>
      <c r="H28" s="3630"/>
      <c r="I28" s="3630"/>
      <c r="J28" s="278" t="b">
        <f t="shared" si="0"/>
        <v>0</v>
      </c>
      <c r="K28" s="278" t="b">
        <f t="shared" si="1"/>
        <v>0</v>
      </c>
    </row>
    <row r="29" spans="1:11" s="278" customFormat="1" ht="17.25" customHeight="1">
      <c r="A29" s="279">
        <v>21</v>
      </c>
      <c r="B29" s="3626"/>
      <c r="C29" s="3626"/>
      <c r="D29" s="4006"/>
      <c r="E29" s="4006"/>
      <c r="F29" s="3626"/>
      <c r="G29" s="3627"/>
      <c r="H29" s="3630"/>
      <c r="I29" s="3630"/>
      <c r="J29" s="278" t="b">
        <f t="shared" si="0"/>
        <v>0</v>
      </c>
      <c r="K29" s="278" t="b">
        <f t="shared" si="1"/>
        <v>0</v>
      </c>
    </row>
    <row r="30" spans="1:11" s="278" customFormat="1" ht="17.25" customHeight="1">
      <c r="A30" s="279">
        <v>22</v>
      </c>
      <c r="B30" s="3626"/>
      <c r="C30" s="3626"/>
      <c r="D30" s="4006"/>
      <c r="E30" s="4006"/>
      <c r="F30" s="3626"/>
      <c r="G30" s="3627"/>
      <c r="H30" s="3630"/>
      <c r="I30" s="3630"/>
      <c r="J30" s="278" t="b">
        <f t="shared" si="0"/>
        <v>0</v>
      </c>
      <c r="K30" s="278" t="b">
        <f t="shared" si="1"/>
        <v>0</v>
      </c>
    </row>
    <row r="31" spans="1:11" s="278" customFormat="1" ht="17.25" customHeight="1">
      <c r="A31" s="279">
        <v>23</v>
      </c>
      <c r="B31" s="3626"/>
      <c r="C31" s="3626"/>
      <c r="D31" s="4006"/>
      <c r="E31" s="4006"/>
      <c r="F31" s="3626"/>
      <c r="G31" s="3627"/>
      <c r="H31" s="3630"/>
      <c r="I31" s="3630"/>
      <c r="J31" s="278" t="b">
        <f t="shared" si="0"/>
        <v>0</v>
      </c>
      <c r="K31" s="278" t="b">
        <f t="shared" si="1"/>
        <v>0</v>
      </c>
    </row>
    <row r="32" spans="1:11" s="278" customFormat="1" ht="17.25" customHeight="1">
      <c r="A32" s="279">
        <v>24</v>
      </c>
      <c r="B32" s="3626"/>
      <c r="C32" s="3626"/>
      <c r="D32" s="4006"/>
      <c r="E32" s="4006"/>
      <c r="F32" s="3626"/>
      <c r="G32" s="3627"/>
      <c r="H32" s="3630"/>
      <c r="I32" s="3630"/>
      <c r="J32" s="278" t="b">
        <f t="shared" si="0"/>
        <v>0</v>
      </c>
      <c r="K32" s="278" t="b">
        <f t="shared" si="1"/>
        <v>0</v>
      </c>
    </row>
    <row r="33" spans="1:11" s="278" customFormat="1" ht="17.25" customHeight="1">
      <c r="A33" s="279">
        <v>25</v>
      </c>
      <c r="B33" s="3626"/>
      <c r="C33" s="3626"/>
      <c r="D33" s="4006"/>
      <c r="E33" s="4006"/>
      <c r="F33" s="3626"/>
      <c r="G33" s="3627"/>
      <c r="H33" s="3630"/>
      <c r="I33" s="3630"/>
      <c r="J33" s="278" t="b">
        <f t="shared" si="0"/>
        <v>0</v>
      </c>
      <c r="K33" s="278" t="b">
        <f t="shared" si="1"/>
        <v>0</v>
      </c>
    </row>
    <row r="34" spans="1:11" s="278" customFormat="1" ht="17.25" customHeight="1">
      <c r="A34" s="279">
        <v>26</v>
      </c>
      <c r="B34" s="3626"/>
      <c r="C34" s="3626"/>
      <c r="D34" s="4002"/>
      <c r="E34" s="4002"/>
      <c r="F34" s="3626"/>
      <c r="G34" s="3627"/>
      <c r="H34" s="3630"/>
      <c r="I34" s="3630"/>
      <c r="J34" s="278" t="b">
        <f t="shared" si="0"/>
        <v>0</v>
      </c>
      <c r="K34" s="278" t="b">
        <f t="shared" si="1"/>
        <v>0</v>
      </c>
    </row>
    <row r="35" spans="1:11" s="278" customFormat="1" ht="17.25" customHeight="1">
      <c r="A35" s="279">
        <v>27</v>
      </c>
      <c r="B35" s="3626"/>
      <c r="C35" s="3626"/>
      <c r="D35" s="4002"/>
      <c r="E35" s="4002"/>
      <c r="F35" s="3626"/>
      <c r="G35" s="3627"/>
      <c r="H35" s="3630"/>
      <c r="I35" s="3630"/>
      <c r="J35" s="278" t="b">
        <f t="shared" si="0"/>
        <v>0</v>
      </c>
      <c r="K35" s="278" t="b">
        <f t="shared" si="1"/>
        <v>0</v>
      </c>
    </row>
    <row r="36" spans="1:11" s="278" customFormat="1" ht="17.25" customHeight="1">
      <c r="A36" s="279">
        <v>28</v>
      </c>
      <c r="B36" s="3626"/>
      <c r="C36" s="3626"/>
      <c r="D36" s="4002"/>
      <c r="E36" s="4002"/>
      <c r="F36" s="3626"/>
      <c r="G36" s="3627"/>
      <c r="H36" s="3630"/>
      <c r="I36" s="3630"/>
      <c r="J36" s="278" t="b">
        <f t="shared" si="0"/>
        <v>0</v>
      </c>
      <c r="K36" s="278" t="b">
        <f t="shared" si="1"/>
        <v>0</v>
      </c>
    </row>
    <row r="37" spans="1:11" s="278" customFormat="1" ht="17.25" customHeight="1">
      <c r="A37" s="279">
        <v>29</v>
      </c>
      <c r="B37" s="3626"/>
      <c r="C37" s="3626"/>
      <c r="D37" s="4002"/>
      <c r="E37" s="4002"/>
      <c r="F37" s="3626"/>
      <c r="G37" s="3627"/>
      <c r="H37" s="3630"/>
      <c r="I37" s="3630"/>
      <c r="J37" s="278" t="b">
        <f t="shared" si="0"/>
        <v>0</v>
      </c>
      <c r="K37" s="278" t="b">
        <f t="shared" si="1"/>
        <v>0</v>
      </c>
    </row>
    <row r="38" spans="1:11" s="278" customFormat="1" ht="17.25" customHeight="1">
      <c r="A38" s="279">
        <v>30</v>
      </c>
      <c r="B38" s="3626"/>
      <c r="C38" s="3626"/>
      <c r="D38" s="4002"/>
      <c r="E38" s="4002"/>
      <c r="F38" s="3626"/>
      <c r="G38" s="3627"/>
      <c r="H38" s="3630"/>
      <c r="I38" s="3630"/>
      <c r="J38" s="278" t="b">
        <f t="shared" si="0"/>
        <v>0</v>
      </c>
      <c r="K38" s="278" t="b">
        <f t="shared" si="1"/>
        <v>0</v>
      </c>
    </row>
    <row r="39" spans="1:11" ht="22.5" customHeight="1">
      <c r="A39" s="3628" t="s">
        <v>495</v>
      </c>
      <c r="B39" s="3629"/>
      <c r="C39" s="3629"/>
      <c r="D39" s="3629"/>
      <c r="E39" s="3629"/>
      <c r="F39" s="3629"/>
      <c r="G39" s="3629"/>
      <c r="H39" s="3629"/>
      <c r="I39" s="3629"/>
    </row>
    <row r="40" spans="1:11" ht="22.5" customHeight="1">
      <c r="A40" s="3629"/>
      <c r="B40" s="3629"/>
      <c r="C40" s="3629"/>
      <c r="D40" s="3629"/>
      <c r="E40" s="3629"/>
      <c r="F40" s="3629"/>
      <c r="G40" s="3629"/>
      <c r="H40" s="3629"/>
      <c r="I40" s="3629"/>
    </row>
  </sheetData>
  <dataConsolidate/>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3">
    <mergeCell ref="A39: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A1:B1"/>
    <mergeCell ref="G1:I1"/>
    <mergeCell ref="A2:I2"/>
    <mergeCell ref="B8:C8"/>
    <mergeCell ref="D8:E8"/>
    <mergeCell ref="F8:G8"/>
    <mergeCell ref="H8:I8"/>
    <mergeCell ref="H3:H5"/>
    <mergeCell ref="F3:G5"/>
    <mergeCell ref="B4:B5"/>
    <mergeCell ref="C4:C5"/>
    <mergeCell ref="D4:D5"/>
  </mergeCells>
  <phoneticPr fontId="8"/>
  <conditionalFormatting sqref="B9:I38">
    <cfRule type="notContainsBlanks" dxfId="31" priority="2">
      <formula>LEN(TRIM(B9))&gt;0</formula>
    </cfRule>
  </conditionalFormatting>
  <conditionalFormatting sqref="B4:B5">
    <cfRule type="notContainsBlanks" dxfId="30" priority="1">
      <formula>LEN(TRIM(B4))&gt;0</formula>
    </cfRule>
  </conditionalFormatting>
  <dataValidations count="1">
    <dataValidation type="list" allowBlank="1" showInputMessage="1" showErrorMessage="1" sqref="H9:I38" xr:uid="{53C9E117-8447-498D-8755-8EBF8AE80D47}">
      <formula1>"継続,離職"</formula1>
    </dataValidation>
  </dataValidations>
  <pageMargins left="0.8" right="0.7" top="0.75" bottom="0.75" header="0.3" footer="0.3"/>
  <pageSetup paperSize="9" scale="98"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6DB3-F3ED-42E1-894A-B90A2022766E}">
  <sheetPr>
    <tabColor theme="4"/>
  </sheetPr>
  <dimension ref="A1:K47"/>
  <sheetViews>
    <sheetView showGridLines="0" view="pageBreakPreview" zoomScale="85" zoomScaleNormal="100" zoomScaleSheetLayoutView="85" workbookViewId="0">
      <selection activeCell="M26" sqref="M26"/>
    </sheetView>
  </sheetViews>
  <sheetFormatPr defaultColWidth="9" defaultRowHeight="13.5"/>
  <cols>
    <col min="1" max="1" width="5.25" style="375" customWidth="1"/>
    <col min="2" max="5" width="9.5" style="375" customWidth="1"/>
    <col min="6" max="6" width="11.25" style="375" customWidth="1"/>
    <col min="7" max="7" width="4.5" style="375" customWidth="1"/>
    <col min="8" max="9" width="7.875" style="375" customWidth="1"/>
    <col min="10" max="10" width="14.125" style="375" customWidth="1"/>
    <col min="11" max="11" width="13.25" style="375" customWidth="1"/>
    <col min="12" max="16384" width="9" style="375"/>
  </cols>
  <sheetData>
    <row r="1" spans="1:11" ht="27.75" customHeight="1">
      <c r="A1" s="1440" t="s">
        <v>782</v>
      </c>
      <c r="G1" s="4038" t="str">
        <f>IF(AND(ISBLANK('届出書 '!AA4),ISBLANK('届出書 '!AD4),ISBLANK('届出書 '!AG4)),"届出書の日付から自動引用","令和"&amp;'届出書 '!AA4&amp;"年"&amp;'届出書 '!AD4&amp;"月"&amp;'届出書 '!AG4&amp;"日")</f>
        <v>届出書の日付から自動引用</v>
      </c>
      <c r="H1" s="4039"/>
      <c r="I1" s="4039"/>
      <c r="J1" s="4039"/>
      <c r="K1" s="4039"/>
    </row>
    <row r="2" spans="1:11" ht="84.75" customHeight="1">
      <c r="A2" s="4040" t="s">
        <v>496</v>
      </c>
      <c r="B2" s="4041"/>
      <c r="C2" s="4041"/>
      <c r="D2" s="4041"/>
      <c r="E2" s="4041"/>
      <c r="F2" s="4041"/>
      <c r="G2" s="4041"/>
      <c r="H2" s="4041"/>
      <c r="I2" s="4041"/>
      <c r="J2" s="4041"/>
      <c r="K2" s="4041"/>
    </row>
    <row r="3" spans="1:11" ht="16.5" customHeight="1" thickBot="1">
      <c r="A3" s="145"/>
      <c r="B3" s="1005"/>
      <c r="C3" s="1005"/>
      <c r="D3" s="1005"/>
      <c r="E3" s="1005"/>
      <c r="F3" s="1005"/>
      <c r="G3" s="1005"/>
      <c r="H3" s="1005"/>
      <c r="I3" s="1005"/>
      <c r="J3" s="1005"/>
      <c r="K3" s="1005"/>
    </row>
    <row r="4" spans="1:11" ht="16.5" customHeight="1">
      <c r="A4" s="4042" t="s">
        <v>253</v>
      </c>
      <c r="B4" s="4024" t="s">
        <v>965</v>
      </c>
      <c r="C4" s="4025"/>
      <c r="D4" s="4025"/>
      <c r="E4" s="4026"/>
      <c r="F4" s="4043"/>
      <c r="H4" s="4046" t="s">
        <v>966</v>
      </c>
      <c r="I4" s="4046"/>
      <c r="J4" s="4046"/>
      <c r="K4" s="4046"/>
    </row>
    <row r="5" spans="1:11" ht="16.5" customHeight="1">
      <c r="A5" s="4022"/>
      <c r="B5" s="4027"/>
      <c r="C5" s="4028"/>
      <c r="D5" s="4028"/>
      <c r="E5" s="4029"/>
      <c r="F5" s="4044"/>
      <c r="H5" s="4046"/>
      <c r="I5" s="4046"/>
      <c r="J5" s="4046"/>
      <c r="K5" s="4046"/>
    </row>
    <row r="6" spans="1:11" ht="16.5" customHeight="1" thickBot="1">
      <c r="A6" s="4023"/>
      <c r="B6" s="4030"/>
      <c r="C6" s="4031"/>
      <c r="D6" s="4031"/>
      <c r="E6" s="4032"/>
      <c r="F6" s="4045"/>
      <c r="H6" s="4046"/>
      <c r="I6" s="4046"/>
      <c r="J6" s="4046"/>
      <c r="K6" s="4046"/>
    </row>
    <row r="7" spans="1:11" ht="16.5" customHeight="1">
      <c r="A7" s="4022" t="s">
        <v>254</v>
      </c>
      <c r="B7" s="4024" t="s">
        <v>497</v>
      </c>
      <c r="C7" s="4025"/>
      <c r="D7" s="4025"/>
      <c r="E7" s="4026"/>
      <c r="F7" s="4043"/>
      <c r="H7" s="4046"/>
      <c r="I7" s="4046"/>
      <c r="J7" s="4046"/>
      <c r="K7" s="4046"/>
    </row>
    <row r="8" spans="1:11" ht="16.5" customHeight="1">
      <c r="A8" s="4022"/>
      <c r="B8" s="4027"/>
      <c r="C8" s="4028"/>
      <c r="D8" s="4028"/>
      <c r="E8" s="4029"/>
      <c r="F8" s="4044"/>
      <c r="K8" s="103"/>
    </row>
    <row r="9" spans="1:11" ht="16.5" customHeight="1" thickBot="1">
      <c r="A9" s="4023"/>
      <c r="B9" s="4030"/>
      <c r="C9" s="4031"/>
      <c r="D9" s="4031"/>
      <c r="E9" s="4032"/>
      <c r="F9" s="4045"/>
      <c r="K9" s="103"/>
    </row>
    <row r="10" spans="1:11" ht="18.75" customHeight="1">
      <c r="A10" s="4022" t="s">
        <v>498</v>
      </c>
      <c r="B10" s="4024" t="s">
        <v>499</v>
      </c>
      <c r="C10" s="4025"/>
      <c r="D10" s="4025"/>
      <c r="E10" s="4026"/>
      <c r="F10" s="4033" t="str">
        <f>IFERROR(F4/F7,"自動計算")</f>
        <v>自動計算</v>
      </c>
      <c r="K10" s="103"/>
    </row>
    <row r="11" spans="1:11" ht="18.75" customHeight="1">
      <c r="A11" s="4022"/>
      <c r="B11" s="4027"/>
      <c r="C11" s="4028"/>
      <c r="D11" s="4028"/>
      <c r="E11" s="4029"/>
      <c r="F11" s="4034"/>
      <c r="K11" s="103"/>
    </row>
    <row r="12" spans="1:11" ht="18.75" customHeight="1" thickBot="1">
      <c r="A12" s="4023"/>
      <c r="B12" s="4030"/>
      <c r="C12" s="4031"/>
      <c r="D12" s="4031"/>
      <c r="E12" s="4032"/>
      <c r="F12" s="4035"/>
      <c r="K12" s="103"/>
    </row>
    <row r="13" spans="1:11" ht="15.75" customHeight="1"/>
    <row r="14" spans="1:11" ht="15.75" customHeight="1">
      <c r="A14" s="108" t="s">
        <v>500</v>
      </c>
      <c r="B14" s="108"/>
      <c r="C14" s="108"/>
      <c r="D14" s="108"/>
      <c r="E14" s="108"/>
      <c r="F14" s="108"/>
      <c r="G14" s="108"/>
      <c r="H14" s="108"/>
      <c r="I14" s="108"/>
      <c r="J14" s="108"/>
      <c r="K14" s="108"/>
    </row>
    <row r="15" spans="1:11" s="108" customFormat="1" ht="30" customHeight="1">
      <c r="A15" s="1406"/>
      <c r="B15" s="4036" t="s">
        <v>137</v>
      </c>
      <c r="C15" s="4036"/>
      <c r="D15" s="4036" t="s">
        <v>585</v>
      </c>
      <c r="E15" s="4036"/>
      <c r="F15" s="4036" t="s">
        <v>188</v>
      </c>
      <c r="G15" s="4037"/>
      <c r="H15" s="4053" t="s">
        <v>599</v>
      </c>
      <c r="I15" s="4036"/>
      <c r="J15" s="1006" t="s">
        <v>600</v>
      </c>
      <c r="K15" s="1409" t="s">
        <v>501</v>
      </c>
    </row>
    <row r="16" spans="1:11" s="108" customFormat="1" ht="17.25" customHeight="1">
      <c r="A16" s="1406">
        <v>1</v>
      </c>
      <c r="B16" s="4054"/>
      <c r="C16" s="4054"/>
      <c r="D16" s="4055"/>
      <c r="E16" s="4056"/>
      <c r="F16" s="4054"/>
      <c r="G16" s="4047"/>
      <c r="H16" s="4052"/>
      <c r="I16" s="4052"/>
      <c r="J16" s="1048"/>
      <c r="K16" s="1416"/>
    </row>
    <row r="17" spans="1:11" s="108" customFormat="1" ht="17.25" customHeight="1">
      <c r="A17" s="1406">
        <v>2</v>
      </c>
      <c r="B17" s="4054"/>
      <c r="C17" s="4054"/>
      <c r="D17" s="4055"/>
      <c r="E17" s="4056"/>
      <c r="F17" s="4054"/>
      <c r="G17" s="4047"/>
      <c r="H17" s="4052"/>
      <c r="I17" s="4052"/>
      <c r="J17" s="1048"/>
      <c r="K17" s="1416"/>
    </row>
    <row r="18" spans="1:11" s="108" customFormat="1" ht="17.25" customHeight="1">
      <c r="A18" s="1406">
        <v>3</v>
      </c>
      <c r="B18" s="4047"/>
      <c r="C18" s="4048"/>
      <c r="D18" s="4049"/>
      <c r="E18" s="4050"/>
      <c r="F18" s="4047"/>
      <c r="G18" s="4051"/>
      <c r="H18" s="4052"/>
      <c r="I18" s="4052"/>
      <c r="J18" s="1048"/>
      <c r="K18" s="1416"/>
    </row>
    <row r="19" spans="1:11" s="108" customFormat="1" ht="17.25" customHeight="1">
      <c r="A19" s="1406">
        <v>4</v>
      </c>
      <c r="B19" s="4047"/>
      <c r="C19" s="4048"/>
      <c r="D19" s="4049"/>
      <c r="E19" s="4050"/>
      <c r="F19" s="4047"/>
      <c r="G19" s="4051"/>
      <c r="H19" s="4052"/>
      <c r="I19" s="4052"/>
      <c r="J19" s="1048"/>
      <c r="K19" s="1416"/>
    </row>
    <row r="20" spans="1:11" s="108" customFormat="1" ht="17.25" customHeight="1">
      <c r="A20" s="1406">
        <v>5</v>
      </c>
      <c r="B20" s="4047"/>
      <c r="C20" s="4048"/>
      <c r="D20" s="4049"/>
      <c r="E20" s="4050"/>
      <c r="F20" s="4047"/>
      <c r="G20" s="4051"/>
      <c r="H20" s="4052"/>
      <c r="I20" s="4052"/>
      <c r="J20" s="1048"/>
      <c r="K20" s="1416"/>
    </row>
    <row r="21" spans="1:11" s="108" customFormat="1" ht="17.25" customHeight="1">
      <c r="A21" s="1406">
        <v>6</v>
      </c>
      <c r="B21" s="4047"/>
      <c r="C21" s="4048"/>
      <c r="D21" s="4049"/>
      <c r="E21" s="4050"/>
      <c r="F21" s="4047"/>
      <c r="G21" s="4051"/>
      <c r="H21" s="4052"/>
      <c r="I21" s="4052"/>
      <c r="J21" s="1048"/>
      <c r="K21" s="1441"/>
    </row>
    <row r="22" spans="1:11" s="108" customFormat="1" ht="17.25" customHeight="1">
      <c r="A22" s="1406">
        <v>7</v>
      </c>
      <c r="B22" s="4054"/>
      <c r="C22" s="4054"/>
      <c r="D22" s="4054"/>
      <c r="E22" s="4054"/>
      <c r="F22" s="4054"/>
      <c r="G22" s="4047"/>
      <c r="H22" s="4054"/>
      <c r="I22" s="4054"/>
      <c r="J22" s="1416"/>
      <c r="K22" s="1441"/>
    </row>
    <row r="23" spans="1:11" s="108" customFormat="1" ht="17.25" customHeight="1">
      <c r="A23" s="1406">
        <v>8</v>
      </c>
      <c r="B23" s="4054"/>
      <c r="C23" s="4054"/>
      <c r="D23" s="4054"/>
      <c r="E23" s="4054"/>
      <c r="F23" s="4054"/>
      <c r="G23" s="4047"/>
      <c r="H23" s="4054"/>
      <c r="I23" s="4054"/>
      <c r="J23" s="1416"/>
      <c r="K23" s="1441"/>
    </row>
    <row r="24" spans="1:11" s="108" customFormat="1" ht="17.25" customHeight="1">
      <c r="A24" s="1406">
        <v>9</v>
      </c>
      <c r="B24" s="4054"/>
      <c r="C24" s="4054"/>
      <c r="D24" s="4054"/>
      <c r="E24" s="4054"/>
      <c r="F24" s="4054"/>
      <c r="G24" s="4047"/>
      <c r="H24" s="4054"/>
      <c r="I24" s="4054"/>
      <c r="J24" s="1416"/>
      <c r="K24" s="1441"/>
    </row>
    <row r="25" spans="1:11" s="108" customFormat="1" ht="17.25" customHeight="1">
      <c r="A25" s="1406">
        <v>10</v>
      </c>
      <c r="B25" s="4054"/>
      <c r="C25" s="4054"/>
      <c r="D25" s="4054"/>
      <c r="E25" s="4054"/>
      <c r="F25" s="4054"/>
      <c r="G25" s="4047"/>
      <c r="H25" s="4054"/>
      <c r="I25" s="4054"/>
      <c r="J25" s="1416"/>
      <c r="K25" s="1441"/>
    </row>
    <row r="26" spans="1:11" s="108" customFormat="1" ht="17.25" customHeight="1">
      <c r="A26" s="1406">
        <v>11</v>
      </c>
      <c r="B26" s="4047"/>
      <c r="C26" s="4048"/>
      <c r="D26" s="4049"/>
      <c r="E26" s="4050"/>
      <c r="F26" s="4054"/>
      <c r="G26" s="4047"/>
      <c r="H26" s="4052"/>
      <c r="I26" s="4052"/>
      <c r="J26" s="1048"/>
      <c r="K26" s="1416"/>
    </row>
    <row r="27" spans="1:11" s="108" customFormat="1" ht="17.25" customHeight="1">
      <c r="A27" s="1406">
        <v>12</v>
      </c>
      <c r="B27" s="4054"/>
      <c r="C27" s="4054"/>
      <c r="D27" s="4055"/>
      <c r="E27" s="4056"/>
      <c r="F27" s="4054"/>
      <c r="G27" s="4047"/>
      <c r="H27" s="4052"/>
      <c r="I27" s="4052"/>
      <c r="J27" s="1048"/>
      <c r="K27" s="1416"/>
    </row>
    <row r="28" spans="1:11" s="108" customFormat="1" ht="17.25" customHeight="1">
      <c r="A28" s="1406">
        <v>13</v>
      </c>
      <c r="B28" s="4047"/>
      <c r="C28" s="4048"/>
      <c r="D28" s="4049"/>
      <c r="E28" s="4050"/>
      <c r="F28" s="4047"/>
      <c r="G28" s="4051"/>
      <c r="H28" s="4052"/>
      <c r="I28" s="4052"/>
      <c r="J28" s="1048"/>
      <c r="K28" s="1416"/>
    </row>
    <row r="29" spans="1:11" s="108" customFormat="1" ht="17.25" customHeight="1">
      <c r="A29" s="1406">
        <v>14</v>
      </c>
      <c r="B29" s="4054"/>
      <c r="C29" s="4054"/>
      <c r="D29" s="4055"/>
      <c r="E29" s="4056"/>
      <c r="F29" s="4054"/>
      <c r="G29" s="4047"/>
      <c r="H29" s="4052"/>
      <c r="I29" s="4052"/>
      <c r="J29" s="1048"/>
      <c r="K29" s="1416"/>
    </row>
    <row r="30" spans="1:11" s="108" customFormat="1" ht="17.25" customHeight="1">
      <c r="A30" s="1406">
        <v>15</v>
      </c>
      <c r="B30" s="4054"/>
      <c r="C30" s="4054"/>
      <c r="D30" s="4049"/>
      <c r="E30" s="4048"/>
      <c r="F30" s="4054"/>
      <c r="G30" s="4047"/>
      <c r="H30" s="4052"/>
      <c r="I30" s="4052"/>
      <c r="J30" s="1048"/>
      <c r="K30" s="1441"/>
    </row>
    <row r="31" spans="1:11" s="108" customFormat="1" ht="17.25" customHeight="1">
      <c r="A31" s="1406">
        <v>16</v>
      </c>
      <c r="B31" s="4054"/>
      <c r="C31" s="4054"/>
      <c r="D31" s="4052"/>
      <c r="E31" s="4054"/>
      <c r="F31" s="4054"/>
      <c r="G31" s="4047"/>
      <c r="H31" s="4052"/>
      <c r="I31" s="4052"/>
      <c r="J31" s="1048"/>
      <c r="K31" s="1441"/>
    </row>
    <row r="32" spans="1:11" s="108" customFormat="1" ht="17.25" customHeight="1">
      <c r="A32" s="1406">
        <v>17</v>
      </c>
      <c r="B32" s="4054"/>
      <c r="C32" s="4054"/>
      <c r="D32" s="4054"/>
      <c r="E32" s="4054"/>
      <c r="F32" s="4054"/>
      <c r="G32" s="4047"/>
      <c r="H32" s="4052"/>
      <c r="I32" s="4052"/>
      <c r="J32" s="1048"/>
      <c r="K32" s="1441"/>
    </row>
    <row r="33" spans="1:11" s="108" customFormat="1" ht="17.25" customHeight="1">
      <c r="A33" s="1406">
        <v>18</v>
      </c>
      <c r="B33" s="4054"/>
      <c r="C33" s="4054"/>
      <c r="D33" s="4054"/>
      <c r="E33" s="4054"/>
      <c r="F33" s="4054"/>
      <c r="G33" s="4047"/>
      <c r="H33" s="4052"/>
      <c r="I33" s="4052"/>
      <c r="J33" s="1048"/>
      <c r="K33" s="1441"/>
    </row>
    <row r="34" spans="1:11" s="108" customFormat="1" ht="17.25" customHeight="1">
      <c r="A34" s="1406">
        <v>19</v>
      </c>
      <c r="B34" s="4054"/>
      <c r="C34" s="4054"/>
      <c r="D34" s="4054"/>
      <c r="E34" s="4054"/>
      <c r="F34" s="4054"/>
      <c r="G34" s="4047"/>
      <c r="H34" s="4052"/>
      <c r="I34" s="4052"/>
      <c r="J34" s="1048"/>
      <c r="K34" s="1441"/>
    </row>
    <row r="35" spans="1:11" s="108" customFormat="1" ht="17.25" customHeight="1">
      <c r="A35" s="1406">
        <v>20</v>
      </c>
      <c r="B35" s="4054"/>
      <c r="C35" s="4054"/>
      <c r="D35" s="4054"/>
      <c r="E35" s="4054"/>
      <c r="F35" s="4054"/>
      <c r="G35" s="4047"/>
      <c r="H35" s="4052"/>
      <c r="I35" s="4052"/>
      <c r="J35" s="1048"/>
      <c r="K35" s="1441"/>
    </row>
    <row r="36" spans="1:11" s="108" customFormat="1" ht="17.25" customHeight="1">
      <c r="A36" s="1406">
        <v>21</v>
      </c>
      <c r="B36" s="4054"/>
      <c r="C36" s="4054"/>
      <c r="D36" s="4057"/>
      <c r="E36" s="4058"/>
      <c r="F36" s="4054"/>
      <c r="G36" s="4047"/>
      <c r="H36" s="4052"/>
      <c r="I36" s="4052"/>
      <c r="J36" s="1048"/>
      <c r="K36" s="1416"/>
    </row>
    <row r="37" spans="1:11" s="108" customFormat="1" ht="17.25" customHeight="1">
      <c r="A37" s="1406">
        <v>22</v>
      </c>
      <c r="B37" s="4054"/>
      <c r="C37" s="4054"/>
      <c r="D37" s="4057"/>
      <c r="E37" s="4058"/>
      <c r="F37" s="4054"/>
      <c r="G37" s="4047"/>
      <c r="H37" s="4052"/>
      <c r="I37" s="4052"/>
      <c r="J37" s="1048"/>
      <c r="K37" s="1416"/>
    </row>
    <row r="38" spans="1:11" s="108" customFormat="1" ht="17.25" customHeight="1">
      <c r="A38" s="1406">
        <v>23</v>
      </c>
      <c r="B38" s="4054"/>
      <c r="C38" s="4054"/>
      <c r="D38" s="4057"/>
      <c r="E38" s="4058"/>
      <c r="F38" s="4054"/>
      <c r="G38" s="4047"/>
      <c r="H38" s="4052"/>
      <c r="I38" s="4052"/>
      <c r="J38" s="1048"/>
      <c r="K38" s="1416"/>
    </row>
    <row r="39" spans="1:11" s="108" customFormat="1" ht="17.25" customHeight="1">
      <c r="A39" s="1406">
        <v>24</v>
      </c>
      <c r="B39" s="4054"/>
      <c r="C39" s="4054"/>
      <c r="D39" s="4057"/>
      <c r="E39" s="4058"/>
      <c r="F39" s="4054"/>
      <c r="G39" s="4047"/>
      <c r="H39" s="4052"/>
      <c r="I39" s="4052"/>
      <c r="J39" s="1048"/>
      <c r="K39" s="1441"/>
    </row>
    <row r="40" spans="1:11" s="108" customFormat="1" ht="17.25" customHeight="1">
      <c r="A40" s="1406">
        <v>25</v>
      </c>
      <c r="B40" s="4054"/>
      <c r="C40" s="4054"/>
      <c r="D40" s="4057"/>
      <c r="E40" s="4058"/>
      <c r="F40" s="4054"/>
      <c r="G40" s="4047"/>
      <c r="H40" s="4052"/>
      <c r="I40" s="4052"/>
      <c r="J40" s="1048"/>
      <c r="K40" s="1441"/>
    </row>
    <row r="41" spans="1:11" s="108" customFormat="1" ht="17.25" customHeight="1">
      <c r="A41" s="1406">
        <v>26</v>
      </c>
      <c r="B41" s="4054"/>
      <c r="C41" s="4054"/>
      <c r="D41" s="4054"/>
      <c r="E41" s="4054"/>
      <c r="F41" s="4054"/>
      <c r="G41" s="4047"/>
      <c r="H41" s="4052"/>
      <c r="I41" s="4052"/>
      <c r="J41" s="1048"/>
      <c r="K41" s="1441"/>
    </row>
    <row r="42" spans="1:11" s="108" customFormat="1" ht="17.25" customHeight="1">
      <c r="A42" s="1406">
        <v>27</v>
      </c>
      <c r="B42" s="4054"/>
      <c r="C42" s="4054"/>
      <c r="D42" s="4054"/>
      <c r="E42" s="4054"/>
      <c r="F42" s="4054"/>
      <c r="G42" s="4047"/>
      <c r="H42" s="4052"/>
      <c r="I42" s="4052"/>
      <c r="J42" s="1048"/>
      <c r="K42" s="1441"/>
    </row>
    <row r="43" spans="1:11" s="108" customFormat="1" ht="17.25" customHeight="1">
      <c r="A43" s="1406">
        <v>28</v>
      </c>
      <c r="B43" s="4054"/>
      <c r="C43" s="4054"/>
      <c r="D43" s="4054"/>
      <c r="E43" s="4054"/>
      <c r="F43" s="4054"/>
      <c r="G43" s="4047"/>
      <c r="H43" s="4052"/>
      <c r="I43" s="4052"/>
      <c r="J43" s="1048"/>
      <c r="K43" s="1441"/>
    </row>
    <row r="44" spans="1:11" s="108" customFormat="1" ht="17.25" customHeight="1">
      <c r="A44" s="1406">
        <v>29</v>
      </c>
      <c r="B44" s="4054"/>
      <c r="C44" s="4054"/>
      <c r="D44" s="4054"/>
      <c r="E44" s="4054"/>
      <c r="F44" s="4054"/>
      <c r="G44" s="4047"/>
      <c r="H44" s="4052"/>
      <c r="I44" s="4052"/>
      <c r="J44" s="1048"/>
      <c r="K44" s="1441"/>
    </row>
    <row r="45" spans="1:11" s="108" customFormat="1" ht="17.25" customHeight="1">
      <c r="A45" s="1406">
        <v>30</v>
      </c>
      <c r="B45" s="4054"/>
      <c r="C45" s="4054"/>
      <c r="D45" s="4054"/>
      <c r="E45" s="4054"/>
      <c r="F45" s="4054"/>
      <c r="G45" s="4047"/>
      <c r="H45" s="4052"/>
      <c r="I45" s="4052"/>
      <c r="J45" s="1048"/>
      <c r="K45" s="1441"/>
    </row>
    <row r="46" spans="1:11" ht="30" customHeight="1">
      <c r="A46" s="3719" t="s">
        <v>1815</v>
      </c>
      <c r="B46" s="3720"/>
      <c r="C46" s="3720"/>
      <c r="D46" s="3720"/>
      <c r="E46" s="3720"/>
      <c r="F46" s="3720"/>
      <c r="G46" s="3720"/>
      <c r="H46" s="3720"/>
      <c r="I46" s="3720"/>
      <c r="J46" s="3720"/>
      <c r="K46" s="3720"/>
    </row>
    <row r="47" spans="1:11" ht="30" customHeight="1">
      <c r="A47" s="3720"/>
      <c r="B47" s="3720"/>
      <c r="C47" s="3720"/>
      <c r="D47" s="3720"/>
      <c r="E47" s="3720"/>
      <c r="F47" s="3720"/>
      <c r="G47" s="3720"/>
      <c r="H47" s="3720"/>
      <c r="I47" s="3720"/>
      <c r="J47" s="3720"/>
      <c r="K47" s="3720"/>
    </row>
  </sheetData>
  <mergeCells count="137">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H4:K7"/>
    <mergeCell ref="A7:A9"/>
    <mergeCell ref="B7:E9"/>
    <mergeCell ref="F7:F9"/>
  </mergeCells>
  <phoneticPr fontId="8"/>
  <conditionalFormatting sqref="B16:K45">
    <cfRule type="notContainsBlanks" dxfId="29" priority="1">
      <formula>LEN(TRIM(B16))&gt;0</formula>
    </cfRule>
  </conditionalFormatting>
  <pageMargins left="0.7" right="0.7" top="0.75" bottom="0.75" header="0.3" footer="0.3"/>
  <pageSetup paperSize="9" scale="87"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6413-EA29-47EA-856A-378B39ED135D}">
  <sheetPr>
    <tabColor rgb="FFC00000"/>
  </sheetPr>
  <dimension ref="A1:T47"/>
  <sheetViews>
    <sheetView showGridLines="0" view="pageBreakPreview" zoomScale="80" zoomScaleNormal="100" zoomScaleSheetLayoutView="80" workbookViewId="0">
      <selection activeCell="L11" sqref="L11:L12"/>
    </sheetView>
  </sheetViews>
  <sheetFormatPr defaultColWidth="9" defaultRowHeight="13.5"/>
  <cols>
    <col min="1" max="1" width="5.25" style="375" customWidth="1"/>
    <col min="2" max="3" width="8.75" style="375" customWidth="1"/>
    <col min="4" max="5" width="9.5" style="375" customWidth="1"/>
    <col min="6" max="6" width="6.25" style="375" customWidth="1"/>
    <col min="7" max="7" width="19.125" style="375" customWidth="1"/>
    <col min="8" max="9" width="10" style="375" customWidth="1"/>
    <col min="10" max="10" width="8.75" style="375" customWidth="1"/>
    <col min="11" max="11" width="7.875" style="375" customWidth="1"/>
    <col min="12" max="12" width="14.125" style="375" customWidth="1"/>
    <col min="13" max="13" width="8.5" style="375" customWidth="1"/>
    <col min="14" max="14" width="13.25" style="375" customWidth="1"/>
    <col min="15" max="15" width="9.875" style="375" customWidth="1"/>
    <col min="16" max="16" width="10.125" style="1401" bestFit="1" customWidth="1"/>
    <col min="17" max="17" width="31.125" style="1401" customWidth="1"/>
    <col min="18" max="18" width="14.875" style="1401" bestFit="1" customWidth="1"/>
    <col min="19" max="19" width="9" style="1401"/>
    <col min="20" max="16384" width="9" style="375"/>
  </cols>
  <sheetData>
    <row r="1" spans="1:20" ht="27.75" customHeight="1">
      <c r="A1" s="1400" t="s">
        <v>782</v>
      </c>
      <c r="I1" s="4070" t="str">
        <f>IF(AND(ISBLANK('届出書 '!AA4),ISBLANK('届出書 '!AD4),ISBLANK('届出書 '!AG4)),"届出書の日付から自動引用","令和"&amp;'届出書 '!AA4&amp;"年"&amp;'届出書 '!AD4&amp;"月"&amp;'届出書 '!AG4&amp;"日")</f>
        <v>届出書の日付から自動引用</v>
      </c>
      <c r="J1" s="4071"/>
      <c r="K1" s="4071"/>
      <c r="L1" s="4071"/>
      <c r="M1" s="4071"/>
      <c r="N1" s="4071"/>
      <c r="O1" s="1436"/>
    </row>
    <row r="2" spans="1:20" ht="49.5" customHeight="1">
      <c r="A2" s="3684" t="s">
        <v>496</v>
      </c>
      <c r="B2" s="3611"/>
      <c r="C2" s="3611"/>
      <c r="D2" s="3611"/>
      <c r="E2" s="3611"/>
      <c r="F2" s="3611"/>
      <c r="G2" s="3611"/>
      <c r="H2" s="3611"/>
      <c r="I2" s="3611"/>
      <c r="J2" s="3611"/>
      <c r="K2" s="3611"/>
      <c r="L2" s="3611"/>
      <c r="M2" s="3611"/>
      <c r="N2" s="3611"/>
      <c r="O2" s="1434"/>
    </row>
    <row r="3" spans="1:20" ht="16.5" customHeight="1" thickBot="1">
      <c r="A3" s="145"/>
      <c r="B3" s="1005"/>
      <c r="C3" s="1005"/>
      <c r="D3" s="1005"/>
      <c r="E3" s="1005"/>
      <c r="F3" s="1005"/>
      <c r="G3" s="1005"/>
      <c r="H3" s="1005"/>
      <c r="I3" s="1005"/>
      <c r="J3" s="1005"/>
      <c r="K3" s="1005"/>
      <c r="L3" s="1005"/>
      <c r="M3" s="1005"/>
      <c r="N3" s="1005"/>
      <c r="O3" s="1005"/>
      <c r="R3" s="1402"/>
      <c r="S3" s="1402"/>
      <c r="T3" s="1401"/>
    </row>
    <row r="4" spans="1:20" ht="16.5" customHeight="1">
      <c r="A4" s="4042" t="s">
        <v>253</v>
      </c>
      <c r="B4" s="4024" t="s">
        <v>965</v>
      </c>
      <c r="C4" s="4025"/>
      <c r="D4" s="4025"/>
      <c r="E4" s="4026"/>
      <c r="F4" s="4072">
        <f ca="1">COUNTIF(P16:P45,"TRUE")</f>
        <v>1</v>
      </c>
      <c r="G4" s="4073"/>
      <c r="H4" s="1403"/>
      <c r="J4" s="4078" t="s">
        <v>966</v>
      </c>
      <c r="K4" s="4078"/>
      <c r="L4" s="4078"/>
      <c r="M4" s="4078"/>
      <c r="N4" s="4078"/>
      <c r="O4" s="1437"/>
      <c r="T4" s="1401"/>
    </row>
    <row r="5" spans="1:20" ht="16.5" customHeight="1">
      <c r="A5" s="4022"/>
      <c r="B5" s="4027"/>
      <c r="C5" s="4028"/>
      <c r="D5" s="4028"/>
      <c r="E5" s="4029"/>
      <c r="F5" s="4074"/>
      <c r="G5" s="4075"/>
      <c r="H5" s="1403"/>
      <c r="J5" s="4078"/>
      <c r="K5" s="4078"/>
      <c r="L5" s="4078"/>
      <c r="M5" s="4078"/>
      <c r="N5" s="4078"/>
      <c r="O5" s="1437"/>
      <c r="T5" s="1401"/>
    </row>
    <row r="6" spans="1:20" ht="16.5" customHeight="1" thickBot="1">
      <c r="A6" s="4023"/>
      <c r="B6" s="4030"/>
      <c r="C6" s="4031"/>
      <c r="D6" s="4031"/>
      <c r="E6" s="4032"/>
      <c r="F6" s="4076"/>
      <c r="G6" s="4077"/>
      <c r="H6" s="1403"/>
      <c r="J6" s="4078"/>
      <c r="K6" s="4078"/>
      <c r="L6" s="4078"/>
      <c r="M6" s="4078"/>
      <c r="N6" s="4078"/>
      <c r="O6" s="1437"/>
    </row>
    <row r="7" spans="1:20" ht="16.5" customHeight="1">
      <c r="A7" s="4022" t="s">
        <v>254</v>
      </c>
      <c r="B7" s="4024" t="s">
        <v>497</v>
      </c>
      <c r="C7" s="4025"/>
      <c r="D7" s="4025"/>
      <c r="E7" s="4026"/>
      <c r="F7" s="4072">
        <f>COUNTIF(M16:M45,"終了")</f>
        <v>4</v>
      </c>
      <c r="G7" s="4073"/>
      <c r="H7" s="1403"/>
      <c r="J7" s="4078"/>
      <c r="K7" s="4078"/>
      <c r="L7" s="4078"/>
      <c r="M7" s="4078"/>
      <c r="N7" s="4078"/>
      <c r="O7" s="1437"/>
    </row>
    <row r="8" spans="1:20" ht="16.5" customHeight="1">
      <c r="A8" s="4022"/>
      <c r="B8" s="4027"/>
      <c r="C8" s="4028"/>
      <c r="D8" s="4028"/>
      <c r="E8" s="4029"/>
      <c r="F8" s="4074"/>
      <c r="G8" s="4075"/>
      <c r="H8" s="1403"/>
      <c r="N8" s="103"/>
      <c r="O8" s="103"/>
    </row>
    <row r="9" spans="1:20" ht="16.5" customHeight="1" thickBot="1">
      <c r="A9" s="4023"/>
      <c r="B9" s="4030"/>
      <c r="C9" s="4031"/>
      <c r="D9" s="4031"/>
      <c r="E9" s="4032"/>
      <c r="F9" s="4076"/>
      <c r="G9" s="4077"/>
      <c r="H9" s="1403"/>
      <c r="N9" s="103"/>
      <c r="O9" s="103"/>
    </row>
    <row r="10" spans="1:20" ht="18.75" customHeight="1" thickBot="1">
      <c r="A10" s="4022" t="s">
        <v>498</v>
      </c>
      <c r="B10" s="4024" t="s">
        <v>499</v>
      </c>
      <c r="C10" s="4025"/>
      <c r="D10" s="4025"/>
      <c r="E10" s="4026"/>
      <c r="F10" s="4059">
        <f ca="1">IFERROR(F4/F7,"")</f>
        <v>0.25</v>
      </c>
      <c r="G10" s="4060"/>
      <c r="H10" s="1404"/>
      <c r="J10" s="1008" t="s">
        <v>1554</v>
      </c>
      <c r="L10" s="1008" t="s">
        <v>1555</v>
      </c>
      <c r="N10" s="103"/>
      <c r="O10" s="103"/>
      <c r="Q10" s="1405" t="s">
        <v>1808</v>
      </c>
    </row>
    <row r="11" spans="1:20" ht="18.75" customHeight="1">
      <c r="A11" s="4022"/>
      <c r="B11" s="4027"/>
      <c r="C11" s="4028"/>
      <c r="D11" s="4028"/>
      <c r="E11" s="4029"/>
      <c r="F11" s="4061"/>
      <c r="G11" s="4062"/>
      <c r="H11" s="1404"/>
      <c r="J11" s="4065" t="str">
        <f ca="1">IF(F10&gt;=0.7,"可","不可")</f>
        <v>不可</v>
      </c>
      <c r="L11" s="4067">
        <f ca="1">IF(MONTH(TODAY())&lt;=3,DATE(YEAR(TODAY()),3,31),DATE(YEAR(TODAY()+1),3,31))</f>
        <v>46112</v>
      </c>
      <c r="N11" s="103"/>
      <c r="O11" s="103"/>
      <c r="Q11" s="4069">
        <f ca="1">IF(MONTH(TODAY())&lt;=3,DATE(YEAR(TODAY())-6,3,31+1),DATE(YEAR(TODAY())-5,3,31+1))</f>
        <v>44287</v>
      </c>
    </row>
    <row r="12" spans="1:20" ht="18.75" customHeight="1" thickBot="1">
      <c r="A12" s="4023"/>
      <c r="B12" s="4030"/>
      <c r="C12" s="4031"/>
      <c r="D12" s="4031"/>
      <c r="E12" s="4032"/>
      <c r="F12" s="4063"/>
      <c r="G12" s="4064"/>
      <c r="H12" s="1404"/>
      <c r="J12" s="4066"/>
      <c r="L12" s="4068"/>
      <c r="N12" s="103"/>
      <c r="O12" s="103"/>
      <c r="Q12" s="4069"/>
    </row>
    <row r="13" spans="1:20" ht="15.75" customHeight="1"/>
    <row r="14" spans="1:20" ht="15.75" customHeight="1">
      <c r="A14" s="108" t="s">
        <v>500</v>
      </c>
      <c r="B14" s="108"/>
      <c r="C14" s="108"/>
      <c r="D14" s="108"/>
      <c r="E14" s="108"/>
      <c r="F14" s="108"/>
      <c r="G14" s="108"/>
      <c r="H14" s="108"/>
      <c r="I14" s="108"/>
      <c r="J14" s="108"/>
      <c r="K14" s="108"/>
      <c r="L14" s="108"/>
      <c r="M14" s="108"/>
      <c r="N14" s="108"/>
      <c r="O14" s="108"/>
      <c r="P14" s="1402" t="s">
        <v>1807</v>
      </c>
      <c r="Q14" s="1402" t="s">
        <v>1807</v>
      </c>
    </row>
    <row r="15" spans="1:20" s="108" customFormat="1" ht="30" customHeight="1">
      <c r="A15" s="1406"/>
      <c r="B15" s="4036" t="s">
        <v>137</v>
      </c>
      <c r="C15" s="4036"/>
      <c r="D15" s="4036" t="s">
        <v>585</v>
      </c>
      <c r="E15" s="4036"/>
      <c r="F15" s="1407" t="s">
        <v>1788</v>
      </c>
      <c r="G15" s="1408" t="s">
        <v>1789</v>
      </c>
      <c r="H15" s="4036" t="s">
        <v>188</v>
      </c>
      <c r="I15" s="4037"/>
      <c r="J15" s="4053" t="s">
        <v>599</v>
      </c>
      <c r="K15" s="4036"/>
      <c r="L15" s="1006" t="s">
        <v>600</v>
      </c>
      <c r="M15" s="1006" t="s">
        <v>1552</v>
      </c>
      <c r="N15" s="1409" t="s">
        <v>501</v>
      </c>
      <c r="O15" s="1439" t="s">
        <v>1812</v>
      </c>
      <c r="P15" s="1007" t="s">
        <v>1553</v>
      </c>
      <c r="Q15" s="1007" t="s">
        <v>1790</v>
      </c>
      <c r="R15" s="1007" t="s">
        <v>1814</v>
      </c>
      <c r="S15" s="1007"/>
    </row>
    <row r="16" spans="1:20" s="108" customFormat="1" ht="17.25" customHeight="1">
      <c r="A16" s="1406">
        <v>1</v>
      </c>
      <c r="B16" s="4079" t="s">
        <v>1800</v>
      </c>
      <c r="C16" s="4079"/>
      <c r="D16" s="4080">
        <v>43990</v>
      </c>
      <c r="E16" s="4081"/>
      <c r="F16" s="1410" t="s">
        <v>1793</v>
      </c>
      <c r="G16" s="1411"/>
      <c r="H16" s="4054"/>
      <c r="I16" s="4047"/>
      <c r="J16" s="4082">
        <v>42736</v>
      </c>
      <c r="K16" s="4082"/>
      <c r="L16" s="1412">
        <v>42826</v>
      </c>
      <c r="M16" s="1048" t="s">
        <v>1809</v>
      </c>
      <c r="N16" s="1413">
        <f ca="1">IF(ISBLANK(G16),IF(DATEDIF(D16,$L$11,"m")=1490,"",DATEDIF(D16,$L$11,"m")),IF(DATEDIF(D16,G16,"m")=1490,"",DATEDIF(D16,G16,"m")))</f>
        <v>69</v>
      </c>
      <c r="O16" s="1438" t="s">
        <v>1813</v>
      </c>
      <c r="P16" s="1007" t="b">
        <f ca="1">AND(M16="終了",N16&lt;78,N16&gt;=42)</f>
        <v>1</v>
      </c>
      <c r="Q16" s="1007" t="b">
        <f ca="1">IF(L16&gt;=$Q$11,TRUE,FALSE)</f>
        <v>0</v>
      </c>
      <c r="R16" s="1007"/>
      <c r="S16" s="1007"/>
      <c r="T16" s="1007"/>
    </row>
    <row r="17" spans="1:20" s="108" customFormat="1" ht="17.25" customHeight="1">
      <c r="A17" s="1406">
        <v>2</v>
      </c>
      <c r="B17" s="4079" t="s">
        <v>1801</v>
      </c>
      <c r="C17" s="4079"/>
      <c r="D17" s="4080">
        <v>43753</v>
      </c>
      <c r="E17" s="4081"/>
      <c r="F17" s="1410" t="s">
        <v>1795</v>
      </c>
      <c r="G17" s="1411">
        <v>44166</v>
      </c>
      <c r="H17" s="4054"/>
      <c r="I17" s="4047"/>
      <c r="J17" s="4082">
        <v>43831</v>
      </c>
      <c r="K17" s="4082"/>
      <c r="L17" s="1412">
        <v>44012</v>
      </c>
      <c r="M17" s="1048" t="s">
        <v>1809</v>
      </c>
      <c r="N17" s="1413">
        <f t="shared" ref="N17:N45" si="0">IF(ISBLANK(G17),IF(DATEDIF(D17,$L$11,"m")=1490,"",DATEDIF(D17,$L$11,"m")),IF(DATEDIF(D17,G17,"m")=1490,"",DATEDIF(D17,G17,"m")))</f>
        <v>13</v>
      </c>
      <c r="O17" s="1438"/>
      <c r="P17" s="1007" t="b">
        <f>AND(M17="終了",N17&lt;78,N17&gt;=42)</f>
        <v>0</v>
      </c>
      <c r="Q17" s="1007" t="b">
        <f t="shared" ref="Q17:Q45" ca="1" si="1">IF(L17&gt;=$Q$11,TRUE,FALSE)</f>
        <v>0</v>
      </c>
      <c r="R17" s="1007"/>
      <c r="S17" s="1007"/>
      <c r="T17" s="1007"/>
    </row>
    <row r="18" spans="1:20" s="108" customFormat="1" ht="17.25" customHeight="1">
      <c r="A18" s="1406">
        <v>3</v>
      </c>
      <c r="B18" s="4083" t="s">
        <v>1803</v>
      </c>
      <c r="C18" s="4084"/>
      <c r="D18" s="4085">
        <v>43225</v>
      </c>
      <c r="E18" s="4086"/>
      <c r="F18" s="1414" t="s">
        <v>1793</v>
      </c>
      <c r="G18" s="1411"/>
      <c r="H18" s="4047"/>
      <c r="I18" s="4051"/>
      <c r="J18" s="4082">
        <v>45017</v>
      </c>
      <c r="K18" s="4082"/>
      <c r="L18" s="1412">
        <v>45292</v>
      </c>
      <c r="M18" s="1048" t="s">
        <v>1809</v>
      </c>
      <c r="N18" s="1413">
        <f t="shared" ca="1" si="0"/>
        <v>94</v>
      </c>
      <c r="O18" s="1438"/>
      <c r="P18" s="1007" t="b">
        <f t="shared" ref="P18:P45" ca="1" si="2">AND(M18="終了",N18&lt;78,N18&gt;=42)</f>
        <v>0</v>
      </c>
      <c r="Q18" s="1007" t="b">
        <f ca="1">IF(L18&gt;=$Q$11,TRUE,FALSE)</f>
        <v>1</v>
      </c>
      <c r="R18" s="1007"/>
      <c r="S18" s="1007"/>
      <c r="T18" s="1007"/>
    </row>
    <row r="19" spans="1:20" s="108" customFormat="1" ht="17.25" customHeight="1">
      <c r="A19" s="1406">
        <v>4</v>
      </c>
      <c r="B19" s="4083" t="s">
        <v>1810</v>
      </c>
      <c r="C19" s="4084"/>
      <c r="D19" s="4085">
        <v>45017</v>
      </c>
      <c r="E19" s="4086"/>
      <c r="F19" s="1414" t="s">
        <v>1793</v>
      </c>
      <c r="G19" s="1411"/>
      <c r="H19" s="4047"/>
      <c r="I19" s="4051"/>
      <c r="J19" s="4082">
        <v>45566</v>
      </c>
      <c r="K19" s="4082"/>
      <c r="L19" s="1412">
        <v>45747</v>
      </c>
      <c r="M19" s="1048" t="s">
        <v>1809</v>
      </c>
      <c r="N19" s="1413">
        <f t="shared" ca="1" si="0"/>
        <v>35</v>
      </c>
      <c r="O19" s="1438"/>
      <c r="P19" s="1007" t="b">
        <f t="shared" ca="1" si="2"/>
        <v>0</v>
      </c>
      <c r="Q19" s="1007" t="b">
        <f ca="1">IF(L19&gt;=$Q$11,TRUE,FALSE)</f>
        <v>1</v>
      </c>
      <c r="R19" s="1007"/>
      <c r="S19" s="1007"/>
      <c r="T19" s="1007"/>
    </row>
    <row r="20" spans="1:20" s="108" customFormat="1" ht="17.25" customHeight="1">
      <c r="A20" s="1406">
        <v>5</v>
      </c>
      <c r="B20" s="4083"/>
      <c r="C20" s="4084"/>
      <c r="D20" s="4085"/>
      <c r="E20" s="4086"/>
      <c r="F20" s="1414"/>
      <c r="G20" s="1411"/>
      <c r="H20" s="4047"/>
      <c r="I20" s="4051"/>
      <c r="J20" s="4082"/>
      <c r="K20" s="4082"/>
      <c r="L20" s="1412"/>
      <c r="M20" s="1048"/>
      <c r="N20" s="1413">
        <f ca="1">IF(ISBLANK(G20),IF(DATEDIF(D20,$L$11,"m")=1490,"",DATEDIF(D20,$L$11,"m")),IF(DATEDIF(D20,G20,"m")=1490,"",DATEDIF(D20,G20,"m")))</f>
        <v>1514</v>
      </c>
      <c r="O20" s="1438"/>
      <c r="P20" s="1007" t="b">
        <f t="shared" ca="1" si="2"/>
        <v>0</v>
      </c>
      <c r="Q20" s="1007" t="b">
        <f t="shared" ca="1" si="1"/>
        <v>0</v>
      </c>
      <c r="R20" s="1007"/>
      <c r="S20" s="1007"/>
      <c r="T20" s="1007"/>
    </row>
    <row r="21" spans="1:20" s="108" customFormat="1" ht="17.25" customHeight="1">
      <c r="A21" s="1406">
        <v>6</v>
      </c>
      <c r="B21" s="4083"/>
      <c r="C21" s="4084"/>
      <c r="D21" s="4085"/>
      <c r="E21" s="4086"/>
      <c r="F21" s="1414"/>
      <c r="G21" s="1411"/>
      <c r="H21" s="4047"/>
      <c r="I21" s="4051"/>
      <c r="J21" s="4082"/>
      <c r="K21" s="4082"/>
      <c r="L21" s="1412"/>
      <c r="M21" s="1048"/>
      <c r="N21" s="1413">
        <f t="shared" ca="1" si="0"/>
        <v>1514</v>
      </c>
      <c r="O21" s="1438"/>
      <c r="P21" s="1007" t="b">
        <f t="shared" ca="1" si="2"/>
        <v>0</v>
      </c>
      <c r="Q21" s="1007" t="b">
        <f t="shared" ca="1" si="1"/>
        <v>0</v>
      </c>
      <c r="R21" s="1007"/>
      <c r="S21" s="1007"/>
      <c r="T21" s="1007"/>
    </row>
    <row r="22" spans="1:20" s="108" customFormat="1" ht="17.25" customHeight="1">
      <c r="A22" s="1406">
        <v>7</v>
      </c>
      <c r="B22" s="4079"/>
      <c r="C22" s="4079"/>
      <c r="D22" s="4082"/>
      <c r="E22" s="4082"/>
      <c r="F22" s="1415"/>
      <c r="G22" s="1411"/>
      <c r="H22" s="4054"/>
      <c r="I22" s="4047"/>
      <c r="J22" s="4082"/>
      <c r="K22" s="4082"/>
      <c r="L22" s="1412"/>
      <c r="M22" s="1416"/>
      <c r="N22" s="1413">
        <f t="shared" ca="1" si="0"/>
        <v>1514</v>
      </c>
      <c r="O22" s="1438"/>
      <c r="P22" s="1007" t="b">
        <f t="shared" ca="1" si="2"/>
        <v>0</v>
      </c>
      <c r="Q22" s="1007" t="b">
        <f t="shared" ca="1" si="1"/>
        <v>0</v>
      </c>
      <c r="R22" s="1007"/>
      <c r="S22" s="1007"/>
      <c r="T22" s="1007"/>
    </row>
    <row r="23" spans="1:20" s="108" customFormat="1" ht="17.25" customHeight="1">
      <c r="A23" s="1406">
        <v>8</v>
      </c>
      <c r="B23" s="4079"/>
      <c r="C23" s="4079"/>
      <c r="D23" s="4082"/>
      <c r="E23" s="4082"/>
      <c r="F23" s="1415"/>
      <c r="G23" s="1411"/>
      <c r="H23" s="4054"/>
      <c r="I23" s="4047"/>
      <c r="J23" s="4082"/>
      <c r="K23" s="4082"/>
      <c r="L23" s="1412"/>
      <c r="M23" s="1416"/>
      <c r="N23" s="1413">
        <f t="shared" ca="1" si="0"/>
        <v>1514</v>
      </c>
      <c r="O23" s="1438"/>
      <c r="P23" s="1007" t="b">
        <f t="shared" ca="1" si="2"/>
        <v>0</v>
      </c>
      <c r="Q23" s="1007" t="b">
        <f t="shared" ca="1" si="1"/>
        <v>0</v>
      </c>
      <c r="R23" s="1007"/>
      <c r="S23" s="1007"/>
      <c r="T23" s="1007"/>
    </row>
    <row r="24" spans="1:20" s="108" customFormat="1" ht="17.25" customHeight="1">
      <c r="A24" s="1406">
        <v>9</v>
      </c>
      <c r="B24" s="4079"/>
      <c r="C24" s="4079"/>
      <c r="D24" s="4082"/>
      <c r="E24" s="4082"/>
      <c r="F24" s="1415"/>
      <c r="G24" s="1411"/>
      <c r="H24" s="4054"/>
      <c r="I24" s="4047"/>
      <c r="J24" s="4082"/>
      <c r="K24" s="4082"/>
      <c r="L24" s="1412"/>
      <c r="M24" s="1416"/>
      <c r="N24" s="1413">
        <f t="shared" ca="1" si="0"/>
        <v>1514</v>
      </c>
      <c r="O24" s="1438"/>
      <c r="P24" s="1007" t="b">
        <f t="shared" ca="1" si="2"/>
        <v>0</v>
      </c>
      <c r="Q24" s="1007" t="b">
        <f t="shared" ca="1" si="1"/>
        <v>0</v>
      </c>
      <c r="R24" s="1007"/>
      <c r="S24" s="1007"/>
      <c r="T24" s="1007"/>
    </row>
    <row r="25" spans="1:20" s="108" customFormat="1" ht="17.25" customHeight="1">
      <c r="A25" s="1406">
        <v>10</v>
      </c>
      <c r="B25" s="4079"/>
      <c r="C25" s="4079"/>
      <c r="D25" s="4082"/>
      <c r="E25" s="4082"/>
      <c r="F25" s="1415"/>
      <c r="G25" s="1411"/>
      <c r="H25" s="4054"/>
      <c r="I25" s="4047"/>
      <c r="J25" s="4082"/>
      <c r="K25" s="4082"/>
      <c r="L25" s="1412"/>
      <c r="M25" s="1416"/>
      <c r="N25" s="1413">
        <f t="shared" ca="1" si="0"/>
        <v>1514</v>
      </c>
      <c r="O25" s="1438"/>
      <c r="P25" s="1007" t="b">
        <f t="shared" ca="1" si="2"/>
        <v>0</v>
      </c>
      <c r="Q25" s="1007" t="b">
        <f t="shared" ca="1" si="1"/>
        <v>0</v>
      </c>
      <c r="R25" s="1007"/>
      <c r="S25" s="1007"/>
      <c r="T25" s="1007"/>
    </row>
    <row r="26" spans="1:20" s="108" customFormat="1" ht="17.25" customHeight="1">
      <c r="A26" s="1406">
        <v>11</v>
      </c>
      <c r="B26" s="4083"/>
      <c r="C26" s="4084"/>
      <c r="D26" s="4085"/>
      <c r="E26" s="4086"/>
      <c r="F26" s="1414"/>
      <c r="G26" s="1411"/>
      <c r="H26" s="4054"/>
      <c r="I26" s="4047"/>
      <c r="J26" s="4082"/>
      <c r="K26" s="4082"/>
      <c r="L26" s="1412"/>
      <c r="M26" s="1048"/>
      <c r="N26" s="1413">
        <f t="shared" ca="1" si="0"/>
        <v>1514</v>
      </c>
      <c r="O26" s="1438"/>
      <c r="P26" s="1007" t="b">
        <f t="shared" ca="1" si="2"/>
        <v>0</v>
      </c>
      <c r="Q26" s="1007" t="b">
        <f t="shared" ca="1" si="1"/>
        <v>0</v>
      </c>
      <c r="R26" s="1007"/>
      <c r="S26" s="1007"/>
      <c r="T26" s="1007"/>
    </row>
    <row r="27" spans="1:20" s="108" customFormat="1" ht="17.25" customHeight="1">
      <c r="A27" s="1406">
        <v>12</v>
      </c>
      <c r="B27" s="4079"/>
      <c r="C27" s="4079"/>
      <c r="D27" s="4080"/>
      <c r="E27" s="4081"/>
      <c r="F27" s="1410"/>
      <c r="G27" s="1411"/>
      <c r="H27" s="4054"/>
      <c r="I27" s="4047"/>
      <c r="J27" s="4082"/>
      <c r="K27" s="4082"/>
      <c r="L27" s="1412"/>
      <c r="M27" s="1048"/>
      <c r="N27" s="1413">
        <f t="shared" ca="1" si="0"/>
        <v>1514</v>
      </c>
      <c r="O27" s="1438"/>
      <c r="P27" s="1007" t="b">
        <f t="shared" ca="1" si="2"/>
        <v>0</v>
      </c>
      <c r="Q27" s="1007" t="b">
        <f t="shared" ca="1" si="1"/>
        <v>0</v>
      </c>
      <c r="R27" s="1007"/>
      <c r="S27" s="1007"/>
      <c r="T27" s="1007"/>
    </row>
    <row r="28" spans="1:20" s="108" customFormat="1" ht="17.25" customHeight="1">
      <c r="A28" s="1406">
        <v>13</v>
      </c>
      <c r="B28" s="4083"/>
      <c r="C28" s="4084"/>
      <c r="D28" s="4085"/>
      <c r="E28" s="4086"/>
      <c r="F28" s="1414"/>
      <c r="G28" s="1411"/>
      <c r="H28" s="4047"/>
      <c r="I28" s="4051"/>
      <c r="J28" s="4082"/>
      <c r="K28" s="4082"/>
      <c r="L28" s="1412"/>
      <c r="M28" s="1048"/>
      <c r="N28" s="1413">
        <f t="shared" ca="1" si="0"/>
        <v>1514</v>
      </c>
      <c r="O28" s="1438"/>
      <c r="P28" s="1007" t="b">
        <f t="shared" ca="1" si="2"/>
        <v>0</v>
      </c>
      <c r="Q28" s="1007" t="b">
        <f t="shared" ca="1" si="1"/>
        <v>0</v>
      </c>
      <c r="R28" s="1007"/>
      <c r="S28" s="1007"/>
      <c r="T28" s="1007"/>
    </row>
    <row r="29" spans="1:20" s="108" customFormat="1" ht="17.25" customHeight="1">
      <c r="A29" s="1406">
        <v>14</v>
      </c>
      <c r="B29" s="4079"/>
      <c r="C29" s="4079"/>
      <c r="D29" s="4080"/>
      <c r="E29" s="4081"/>
      <c r="F29" s="1410"/>
      <c r="G29" s="1411"/>
      <c r="H29" s="4054"/>
      <c r="I29" s="4047"/>
      <c r="J29" s="4082"/>
      <c r="K29" s="4082"/>
      <c r="L29" s="1412"/>
      <c r="M29" s="1048"/>
      <c r="N29" s="1413">
        <f t="shared" ca="1" si="0"/>
        <v>1514</v>
      </c>
      <c r="O29" s="1438"/>
      <c r="P29" s="1007" t="b">
        <f t="shared" ca="1" si="2"/>
        <v>0</v>
      </c>
      <c r="Q29" s="1007" t="b">
        <f t="shared" ca="1" si="1"/>
        <v>0</v>
      </c>
      <c r="R29" s="1007"/>
      <c r="S29" s="1007"/>
      <c r="T29" s="1007"/>
    </row>
    <row r="30" spans="1:20" s="108" customFormat="1" ht="17.25" customHeight="1">
      <c r="A30" s="1406">
        <v>15</v>
      </c>
      <c r="B30" s="4079"/>
      <c r="C30" s="4079"/>
      <c r="D30" s="4085"/>
      <c r="E30" s="4086"/>
      <c r="F30" s="1414"/>
      <c r="G30" s="1411"/>
      <c r="H30" s="4054"/>
      <c r="I30" s="4047"/>
      <c r="J30" s="4082"/>
      <c r="K30" s="4082"/>
      <c r="L30" s="1412"/>
      <c r="M30" s="1048"/>
      <c r="N30" s="1413">
        <f t="shared" ca="1" si="0"/>
        <v>1514</v>
      </c>
      <c r="O30" s="1438"/>
      <c r="P30" s="1007" t="b">
        <f t="shared" ca="1" si="2"/>
        <v>0</v>
      </c>
      <c r="Q30" s="1007" t="b">
        <f t="shared" ca="1" si="1"/>
        <v>0</v>
      </c>
      <c r="R30" s="1007"/>
      <c r="S30" s="1007"/>
      <c r="T30" s="1007"/>
    </row>
    <row r="31" spans="1:20" s="108" customFormat="1" ht="17.25" customHeight="1">
      <c r="A31" s="1406">
        <v>16</v>
      </c>
      <c r="B31" s="4079"/>
      <c r="C31" s="4079"/>
      <c r="D31" s="4082"/>
      <c r="E31" s="4082"/>
      <c r="F31" s="1415"/>
      <c r="G31" s="1411"/>
      <c r="H31" s="4054"/>
      <c r="I31" s="4047"/>
      <c r="J31" s="4082"/>
      <c r="K31" s="4082"/>
      <c r="L31" s="1412"/>
      <c r="M31" s="1048"/>
      <c r="N31" s="1413">
        <f t="shared" ca="1" si="0"/>
        <v>1514</v>
      </c>
      <c r="O31" s="1438"/>
      <c r="P31" s="1007" t="b">
        <f t="shared" ca="1" si="2"/>
        <v>0</v>
      </c>
      <c r="Q31" s="1007" t="b">
        <f t="shared" ca="1" si="1"/>
        <v>0</v>
      </c>
      <c r="R31" s="1007"/>
      <c r="S31" s="1007"/>
      <c r="T31" s="1007"/>
    </row>
    <row r="32" spans="1:20" s="108" customFormat="1" ht="17.25" customHeight="1">
      <c r="A32" s="1406">
        <v>17</v>
      </c>
      <c r="B32" s="4079"/>
      <c r="C32" s="4079"/>
      <c r="D32" s="4082"/>
      <c r="E32" s="4082"/>
      <c r="F32" s="1415"/>
      <c r="G32" s="1411"/>
      <c r="H32" s="4054"/>
      <c r="I32" s="4047"/>
      <c r="J32" s="4082"/>
      <c r="K32" s="4082"/>
      <c r="L32" s="1412"/>
      <c r="M32" s="1048"/>
      <c r="N32" s="1413">
        <f t="shared" ca="1" si="0"/>
        <v>1514</v>
      </c>
      <c r="O32" s="1438"/>
      <c r="P32" s="1007" t="b">
        <f t="shared" ca="1" si="2"/>
        <v>0</v>
      </c>
      <c r="Q32" s="1007" t="b">
        <f t="shared" ca="1" si="1"/>
        <v>0</v>
      </c>
      <c r="R32" s="1007"/>
      <c r="S32" s="1007"/>
      <c r="T32" s="1007"/>
    </row>
    <row r="33" spans="1:20" s="108" customFormat="1" ht="17.25" customHeight="1">
      <c r="A33" s="1406">
        <v>18</v>
      </c>
      <c r="B33" s="4079"/>
      <c r="C33" s="4079"/>
      <c r="D33" s="4082"/>
      <c r="E33" s="4082"/>
      <c r="F33" s="1415"/>
      <c r="G33" s="1411"/>
      <c r="H33" s="4054"/>
      <c r="I33" s="4047"/>
      <c r="J33" s="4082"/>
      <c r="K33" s="4082"/>
      <c r="L33" s="1412"/>
      <c r="M33" s="1048"/>
      <c r="N33" s="1413">
        <f t="shared" ca="1" si="0"/>
        <v>1514</v>
      </c>
      <c r="O33" s="1438"/>
      <c r="P33" s="1007" t="b">
        <f t="shared" ca="1" si="2"/>
        <v>0</v>
      </c>
      <c r="Q33" s="1007" t="b">
        <f t="shared" ca="1" si="1"/>
        <v>0</v>
      </c>
      <c r="R33" s="1007"/>
      <c r="S33" s="1007"/>
      <c r="T33" s="1007"/>
    </row>
    <row r="34" spans="1:20" s="108" customFormat="1" ht="17.25" customHeight="1">
      <c r="A34" s="1406">
        <v>19</v>
      </c>
      <c r="B34" s="4079"/>
      <c r="C34" s="4079"/>
      <c r="D34" s="4082"/>
      <c r="E34" s="4082"/>
      <c r="F34" s="1415"/>
      <c r="G34" s="1411"/>
      <c r="H34" s="4054"/>
      <c r="I34" s="4047"/>
      <c r="J34" s="4082"/>
      <c r="K34" s="4082"/>
      <c r="L34" s="1412"/>
      <c r="M34" s="1048"/>
      <c r="N34" s="1413">
        <f t="shared" ca="1" si="0"/>
        <v>1514</v>
      </c>
      <c r="O34" s="1438"/>
      <c r="P34" s="1007" t="b">
        <f t="shared" ca="1" si="2"/>
        <v>0</v>
      </c>
      <c r="Q34" s="1007" t="b">
        <f t="shared" ca="1" si="1"/>
        <v>0</v>
      </c>
      <c r="R34" s="1007"/>
      <c r="S34" s="1007"/>
      <c r="T34" s="1007"/>
    </row>
    <row r="35" spans="1:20" s="108" customFormat="1" ht="17.25" customHeight="1">
      <c r="A35" s="1406">
        <v>20</v>
      </c>
      <c r="B35" s="4079"/>
      <c r="C35" s="4079"/>
      <c r="D35" s="4082"/>
      <c r="E35" s="4082"/>
      <c r="F35" s="1415"/>
      <c r="G35" s="1411"/>
      <c r="H35" s="4054"/>
      <c r="I35" s="4047"/>
      <c r="J35" s="4082"/>
      <c r="K35" s="4082"/>
      <c r="L35" s="1412"/>
      <c r="M35" s="1048"/>
      <c r="N35" s="1413">
        <f t="shared" ca="1" si="0"/>
        <v>1514</v>
      </c>
      <c r="O35" s="1438"/>
      <c r="P35" s="1007" t="b">
        <f t="shared" ca="1" si="2"/>
        <v>0</v>
      </c>
      <c r="Q35" s="1007" t="b">
        <f t="shared" ca="1" si="1"/>
        <v>0</v>
      </c>
      <c r="R35" s="1007"/>
      <c r="S35" s="1007"/>
      <c r="T35" s="1007"/>
    </row>
    <row r="36" spans="1:20" s="108" customFormat="1" ht="17.25" customHeight="1">
      <c r="A36" s="1406">
        <v>21</v>
      </c>
      <c r="B36" s="4079"/>
      <c r="C36" s="4079"/>
      <c r="D36" s="4087"/>
      <c r="E36" s="4087"/>
      <c r="F36" s="1417"/>
      <c r="G36" s="1411"/>
      <c r="H36" s="4054"/>
      <c r="I36" s="4047"/>
      <c r="J36" s="4082"/>
      <c r="K36" s="4082"/>
      <c r="L36" s="1412"/>
      <c r="M36" s="1048"/>
      <c r="N36" s="1413">
        <f t="shared" ca="1" si="0"/>
        <v>1514</v>
      </c>
      <c r="O36" s="1438"/>
      <c r="P36" s="1007" t="b">
        <f t="shared" ca="1" si="2"/>
        <v>0</v>
      </c>
      <c r="Q36" s="1007" t="b">
        <f t="shared" ca="1" si="1"/>
        <v>0</v>
      </c>
      <c r="R36" s="1007"/>
      <c r="S36" s="1007"/>
      <c r="T36" s="1007"/>
    </row>
    <row r="37" spans="1:20" s="108" customFormat="1" ht="17.25" customHeight="1">
      <c r="A37" s="1406">
        <v>22</v>
      </c>
      <c r="B37" s="4079"/>
      <c r="C37" s="4079"/>
      <c r="D37" s="4087"/>
      <c r="E37" s="4087"/>
      <c r="F37" s="1417"/>
      <c r="G37" s="1411"/>
      <c r="H37" s="4054"/>
      <c r="I37" s="4047"/>
      <c r="J37" s="4082"/>
      <c r="K37" s="4082"/>
      <c r="L37" s="1412"/>
      <c r="M37" s="1048"/>
      <c r="N37" s="1413">
        <f t="shared" ca="1" si="0"/>
        <v>1514</v>
      </c>
      <c r="O37" s="1438"/>
      <c r="P37" s="1007" t="b">
        <f t="shared" ca="1" si="2"/>
        <v>0</v>
      </c>
      <c r="Q37" s="1007" t="b">
        <f t="shared" ca="1" si="1"/>
        <v>0</v>
      </c>
      <c r="R37" s="1007"/>
      <c r="S37" s="1007"/>
      <c r="T37" s="1007"/>
    </row>
    <row r="38" spans="1:20" s="108" customFormat="1" ht="17.25" customHeight="1">
      <c r="A38" s="1406">
        <v>23</v>
      </c>
      <c r="B38" s="4079"/>
      <c r="C38" s="4079"/>
      <c r="D38" s="4087"/>
      <c r="E38" s="4087"/>
      <c r="F38" s="1417"/>
      <c r="G38" s="1411"/>
      <c r="H38" s="4054"/>
      <c r="I38" s="4047"/>
      <c r="J38" s="4082"/>
      <c r="K38" s="4082"/>
      <c r="L38" s="1412"/>
      <c r="M38" s="1048"/>
      <c r="N38" s="1413">
        <f t="shared" ca="1" si="0"/>
        <v>1514</v>
      </c>
      <c r="O38" s="1438"/>
      <c r="P38" s="1007" t="b">
        <f t="shared" ca="1" si="2"/>
        <v>0</v>
      </c>
      <c r="Q38" s="1007" t="b">
        <f t="shared" ca="1" si="1"/>
        <v>0</v>
      </c>
      <c r="R38" s="1007"/>
      <c r="S38" s="1007"/>
      <c r="T38" s="1007"/>
    </row>
    <row r="39" spans="1:20" s="108" customFormat="1" ht="17.25" customHeight="1">
      <c r="A39" s="1406">
        <v>24</v>
      </c>
      <c r="B39" s="4079"/>
      <c r="C39" s="4079"/>
      <c r="D39" s="4087"/>
      <c r="E39" s="4087"/>
      <c r="F39" s="1417"/>
      <c r="G39" s="1411"/>
      <c r="H39" s="4054"/>
      <c r="I39" s="4047"/>
      <c r="J39" s="4082"/>
      <c r="K39" s="4082"/>
      <c r="L39" s="1412"/>
      <c r="M39" s="1048"/>
      <c r="N39" s="1413">
        <f t="shared" ca="1" si="0"/>
        <v>1514</v>
      </c>
      <c r="O39" s="1438"/>
      <c r="P39" s="1007" t="b">
        <f t="shared" ca="1" si="2"/>
        <v>0</v>
      </c>
      <c r="Q39" s="1007" t="b">
        <f t="shared" ca="1" si="1"/>
        <v>0</v>
      </c>
      <c r="R39" s="1007"/>
      <c r="S39" s="1007"/>
      <c r="T39" s="1007"/>
    </row>
    <row r="40" spans="1:20" s="108" customFormat="1" ht="17.25" customHeight="1">
      <c r="A40" s="1406">
        <v>25</v>
      </c>
      <c r="B40" s="4079"/>
      <c r="C40" s="4079"/>
      <c r="D40" s="4087"/>
      <c r="E40" s="4087"/>
      <c r="F40" s="1417"/>
      <c r="G40" s="1411"/>
      <c r="H40" s="4054"/>
      <c r="I40" s="4047"/>
      <c r="J40" s="4082"/>
      <c r="K40" s="4082"/>
      <c r="L40" s="1412"/>
      <c r="M40" s="1048"/>
      <c r="N40" s="1413">
        <f t="shared" ca="1" si="0"/>
        <v>1514</v>
      </c>
      <c r="O40" s="1438"/>
      <c r="P40" s="1007" t="b">
        <f t="shared" ca="1" si="2"/>
        <v>0</v>
      </c>
      <c r="Q40" s="1007" t="b">
        <f t="shared" ca="1" si="1"/>
        <v>0</v>
      </c>
      <c r="R40" s="1007"/>
      <c r="S40" s="1007"/>
      <c r="T40" s="1007"/>
    </row>
    <row r="41" spans="1:20" s="108" customFormat="1" ht="17.25" customHeight="1">
      <c r="A41" s="1406">
        <v>26</v>
      </c>
      <c r="B41" s="4079"/>
      <c r="C41" s="4079"/>
      <c r="D41" s="4082"/>
      <c r="E41" s="4082"/>
      <c r="F41" s="1415"/>
      <c r="G41" s="1411"/>
      <c r="H41" s="4054"/>
      <c r="I41" s="4047"/>
      <c r="J41" s="4082"/>
      <c r="K41" s="4082"/>
      <c r="L41" s="1412"/>
      <c r="M41" s="1048"/>
      <c r="N41" s="1413">
        <f t="shared" ca="1" si="0"/>
        <v>1514</v>
      </c>
      <c r="O41" s="1438"/>
      <c r="P41" s="1007" t="b">
        <f t="shared" ca="1" si="2"/>
        <v>0</v>
      </c>
      <c r="Q41" s="1007" t="b">
        <f t="shared" ca="1" si="1"/>
        <v>0</v>
      </c>
      <c r="R41" s="1007"/>
      <c r="S41" s="1007"/>
      <c r="T41" s="1007"/>
    </row>
    <row r="42" spans="1:20" s="108" customFormat="1" ht="17.25" customHeight="1">
      <c r="A42" s="1406">
        <v>27</v>
      </c>
      <c r="B42" s="4079"/>
      <c r="C42" s="4079"/>
      <c r="D42" s="4082"/>
      <c r="E42" s="4082"/>
      <c r="F42" s="1415"/>
      <c r="G42" s="1411"/>
      <c r="H42" s="4054"/>
      <c r="I42" s="4047"/>
      <c r="J42" s="4082"/>
      <c r="K42" s="4082"/>
      <c r="L42" s="1412"/>
      <c r="M42" s="1048"/>
      <c r="N42" s="1413">
        <f t="shared" ca="1" si="0"/>
        <v>1514</v>
      </c>
      <c r="O42" s="1438"/>
      <c r="P42" s="1007" t="b">
        <f t="shared" ca="1" si="2"/>
        <v>0</v>
      </c>
      <c r="Q42" s="1007" t="b">
        <f t="shared" ca="1" si="1"/>
        <v>0</v>
      </c>
      <c r="R42" s="1007"/>
      <c r="S42" s="1007"/>
      <c r="T42" s="1007"/>
    </row>
    <row r="43" spans="1:20" s="108" customFormat="1" ht="17.25" customHeight="1">
      <c r="A43" s="1406">
        <v>28</v>
      </c>
      <c r="B43" s="4079"/>
      <c r="C43" s="4079"/>
      <c r="D43" s="4082"/>
      <c r="E43" s="4082"/>
      <c r="F43" s="1415"/>
      <c r="G43" s="1411"/>
      <c r="H43" s="4054"/>
      <c r="I43" s="4047"/>
      <c r="J43" s="4082"/>
      <c r="K43" s="4082"/>
      <c r="L43" s="1412"/>
      <c r="M43" s="1048"/>
      <c r="N43" s="1413">
        <f t="shared" ca="1" si="0"/>
        <v>1514</v>
      </c>
      <c r="O43" s="1438"/>
      <c r="P43" s="1007" t="b">
        <f t="shared" ca="1" si="2"/>
        <v>0</v>
      </c>
      <c r="Q43" s="1007" t="b">
        <f t="shared" ca="1" si="1"/>
        <v>0</v>
      </c>
      <c r="R43" s="1007"/>
      <c r="S43" s="1007"/>
      <c r="T43" s="1007"/>
    </row>
    <row r="44" spans="1:20" s="108" customFormat="1" ht="17.25" customHeight="1">
      <c r="A44" s="1406">
        <v>29</v>
      </c>
      <c r="B44" s="4079"/>
      <c r="C44" s="4079"/>
      <c r="D44" s="4082"/>
      <c r="E44" s="4082"/>
      <c r="F44" s="1415"/>
      <c r="G44" s="1411"/>
      <c r="H44" s="4054"/>
      <c r="I44" s="4047"/>
      <c r="J44" s="4082"/>
      <c r="K44" s="4082"/>
      <c r="L44" s="1412"/>
      <c r="M44" s="1048"/>
      <c r="N44" s="1413">
        <f t="shared" ca="1" si="0"/>
        <v>1514</v>
      </c>
      <c r="O44" s="1438"/>
      <c r="P44" s="1007" t="b">
        <f t="shared" ca="1" si="2"/>
        <v>0</v>
      </c>
      <c r="Q44" s="1007" t="b">
        <f t="shared" ca="1" si="1"/>
        <v>0</v>
      </c>
      <c r="R44" s="1007"/>
      <c r="S44" s="1007"/>
      <c r="T44" s="1007"/>
    </row>
    <row r="45" spans="1:20" s="108" customFormat="1" ht="17.25" customHeight="1">
      <c r="A45" s="1406">
        <v>30</v>
      </c>
      <c r="B45" s="4079"/>
      <c r="C45" s="4079"/>
      <c r="D45" s="4082"/>
      <c r="E45" s="4082"/>
      <c r="F45" s="1415"/>
      <c r="G45" s="1411"/>
      <c r="H45" s="4054"/>
      <c r="I45" s="4047"/>
      <c r="J45" s="4082"/>
      <c r="K45" s="4082"/>
      <c r="L45" s="1412"/>
      <c r="M45" s="1048"/>
      <c r="N45" s="1413">
        <f t="shared" ca="1" si="0"/>
        <v>1514</v>
      </c>
      <c r="O45" s="1438"/>
      <c r="P45" s="1007" t="b">
        <f t="shared" ca="1" si="2"/>
        <v>0</v>
      </c>
      <c r="Q45" s="1007" t="b">
        <f t="shared" ca="1" si="1"/>
        <v>0</v>
      </c>
      <c r="R45" s="1007"/>
      <c r="S45" s="1007"/>
      <c r="T45" s="1007"/>
    </row>
    <row r="46" spans="1:20" ht="30" customHeight="1">
      <c r="A46" s="3719" t="s">
        <v>1731</v>
      </c>
      <c r="B46" s="3720"/>
      <c r="C46" s="3720"/>
      <c r="D46" s="3720"/>
      <c r="E46" s="3720"/>
      <c r="F46" s="3720"/>
      <c r="G46" s="3720"/>
      <c r="H46" s="3720"/>
      <c r="I46" s="3720"/>
      <c r="J46" s="3720"/>
      <c r="K46" s="3720"/>
      <c r="L46" s="3720"/>
      <c r="M46" s="3720"/>
      <c r="N46" s="3720"/>
      <c r="O46" s="1435"/>
    </row>
    <row r="47" spans="1:20" ht="30" customHeight="1">
      <c r="A47" s="3720"/>
      <c r="B47" s="3720"/>
      <c r="C47" s="3720"/>
      <c r="D47" s="3720"/>
      <c r="E47" s="3720"/>
      <c r="F47" s="3720"/>
      <c r="G47" s="3720"/>
      <c r="H47" s="3720"/>
      <c r="I47" s="3720"/>
      <c r="J47" s="3720"/>
      <c r="K47" s="3720"/>
      <c r="L47" s="3720"/>
      <c r="M47" s="3720"/>
      <c r="N47" s="3720"/>
      <c r="O47" s="1435"/>
    </row>
  </sheetData>
  <mergeCells count="140">
    <mergeCell ref="B45:C45"/>
    <mergeCell ref="D45:E45"/>
    <mergeCell ref="H45:I45"/>
    <mergeCell ref="J45:K45"/>
    <mergeCell ref="A46:N47"/>
    <mergeCell ref="B43:C43"/>
    <mergeCell ref="D43:E43"/>
    <mergeCell ref="H43:I43"/>
    <mergeCell ref="J43:K43"/>
    <mergeCell ref="B44:C44"/>
    <mergeCell ref="D44:E44"/>
    <mergeCell ref="H44:I44"/>
    <mergeCell ref="J44:K44"/>
    <mergeCell ref="B41:C41"/>
    <mergeCell ref="D41:E41"/>
    <mergeCell ref="H41:I41"/>
    <mergeCell ref="J41:K41"/>
    <mergeCell ref="B42:C42"/>
    <mergeCell ref="D42:E42"/>
    <mergeCell ref="H42:I42"/>
    <mergeCell ref="J42:K42"/>
    <mergeCell ref="B39:C39"/>
    <mergeCell ref="D39:E39"/>
    <mergeCell ref="H39:I39"/>
    <mergeCell ref="J39:K39"/>
    <mergeCell ref="B40:C40"/>
    <mergeCell ref="D40:E40"/>
    <mergeCell ref="H40:I40"/>
    <mergeCell ref="J40:K40"/>
    <mergeCell ref="B37:C37"/>
    <mergeCell ref="D37:E37"/>
    <mergeCell ref="H37:I37"/>
    <mergeCell ref="J37:K37"/>
    <mergeCell ref="B38:C38"/>
    <mergeCell ref="D38:E38"/>
    <mergeCell ref="H38:I38"/>
    <mergeCell ref="J38:K38"/>
    <mergeCell ref="B35:C35"/>
    <mergeCell ref="D35:E35"/>
    <mergeCell ref="H35:I35"/>
    <mergeCell ref="J35:K35"/>
    <mergeCell ref="B36:C36"/>
    <mergeCell ref="D36:E36"/>
    <mergeCell ref="H36:I36"/>
    <mergeCell ref="J36:K36"/>
    <mergeCell ref="B33:C33"/>
    <mergeCell ref="D33:E33"/>
    <mergeCell ref="H33:I33"/>
    <mergeCell ref="J33:K33"/>
    <mergeCell ref="B34:C34"/>
    <mergeCell ref="D34:E34"/>
    <mergeCell ref="H34:I34"/>
    <mergeCell ref="J34:K34"/>
    <mergeCell ref="B31:C31"/>
    <mergeCell ref="D31:E31"/>
    <mergeCell ref="H31:I31"/>
    <mergeCell ref="J31:K31"/>
    <mergeCell ref="B32:C32"/>
    <mergeCell ref="D32:E32"/>
    <mergeCell ref="H32:I32"/>
    <mergeCell ref="J32:K32"/>
    <mergeCell ref="B29:C29"/>
    <mergeCell ref="D29:E29"/>
    <mergeCell ref="H29:I29"/>
    <mergeCell ref="J29:K29"/>
    <mergeCell ref="B30:C30"/>
    <mergeCell ref="D30:E30"/>
    <mergeCell ref="H30:I30"/>
    <mergeCell ref="J30:K30"/>
    <mergeCell ref="B27:C27"/>
    <mergeCell ref="D27:E27"/>
    <mergeCell ref="H27:I27"/>
    <mergeCell ref="J27:K27"/>
    <mergeCell ref="B28:C28"/>
    <mergeCell ref="D28:E28"/>
    <mergeCell ref="H28:I28"/>
    <mergeCell ref="J28:K28"/>
    <mergeCell ref="B25:C25"/>
    <mergeCell ref="D25:E25"/>
    <mergeCell ref="H25:I25"/>
    <mergeCell ref="J25:K25"/>
    <mergeCell ref="B26:C26"/>
    <mergeCell ref="D26:E26"/>
    <mergeCell ref="H26:I26"/>
    <mergeCell ref="J26:K26"/>
    <mergeCell ref="B23:C23"/>
    <mergeCell ref="D23:E23"/>
    <mergeCell ref="H23:I23"/>
    <mergeCell ref="J23:K23"/>
    <mergeCell ref="B24:C24"/>
    <mergeCell ref="D24:E24"/>
    <mergeCell ref="H24:I24"/>
    <mergeCell ref="J24:K24"/>
    <mergeCell ref="B21:C21"/>
    <mergeCell ref="D21:E21"/>
    <mergeCell ref="H21:I21"/>
    <mergeCell ref="J21:K21"/>
    <mergeCell ref="B22:C22"/>
    <mergeCell ref="D22:E22"/>
    <mergeCell ref="H22:I22"/>
    <mergeCell ref="J22:K22"/>
    <mergeCell ref="B19:C19"/>
    <mergeCell ref="D19:E19"/>
    <mergeCell ref="H19:I19"/>
    <mergeCell ref="J19:K19"/>
    <mergeCell ref="B20:C20"/>
    <mergeCell ref="D20:E20"/>
    <mergeCell ref="H20:I20"/>
    <mergeCell ref="J20:K20"/>
    <mergeCell ref="B17:C17"/>
    <mergeCell ref="D17:E17"/>
    <mergeCell ref="H17:I17"/>
    <mergeCell ref="J17:K17"/>
    <mergeCell ref="B18:C18"/>
    <mergeCell ref="D18:E18"/>
    <mergeCell ref="H18:I18"/>
    <mergeCell ref="J18:K18"/>
    <mergeCell ref="B15:C15"/>
    <mergeCell ref="D15:E15"/>
    <mergeCell ref="H15:I15"/>
    <mergeCell ref="J15:K15"/>
    <mergeCell ref="B16:C16"/>
    <mergeCell ref="D16:E16"/>
    <mergeCell ref="H16:I16"/>
    <mergeCell ref="J16:K16"/>
    <mergeCell ref="A10:A12"/>
    <mergeCell ref="B10:E12"/>
    <mergeCell ref="F10:G12"/>
    <mergeCell ref="J11:J12"/>
    <mergeCell ref="L11:L12"/>
    <mergeCell ref="Q11:Q12"/>
    <mergeCell ref="I1:N1"/>
    <mergeCell ref="A2:N2"/>
    <mergeCell ref="A4:A6"/>
    <mergeCell ref="B4:E6"/>
    <mergeCell ref="F4:G6"/>
    <mergeCell ref="J4:N7"/>
    <mergeCell ref="A7:A9"/>
    <mergeCell ref="B7:E9"/>
    <mergeCell ref="F7:G9"/>
  </mergeCells>
  <phoneticPr fontId="8"/>
  <conditionalFormatting sqref="B16:M45">
    <cfRule type="notContainsBlanks" dxfId="28" priority="2">
      <formula>LEN(TRIM(B16))&gt;0</formula>
    </cfRule>
  </conditionalFormatting>
  <conditionalFormatting sqref="J11:J12">
    <cfRule type="expression" dxfId="27" priority="4">
      <formula>$F$10=""</formula>
    </cfRule>
    <cfRule type="expression" dxfId="26" priority="5">
      <formula>$J$11="可"</formula>
    </cfRule>
    <cfRule type="expression" dxfId="25" priority="6">
      <formula>$J$11="不可"</formula>
    </cfRule>
  </conditionalFormatting>
  <conditionalFormatting sqref="G16:G45">
    <cfRule type="expression" dxfId="24" priority="3">
      <formula>F16="離職"</formula>
    </cfRule>
  </conditionalFormatting>
  <conditionalFormatting sqref="O16:O45">
    <cfRule type="notContainsBlanks" dxfId="23" priority="1">
      <formula>LEN(TRIM(O16))&gt;0</formula>
    </cfRule>
  </conditionalFormatting>
  <dataValidations count="3">
    <dataValidation type="list" allowBlank="1" showInputMessage="1" showErrorMessage="1" sqref="F16:F45" xr:uid="{11E5053F-090E-4C61-8B37-81B0479E7881}">
      <formula1>"継続,離職"</formula1>
    </dataValidation>
    <dataValidation type="list" allowBlank="1" showInputMessage="1" showErrorMessage="1" sqref="M16:M45" xr:uid="{72C39946-3821-4832-9E41-B44F292C99DC}">
      <formula1>"終了,継続"</formula1>
    </dataValidation>
    <dataValidation type="list" allowBlank="1" showInputMessage="1" showErrorMessage="1" sqref="O16:O45" xr:uid="{BAB8FF47-265D-4831-8E34-493DD7299D70}">
      <formula1>"該当する,該当しない"</formula1>
    </dataValidation>
  </dataValidations>
  <pageMargins left="0.7" right="0.7" top="0.75" bottom="0.75" header="0.3" footer="0.3"/>
  <pageSetup paperSize="9" scale="59" orientation="portrait" r:id="rId1"/>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tabColor theme="4"/>
  </sheetPr>
  <dimension ref="A1:J17"/>
  <sheetViews>
    <sheetView showGridLines="0" view="pageBreakPreview" zoomScale="80" zoomScaleNormal="100" zoomScaleSheetLayoutView="80" workbookViewId="0">
      <selection activeCell="B2" sqref="B2:H2"/>
    </sheetView>
  </sheetViews>
  <sheetFormatPr defaultColWidth="9" defaultRowHeight="13.5"/>
  <cols>
    <col min="1" max="1" width="1.25" style="102" customWidth="1"/>
    <col min="2" max="2" width="24.25" style="102" customWidth="1"/>
    <col min="3" max="3" width="4" style="102" customWidth="1"/>
    <col min="4" max="5" width="20.125" style="102" customWidth="1"/>
    <col min="6" max="6" width="12.75" style="102" customWidth="1"/>
    <col min="7" max="7" width="11.25" style="102" customWidth="1"/>
    <col min="8" max="8" width="3.125" style="102" customWidth="1"/>
    <col min="9" max="9" width="3.75" style="102" customWidth="1"/>
    <col min="10" max="10" width="2.5" style="102" customWidth="1"/>
    <col min="11" max="16384" width="9" style="102"/>
  </cols>
  <sheetData>
    <row r="1" spans="1:10" ht="27.75" customHeight="1">
      <c r="A1" s="103"/>
      <c r="B1" s="1340" t="s">
        <v>781</v>
      </c>
      <c r="F1" s="4088" t="str">
        <f>IF(AND(ISBLANK('届出書 '!AA4),ISBLANK('届出書 '!AD4),ISBLANK('届出書 '!AG4)),"届出書の日付から自動引用","令和"&amp;'届出書 '!AA4&amp;"年"&amp;'届出書 '!AD4&amp;"月"&amp;'届出書 '!AG4&amp;"日")</f>
        <v>届出書の日付から自動引用</v>
      </c>
      <c r="G1" s="4089"/>
      <c r="H1" s="4089"/>
    </row>
    <row r="2" spans="1:10" ht="36" customHeight="1">
      <c r="B2" s="4090" t="s">
        <v>502</v>
      </c>
      <c r="C2" s="4091"/>
      <c r="D2" s="4091"/>
      <c r="E2" s="4091"/>
      <c r="F2" s="4091"/>
      <c r="G2" s="4091"/>
      <c r="H2" s="4091"/>
    </row>
    <row r="3" spans="1:10" ht="28.5" customHeight="1">
      <c r="A3" s="104"/>
      <c r="B3" s="104"/>
      <c r="C3" s="104"/>
      <c r="D3" s="104"/>
      <c r="E3" s="104"/>
      <c r="F3" s="104"/>
      <c r="G3" s="104"/>
      <c r="H3" s="104"/>
    </row>
    <row r="4" spans="1:10" ht="36" customHeight="1">
      <c r="A4" s="104"/>
      <c r="B4" s="105" t="s">
        <v>183</v>
      </c>
      <c r="C4" s="4092" t="str">
        <f>IF(ISBLANK('届出書 '!G18),"届出書の記載欄から自動引用",'届出書 '!G18)</f>
        <v>届出書の記載欄から自動引用</v>
      </c>
      <c r="D4" s="4093"/>
      <c r="E4" s="4093"/>
      <c r="F4" s="4093"/>
      <c r="G4" s="4093"/>
      <c r="H4" s="4094"/>
    </row>
    <row r="5" spans="1:10" ht="36.75" customHeight="1">
      <c r="B5" s="106" t="s">
        <v>184</v>
      </c>
      <c r="C5" s="4095"/>
      <c r="D5" s="4095"/>
      <c r="E5" s="4095"/>
      <c r="F5" s="4095"/>
      <c r="G5" s="4095"/>
      <c r="H5" s="4096"/>
    </row>
    <row r="6" spans="1:10" ht="81" customHeight="1">
      <c r="B6" s="146" t="s">
        <v>503</v>
      </c>
      <c r="C6" s="4097" t="s">
        <v>504</v>
      </c>
      <c r="D6" s="4098"/>
      <c r="E6" s="4098"/>
      <c r="F6" s="4099"/>
      <c r="G6" s="4100"/>
      <c r="H6" s="4101"/>
    </row>
    <row r="7" spans="1:10" ht="165.75" customHeight="1">
      <c r="B7" s="4106" t="s">
        <v>505</v>
      </c>
      <c r="C7" s="4108" t="s">
        <v>1573</v>
      </c>
      <c r="D7" s="4109"/>
      <c r="E7" s="4109"/>
      <c r="F7" s="4110"/>
      <c r="G7" s="4111"/>
      <c r="H7" s="4112"/>
    </row>
    <row r="8" spans="1:10" ht="81.75" customHeight="1">
      <c r="B8" s="4107"/>
      <c r="C8" s="4103"/>
      <c r="D8" s="4104"/>
      <c r="E8" s="4104"/>
      <c r="F8" s="4105"/>
      <c r="G8" s="4113"/>
      <c r="H8" s="4114"/>
    </row>
    <row r="9" spans="1:10" ht="75" customHeight="1">
      <c r="B9" s="146" t="s">
        <v>506</v>
      </c>
      <c r="C9" s="4097" t="s">
        <v>507</v>
      </c>
      <c r="D9" s="4098"/>
      <c r="E9" s="4098"/>
      <c r="F9" s="4099"/>
      <c r="G9" s="4100"/>
      <c r="H9" s="4101"/>
    </row>
    <row r="10" spans="1:10" ht="75" customHeight="1">
      <c r="B10" s="4106" t="s">
        <v>508</v>
      </c>
      <c r="C10" s="4108" t="s">
        <v>1574</v>
      </c>
      <c r="D10" s="4109"/>
      <c r="E10" s="4109"/>
      <c r="F10" s="4110"/>
      <c r="G10" s="4111"/>
      <c r="H10" s="4112"/>
    </row>
    <row r="11" spans="1:10" ht="75" customHeight="1">
      <c r="B11" s="4107"/>
      <c r="C11" s="4103"/>
      <c r="D11" s="4104"/>
      <c r="E11" s="4104"/>
      <c r="F11" s="4105"/>
      <c r="G11" s="4113"/>
      <c r="H11" s="4114"/>
    </row>
    <row r="13" spans="1:10" ht="17.25" customHeight="1">
      <c r="B13" s="107" t="s">
        <v>449</v>
      </c>
      <c r="C13" s="108"/>
      <c r="D13" s="108"/>
      <c r="E13" s="108"/>
      <c r="F13" s="108"/>
      <c r="G13" s="108"/>
      <c r="H13" s="108"/>
      <c r="I13" s="108"/>
      <c r="J13" s="108"/>
    </row>
    <row r="14" spans="1:10" ht="35.25" customHeight="1">
      <c r="B14" s="4102" t="s">
        <v>509</v>
      </c>
      <c r="C14" s="4102"/>
      <c r="D14" s="4102"/>
      <c r="E14" s="4102"/>
      <c r="F14" s="4102"/>
      <c r="G14" s="4102"/>
      <c r="H14" s="4102"/>
      <c r="I14" s="108"/>
      <c r="J14" s="108"/>
    </row>
    <row r="15" spans="1:10" ht="17.25" customHeight="1">
      <c r="B15" s="109" t="s">
        <v>510</v>
      </c>
      <c r="C15" s="108"/>
      <c r="D15" s="108"/>
      <c r="E15" s="108"/>
      <c r="F15" s="108"/>
      <c r="G15" s="108"/>
      <c r="H15" s="108"/>
      <c r="I15" s="108"/>
      <c r="J15" s="108"/>
    </row>
    <row r="16" spans="1:10" ht="17.25" customHeight="1">
      <c r="B16" s="109" t="s">
        <v>511</v>
      </c>
      <c r="C16" s="108"/>
      <c r="D16" s="108"/>
      <c r="E16" s="108"/>
      <c r="F16" s="108"/>
      <c r="G16" s="108"/>
      <c r="H16" s="108"/>
      <c r="I16" s="108"/>
      <c r="J16" s="108"/>
    </row>
    <row r="17" spans="2:2">
      <c r="B17" s="107"/>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7">
    <mergeCell ref="B14:H14"/>
    <mergeCell ref="C8:F8"/>
    <mergeCell ref="C9:F9"/>
    <mergeCell ref="G9:H9"/>
    <mergeCell ref="C11:F11"/>
    <mergeCell ref="B7:B8"/>
    <mergeCell ref="C7:F7"/>
    <mergeCell ref="G7:H8"/>
    <mergeCell ref="B10:B11"/>
    <mergeCell ref="C10:F10"/>
    <mergeCell ref="G10:H11"/>
    <mergeCell ref="F1:H1"/>
    <mergeCell ref="B2:H2"/>
    <mergeCell ref="C4:H4"/>
    <mergeCell ref="C5:H5"/>
    <mergeCell ref="C6:F6"/>
    <mergeCell ref="G6:H6"/>
  </mergeCells>
  <phoneticPr fontId="8"/>
  <conditionalFormatting sqref="C8:F8 G6:H9 C5:H5 C11:F11 G10">
    <cfRule type="notContainsBlanks" dxfId="22" priority="1">
      <formula>LEN(TRIM(C5))&gt;0</formula>
    </cfRule>
  </conditionalFormatting>
  <dataValidations count="2">
    <dataValidation type="list" allowBlank="1" showInputMessage="1" showErrorMessage="1" sqref="H6:H9 G6:G10" xr:uid="{97758FEC-DF22-49B8-872B-2AD3A91ABFF1}">
      <formula1>"有,無"</formula1>
    </dataValidation>
    <dataValidation type="list" allowBlank="1" showInputMessage="1" showErrorMessage="1" sqref="C5:H5" xr:uid="{FEFCE338-205C-4FA6-9DF4-79D188018D0E}">
      <formula1>"①　新規,②　変更,③　終了"</formula1>
    </dataValidation>
  </dataValidations>
  <pageMargins left="0.7" right="0.7" top="0.75" bottom="0.75" header="0.3" footer="0.3"/>
  <pageSetup paperSize="9" scale="92" orientation="portrait" r:id="rId2"/>
  <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07B9-FDE1-400B-A863-AFEC8AC264E5}">
  <sheetPr>
    <tabColor theme="4"/>
  </sheetPr>
  <dimension ref="A1:L36"/>
  <sheetViews>
    <sheetView view="pageBreakPreview" zoomScale="85" zoomScaleNormal="100" zoomScaleSheetLayoutView="85" workbookViewId="0">
      <selection activeCell="O6" sqref="O6"/>
    </sheetView>
  </sheetViews>
  <sheetFormatPr defaultRowHeight="13.5"/>
  <cols>
    <col min="1" max="1" width="4.125" style="596" customWidth="1"/>
    <col min="2" max="2" width="22.5" style="596" customWidth="1"/>
    <col min="3" max="3" width="9.75" style="596" customWidth="1"/>
    <col min="4" max="4" width="15.25" style="596" customWidth="1"/>
    <col min="5" max="5" width="17.5" style="596" customWidth="1"/>
    <col min="6" max="6" width="12.75" style="596" customWidth="1"/>
    <col min="7" max="7" width="11" style="596" customWidth="1"/>
    <col min="8" max="8" width="5" style="596" customWidth="1"/>
    <col min="9" max="9" width="3.625" style="596" customWidth="1"/>
    <col min="10" max="10" width="8.375" style="596" customWidth="1"/>
    <col min="11" max="11" width="1" style="596" customWidth="1"/>
    <col min="12" max="12" width="2.5" style="596" customWidth="1"/>
    <col min="13" max="259" width="9" style="596"/>
    <col min="260" max="260" width="1.125" style="596" customWidth="1"/>
    <col min="261" max="262" width="15.625" style="596" customWidth="1"/>
    <col min="263" max="263" width="15.25" style="596" customWidth="1"/>
    <col min="264" max="264" width="17.5" style="596" customWidth="1"/>
    <col min="265" max="265" width="15.125" style="596" customWidth="1"/>
    <col min="266" max="266" width="15.25" style="596" customWidth="1"/>
    <col min="267" max="267" width="3.75" style="596" customWidth="1"/>
    <col min="268" max="268" width="2.5" style="596" customWidth="1"/>
    <col min="269" max="515" width="9" style="596"/>
    <col min="516" max="516" width="1.125" style="596" customWidth="1"/>
    <col min="517" max="518" width="15.625" style="596" customWidth="1"/>
    <col min="519" max="519" width="15.25" style="596" customWidth="1"/>
    <col min="520" max="520" width="17.5" style="596" customWidth="1"/>
    <col min="521" max="521" width="15.125" style="596" customWidth="1"/>
    <col min="522" max="522" width="15.25" style="596" customWidth="1"/>
    <col min="523" max="523" width="3.75" style="596" customWidth="1"/>
    <col min="524" max="524" width="2.5" style="596" customWidth="1"/>
    <col min="525" max="771" width="9" style="596"/>
    <col min="772" max="772" width="1.125" style="596" customWidth="1"/>
    <col min="773" max="774" width="15.625" style="596" customWidth="1"/>
    <col min="775" max="775" width="15.25" style="596" customWidth="1"/>
    <col min="776" max="776" width="17.5" style="596" customWidth="1"/>
    <col min="777" max="777" width="15.125" style="596" customWidth="1"/>
    <col min="778" max="778" width="15.25" style="596" customWidth="1"/>
    <col min="779" max="779" width="3.75" style="596" customWidth="1"/>
    <col min="780" max="780" width="2.5" style="596" customWidth="1"/>
    <col min="781" max="1027" width="9" style="596"/>
    <col min="1028" max="1028" width="1.125" style="596" customWidth="1"/>
    <col min="1029" max="1030" width="15.625" style="596" customWidth="1"/>
    <col min="1031" max="1031" width="15.25" style="596" customWidth="1"/>
    <col min="1032" max="1032" width="17.5" style="596" customWidth="1"/>
    <col min="1033" max="1033" width="15.125" style="596" customWidth="1"/>
    <col min="1034" max="1034" width="15.25" style="596" customWidth="1"/>
    <col min="1035" max="1035" width="3.75" style="596" customWidth="1"/>
    <col min="1036" max="1036" width="2.5" style="596" customWidth="1"/>
    <col min="1037" max="1283" width="9" style="596"/>
    <col min="1284" max="1284" width="1.125" style="596" customWidth="1"/>
    <col min="1285" max="1286" width="15.625" style="596" customWidth="1"/>
    <col min="1287" max="1287" width="15.25" style="596" customWidth="1"/>
    <col min="1288" max="1288" width="17.5" style="596" customWidth="1"/>
    <col min="1289" max="1289" width="15.125" style="596" customWidth="1"/>
    <col min="1290" max="1290" width="15.25" style="596" customWidth="1"/>
    <col min="1291" max="1291" width="3.75" style="596" customWidth="1"/>
    <col min="1292" max="1292" width="2.5" style="596" customWidth="1"/>
    <col min="1293" max="1539" width="9" style="596"/>
    <col min="1540" max="1540" width="1.125" style="596" customWidth="1"/>
    <col min="1541" max="1542" width="15.625" style="596" customWidth="1"/>
    <col min="1543" max="1543" width="15.25" style="596" customWidth="1"/>
    <col min="1544" max="1544" width="17.5" style="596" customWidth="1"/>
    <col min="1545" max="1545" width="15.125" style="596" customWidth="1"/>
    <col min="1546" max="1546" width="15.25" style="596" customWidth="1"/>
    <col min="1547" max="1547" width="3.75" style="596" customWidth="1"/>
    <col min="1548" max="1548" width="2.5" style="596" customWidth="1"/>
    <col min="1549" max="1795" width="9" style="596"/>
    <col min="1796" max="1796" width="1.125" style="596" customWidth="1"/>
    <col min="1797" max="1798" width="15.625" style="596" customWidth="1"/>
    <col min="1799" max="1799" width="15.25" style="596" customWidth="1"/>
    <col min="1800" max="1800" width="17.5" style="596" customWidth="1"/>
    <col min="1801" max="1801" width="15.125" style="596" customWidth="1"/>
    <col min="1802" max="1802" width="15.25" style="596" customWidth="1"/>
    <col min="1803" max="1803" width="3.75" style="596" customWidth="1"/>
    <col min="1804" max="1804" width="2.5" style="596" customWidth="1"/>
    <col min="1805" max="2051" width="9" style="596"/>
    <col min="2052" max="2052" width="1.125" style="596" customWidth="1"/>
    <col min="2053" max="2054" width="15.625" style="596" customWidth="1"/>
    <col min="2055" max="2055" width="15.25" style="596" customWidth="1"/>
    <col min="2056" max="2056" width="17.5" style="596" customWidth="1"/>
    <col min="2057" max="2057" width="15.125" style="596" customWidth="1"/>
    <col min="2058" max="2058" width="15.25" style="596" customWidth="1"/>
    <col min="2059" max="2059" width="3.75" style="596" customWidth="1"/>
    <col min="2060" max="2060" width="2.5" style="596" customWidth="1"/>
    <col min="2061" max="2307" width="9" style="596"/>
    <col min="2308" max="2308" width="1.125" style="596" customWidth="1"/>
    <col min="2309" max="2310" width="15.625" style="596" customWidth="1"/>
    <col min="2311" max="2311" width="15.25" style="596" customWidth="1"/>
    <col min="2312" max="2312" width="17.5" style="596" customWidth="1"/>
    <col min="2313" max="2313" width="15.125" style="596" customWidth="1"/>
    <col min="2314" max="2314" width="15.25" style="596" customWidth="1"/>
    <col min="2315" max="2315" width="3.75" style="596" customWidth="1"/>
    <col min="2316" max="2316" width="2.5" style="596" customWidth="1"/>
    <col min="2317" max="2563" width="9" style="596"/>
    <col min="2564" max="2564" width="1.125" style="596" customWidth="1"/>
    <col min="2565" max="2566" width="15.625" style="596" customWidth="1"/>
    <col min="2567" max="2567" width="15.25" style="596" customWidth="1"/>
    <col min="2568" max="2568" width="17.5" style="596" customWidth="1"/>
    <col min="2569" max="2569" width="15.125" style="596" customWidth="1"/>
    <col min="2570" max="2570" width="15.25" style="596" customWidth="1"/>
    <col min="2571" max="2571" width="3.75" style="596" customWidth="1"/>
    <col min="2572" max="2572" width="2.5" style="596" customWidth="1"/>
    <col min="2573" max="2819" width="9" style="596"/>
    <col min="2820" max="2820" width="1.125" style="596" customWidth="1"/>
    <col min="2821" max="2822" width="15.625" style="596" customWidth="1"/>
    <col min="2823" max="2823" width="15.25" style="596" customWidth="1"/>
    <col min="2824" max="2824" width="17.5" style="596" customWidth="1"/>
    <col min="2825" max="2825" width="15.125" style="596" customWidth="1"/>
    <col min="2826" max="2826" width="15.25" style="596" customWidth="1"/>
    <col min="2827" max="2827" width="3.75" style="596" customWidth="1"/>
    <col min="2828" max="2828" width="2.5" style="596" customWidth="1"/>
    <col min="2829" max="3075" width="9" style="596"/>
    <col min="3076" max="3076" width="1.125" style="596" customWidth="1"/>
    <col min="3077" max="3078" width="15.625" style="596" customWidth="1"/>
    <col min="3079" max="3079" width="15.25" style="596" customWidth="1"/>
    <col min="3080" max="3080" width="17.5" style="596" customWidth="1"/>
    <col min="3081" max="3081" width="15.125" style="596" customWidth="1"/>
    <col min="3082" max="3082" width="15.25" style="596" customWidth="1"/>
    <col min="3083" max="3083" width="3.75" style="596" customWidth="1"/>
    <col min="3084" max="3084" width="2.5" style="596" customWidth="1"/>
    <col min="3085" max="3331" width="9" style="596"/>
    <col min="3332" max="3332" width="1.125" style="596" customWidth="1"/>
    <col min="3333" max="3334" width="15.625" style="596" customWidth="1"/>
    <col min="3335" max="3335" width="15.25" style="596" customWidth="1"/>
    <col min="3336" max="3336" width="17.5" style="596" customWidth="1"/>
    <col min="3337" max="3337" width="15.125" style="596" customWidth="1"/>
    <col min="3338" max="3338" width="15.25" style="596" customWidth="1"/>
    <col min="3339" max="3339" width="3.75" style="596" customWidth="1"/>
    <col min="3340" max="3340" width="2.5" style="596" customWidth="1"/>
    <col min="3341" max="3587" width="9" style="596"/>
    <col min="3588" max="3588" width="1.125" style="596" customWidth="1"/>
    <col min="3589" max="3590" width="15.625" style="596" customWidth="1"/>
    <col min="3591" max="3591" width="15.25" style="596" customWidth="1"/>
    <col min="3592" max="3592" width="17.5" style="596" customWidth="1"/>
    <col min="3593" max="3593" width="15.125" style="596" customWidth="1"/>
    <col min="3594" max="3594" width="15.25" style="596" customWidth="1"/>
    <col min="3595" max="3595" width="3.75" style="596" customWidth="1"/>
    <col min="3596" max="3596" width="2.5" style="596" customWidth="1"/>
    <col min="3597" max="3843" width="9" style="596"/>
    <col min="3844" max="3844" width="1.125" style="596" customWidth="1"/>
    <col min="3845" max="3846" width="15.625" style="596" customWidth="1"/>
    <col min="3847" max="3847" width="15.25" style="596" customWidth="1"/>
    <col min="3848" max="3848" width="17.5" style="596" customWidth="1"/>
    <col min="3849" max="3849" width="15.125" style="596" customWidth="1"/>
    <col min="3850" max="3850" width="15.25" style="596" customWidth="1"/>
    <col min="3851" max="3851" width="3.75" style="596" customWidth="1"/>
    <col min="3852" max="3852" width="2.5" style="596" customWidth="1"/>
    <col min="3853" max="4099" width="9" style="596"/>
    <col min="4100" max="4100" width="1.125" style="596" customWidth="1"/>
    <col min="4101" max="4102" width="15.625" style="596" customWidth="1"/>
    <col min="4103" max="4103" width="15.25" style="596" customWidth="1"/>
    <col min="4104" max="4104" width="17.5" style="596" customWidth="1"/>
    <col min="4105" max="4105" width="15.125" style="596" customWidth="1"/>
    <col min="4106" max="4106" width="15.25" style="596" customWidth="1"/>
    <col min="4107" max="4107" width="3.75" style="596" customWidth="1"/>
    <col min="4108" max="4108" width="2.5" style="596" customWidth="1"/>
    <col min="4109" max="4355" width="9" style="596"/>
    <col min="4356" max="4356" width="1.125" style="596" customWidth="1"/>
    <col min="4357" max="4358" width="15.625" style="596" customWidth="1"/>
    <col min="4359" max="4359" width="15.25" style="596" customWidth="1"/>
    <col min="4360" max="4360" width="17.5" style="596" customWidth="1"/>
    <col min="4361" max="4361" width="15.125" style="596" customWidth="1"/>
    <col min="4362" max="4362" width="15.25" style="596" customWidth="1"/>
    <col min="4363" max="4363" width="3.75" style="596" customWidth="1"/>
    <col min="4364" max="4364" width="2.5" style="596" customWidth="1"/>
    <col min="4365" max="4611" width="9" style="596"/>
    <col min="4612" max="4612" width="1.125" style="596" customWidth="1"/>
    <col min="4613" max="4614" width="15.625" style="596" customWidth="1"/>
    <col min="4615" max="4615" width="15.25" style="596" customWidth="1"/>
    <col min="4616" max="4616" width="17.5" style="596" customWidth="1"/>
    <col min="4617" max="4617" width="15.125" style="596" customWidth="1"/>
    <col min="4618" max="4618" width="15.25" style="596" customWidth="1"/>
    <col min="4619" max="4619" width="3.75" style="596" customWidth="1"/>
    <col min="4620" max="4620" width="2.5" style="596" customWidth="1"/>
    <col min="4621" max="4867" width="9" style="596"/>
    <col min="4868" max="4868" width="1.125" style="596" customWidth="1"/>
    <col min="4869" max="4870" width="15.625" style="596" customWidth="1"/>
    <col min="4871" max="4871" width="15.25" style="596" customWidth="1"/>
    <col min="4872" max="4872" width="17.5" style="596" customWidth="1"/>
    <col min="4873" max="4873" width="15.125" style="596" customWidth="1"/>
    <col min="4874" max="4874" width="15.25" style="596" customWidth="1"/>
    <col min="4875" max="4875" width="3.75" style="596" customWidth="1"/>
    <col min="4876" max="4876" width="2.5" style="596" customWidth="1"/>
    <col min="4877" max="5123" width="9" style="596"/>
    <col min="5124" max="5124" width="1.125" style="596" customWidth="1"/>
    <col min="5125" max="5126" width="15.625" style="596" customWidth="1"/>
    <col min="5127" max="5127" width="15.25" style="596" customWidth="1"/>
    <col min="5128" max="5128" width="17.5" style="596" customWidth="1"/>
    <col min="5129" max="5129" width="15.125" style="596" customWidth="1"/>
    <col min="5130" max="5130" width="15.25" style="596" customWidth="1"/>
    <col min="5131" max="5131" width="3.75" style="596" customWidth="1"/>
    <col min="5132" max="5132" width="2.5" style="596" customWidth="1"/>
    <col min="5133" max="5379" width="9" style="596"/>
    <col min="5380" max="5380" width="1.125" style="596" customWidth="1"/>
    <col min="5381" max="5382" width="15.625" style="596" customWidth="1"/>
    <col min="5383" max="5383" width="15.25" style="596" customWidth="1"/>
    <col min="5384" max="5384" width="17.5" style="596" customWidth="1"/>
    <col min="5385" max="5385" width="15.125" style="596" customWidth="1"/>
    <col min="5386" max="5386" width="15.25" style="596" customWidth="1"/>
    <col min="5387" max="5387" width="3.75" style="596" customWidth="1"/>
    <col min="5388" max="5388" width="2.5" style="596" customWidth="1"/>
    <col min="5389" max="5635" width="9" style="596"/>
    <col min="5636" max="5636" width="1.125" style="596" customWidth="1"/>
    <col min="5637" max="5638" width="15.625" style="596" customWidth="1"/>
    <col min="5639" max="5639" width="15.25" style="596" customWidth="1"/>
    <col min="5640" max="5640" width="17.5" style="596" customWidth="1"/>
    <col min="5641" max="5641" width="15.125" style="596" customWidth="1"/>
    <col min="5642" max="5642" width="15.25" style="596" customWidth="1"/>
    <col min="5643" max="5643" width="3.75" style="596" customWidth="1"/>
    <col min="5644" max="5644" width="2.5" style="596" customWidth="1"/>
    <col min="5645" max="5891" width="9" style="596"/>
    <col min="5892" max="5892" width="1.125" style="596" customWidth="1"/>
    <col min="5893" max="5894" width="15.625" style="596" customWidth="1"/>
    <col min="5895" max="5895" width="15.25" style="596" customWidth="1"/>
    <col min="5896" max="5896" width="17.5" style="596" customWidth="1"/>
    <col min="5897" max="5897" width="15.125" style="596" customWidth="1"/>
    <col min="5898" max="5898" width="15.25" style="596" customWidth="1"/>
    <col min="5899" max="5899" width="3.75" style="596" customWidth="1"/>
    <col min="5900" max="5900" width="2.5" style="596" customWidth="1"/>
    <col min="5901" max="6147" width="9" style="596"/>
    <col min="6148" max="6148" width="1.125" style="596" customWidth="1"/>
    <col min="6149" max="6150" width="15.625" style="596" customWidth="1"/>
    <col min="6151" max="6151" width="15.25" style="596" customWidth="1"/>
    <col min="6152" max="6152" width="17.5" style="596" customWidth="1"/>
    <col min="6153" max="6153" width="15.125" style="596" customWidth="1"/>
    <col min="6154" max="6154" width="15.25" style="596" customWidth="1"/>
    <col min="6155" max="6155" width="3.75" style="596" customWidth="1"/>
    <col min="6156" max="6156" width="2.5" style="596" customWidth="1"/>
    <col min="6157" max="6403" width="9" style="596"/>
    <col min="6404" max="6404" width="1.125" style="596" customWidth="1"/>
    <col min="6405" max="6406" width="15.625" style="596" customWidth="1"/>
    <col min="6407" max="6407" width="15.25" style="596" customWidth="1"/>
    <col min="6408" max="6408" width="17.5" style="596" customWidth="1"/>
    <col min="6409" max="6409" width="15.125" style="596" customWidth="1"/>
    <col min="6410" max="6410" width="15.25" style="596" customWidth="1"/>
    <col min="6411" max="6411" width="3.75" style="596" customWidth="1"/>
    <col min="6412" max="6412" width="2.5" style="596" customWidth="1"/>
    <col min="6413" max="6659" width="9" style="596"/>
    <col min="6660" max="6660" width="1.125" style="596" customWidth="1"/>
    <col min="6661" max="6662" width="15.625" style="596" customWidth="1"/>
    <col min="6663" max="6663" width="15.25" style="596" customWidth="1"/>
    <col min="6664" max="6664" width="17.5" style="596" customWidth="1"/>
    <col min="6665" max="6665" width="15.125" style="596" customWidth="1"/>
    <col min="6666" max="6666" width="15.25" style="596" customWidth="1"/>
    <col min="6667" max="6667" width="3.75" style="596" customWidth="1"/>
    <col min="6668" max="6668" width="2.5" style="596" customWidth="1"/>
    <col min="6669" max="6915" width="9" style="596"/>
    <col min="6916" max="6916" width="1.125" style="596" customWidth="1"/>
    <col min="6917" max="6918" width="15.625" style="596" customWidth="1"/>
    <col min="6919" max="6919" width="15.25" style="596" customWidth="1"/>
    <col min="6920" max="6920" width="17.5" style="596" customWidth="1"/>
    <col min="6921" max="6921" width="15.125" style="596" customWidth="1"/>
    <col min="6922" max="6922" width="15.25" style="596" customWidth="1"/>
    <col min="6923" max="6923" width="3.75" style="596" customWidth="1"/>
    <col min="6924" max="6924" width="2.5" style="596" customWidth="1"/>
    <col min="6925" max="7171" width="9" style="596"/>
    <col min="7172" max="7172" width="1.125" style="596" customWidth="1"/>
    <col min="7173" max="7174" width="15.625" style="596" customWidth="1"/>
    <col min="7175" max="7175" width="15.25" style="596" customWidth="1"/>
    <col min="7176" max="7176" width="17.5" style="596" customWidth="1"/>
    <col min="7177" max="7177" width="15.125" style="596" customWidth="1"/>
    <col min="7178" max="7178" width="15.25" style="596" customWidth="1"/>
    <col min="7179" max="7179" width="3.75" style="596" customWidth="1"/>
    <col min="7180" max="7180" width="2.5" style="596" customWidth="1"/>
    <col min="7181" max="7427" width="9" style="596"/>
    <col min="7428" max="7428" width="1.125" style="596" customWidth="1"/>
    <col min="7429" max="7430" width="15.625" style="596" customWidth="1"/>
    <col min="7431" max="7431" width="15.25" style="596" customWidth="1"/>
    <col min="7432" max="7432" width="17.5" style="596" customWidth="1"/>
    <col min="7433" max="7433" width="15.125" style="596" customWidth="1"/>
    <col min="7434" max="7434" width="15.25" style="596" customWidth="1"/>
    <col min="7435" max="7435" width="3.75" style="596" customWidth="1"/>
    <col min="7436" max="7436" width="2.5" style="596" customWidth="1"/>
    <col min="7437" max="7683" width="9" style="596"/>
    <col min="7684" max="7684" width="1.125" style="596" customWidth="1"/>
    <col min="7685" max="7686" width="15.625" style="596" customWidth="1"/>
    <col min="7687" max="7687" width="15.25" style="596" customWidth="1"/>
    <col min="7688" max="7688" width="17.5" style="596" customWidth="1"/>
    <col min="7689" max="7689" width="15.125" style="596" customWidth="1"/>
    <col min="7690" max="7690" width="15.25" style="596" customWidth="1"/>
    <col min="7691" max="7691" width="3.75" style="596" customWidth="1"/>
    <col min="7692" max="7692" width="2.5" style="596" customWidth="1"/>
    <col min="7693" max="7939" width="9" style="596"/>
    <col min="7940" max="7940" width="1.125" style="596" customWidth="1"/>
    <col min="7941" max="7942" width="15.625" style="596" customWidth="1"/>
    <col min="7943" max="7943" width="15.25" style="596" customWidth="1"/>
    <col min="7944" max="7944" width="17.5" style="596" customWidth="1"/>
    <col min="7945" max="7945" width="15.125" style="596" customWidth="1"/>
    <col min="7946" max="7946" width="15.25" style="596" customWidth="1"/>
    <col min="7947" max="7947" width="3.75" style="596" customWidth="1"/>
    <col min="7948" max="7948" width="2.5" style="596" customWidth="1"/>
    <col min="7949" max="8195" width="9" style="596"/>
    <col min="8196" max="8196" width="1.125" style="596" customWidth="1"/>
    <col min="8197" max="8198" width="15.625" style="596" customWidth="1"/>
    <col min="8199" max="8199" width="15.25" style="596" customWidth="1"/>
    <col min="8200" max="8200" width="17.5" style="596" customWidth="1"/>
    <col min="8201" max="8201" width="15.125" style="596" customWidth="1"/>
    <col min="8202" max="8202" width="15.25" style="596" customWidth="1"/>
    <col min="8203" max="8203" width="3.75" style="596" customWidth="1"/>
    <col min="8204" max="8204" width="2.5" style="596" customWidth="1"/>
    <col min="8205" max="8451" width="9" style="596"/>
    <col min="8452" max="8452" width="1.125" style="596" customWidth="1"/>
    <col min="8453" max="8454" width="15.625" style="596" customWidth="1"/>
    <col min="8455" max="8455" width="15.25" style="596" customWidth="1"/>
    <col min="8456" max="8456" width="17.5" style="596" customWidth="1"/>
    <col min="8457" max="8457" width="15.125" style="596" customWidth="1"/>
    <col min="8458" max="8458" width="15.25" style="596" customWidth="1"/>
    <col min="8459" max="8459" width="3.75" style="596" customWidth="1"/>
    <col min="8460" max="8460" width="2.5" style="596" customWidth="1"/>
    <col min="8461" max="8707" width="9" style="596"/>
    <col min="8708" max="8708" width="1.125" style="596" customWidth="1"/>
    <col min="8709" max="8710" width="15.625" style="596" customWidth="1"/>
    <col min="8711" max="8711" width="15.25" style="596" customWidth="1"/>
    <col min="8712" max="8712" width="17.5" style="596" customWidth="1"/>
    <col min="8713" max="8713" width="15.125" style="596" customWidth="1"/>
    <col min="8714" max="8714" width="15.25" style="596" customWidth="1"/>
    <col min="8715" max="8715" width="3.75" style="596" customWidth="1"/>
    <col min="8716" max="8716" width="2.5" style="596" customWidth="1"/>
    <col min="8717" max="8963" width="9" style="596"/>
    <col min="8964" max="8964" width="1.125" style="596" customWidth="1"/>
    <col min="8965" max="8966" width="15.625" style="596" customWidth="1"/>
    <col min="8967" max="8967" width="15.25" style="596" customWidth="1"/>
    <col min="8968" max="8968" width="17.5" style="596" customWidth="1"/>
    <col min="8969" max="8969" width="15.125" style="596" customWidth="1"/>
    <col min="8970" max="8970" width="15.25" style="596" customWidth="1"/>
    <col min="8971" max="8971" width="3.75" style="596" customWidth="1"/>
    <col min="8972" max="8972" width="2.5" style="596" customWidth="1"/>
    <col min="8973" max="9219" width="9" style="596"/>
    <col min="9220" max="9220" width="1.125" style="596" customWidth="1"/>
    <col min="9221" max="9222" width="15.625" style="596" customWidth="1"/>
    <col min="9223" max="9223" width="15.25" style="596" customWidth="1"/>
    <col min="9224" max="9224" width="17.5" style="596" customWidth="1"/>
    <col min="9225" max="9225" width="15.125" style="596" customWidth="1"/>
    <col min="9226" max="9226" width="15.25" style="596" customWidth="1"/>
    <col min="9227" max="9227" width="3.75" style="596" customWidth="1"/>
    <col min="9228" max="9228" width="2.5" style="596" customWidth="1"/>
    <col min="9229" max="9475" width="9" style="596"/>
    <col min="9476" max="9476" width="1.125" style="596" customWidth="1"/>
    <col min="9477" max="9478" width="15.625" style="596" customWidth="1"/>
    <col min="9479" max="9479" width="15.25" style="596" customWidth="1"/>
    <col min="9480" max="9480" width="17.5" style="596" customWidth="1"/>
    <col min="9481" max="9481" width="15.125" style="596" customWidth="1"/>
    <col min="9482" max="9482" width="15.25" style="596" customWidth="1"/>
    <col min="9483" max="9483" width="3.75" style="596" customWidth="1"/>
    <col min="9484" max="9484" width="2.5" style="596" customWidth="1"/>
    <col min="9485" max="9731" width="9" style="596"/>
    <col min="9732" max="9732" width="1.125" style="596" customWidth="1"/>
    <col min="9733" max="9734" width="15.625" style="596" customWidth="1"/>
    <col min="9735" max="9735" width="15.25" style="596" customWidth="1"/>
    <col min="9736" max="9736" width="17.5" style="596" customWidth="1"/>
    <col min="9737" max="9737" width="15.125" style="596" customWidth="1"/>
    <col min="9738" max="9738" width="15.25" style="596" customWidth="1"/>
    <col min="9739" max="9739" width="3.75" style="596" customWidth="1"/>
    <col min="9740" max="9740" width="2.5" style="596" customWidth="1"/>
    <col min="9741" max="9987" width="9" style="596"/>
    <col min="9988" max="9988" width="1.125" style="596" customWidth="1"/>
    <col min="9989" max="9990" width="15.625" style="596" customWidth="1"/>
    <col min="9991" max="9991" width="15.25" style="596" customWidth="1"/>
    <col min="9992" max="9992" width="17.5" style="596" customWidth="1"/>
    <col min="9993" max="9993" width="15.125" style="596" customWidth="1"/>
    <col min="9994" max="9994" width="15.25" style="596" customWidth="1"/>
    <col min="9995" max="9995" width="3.75" style="596" customWidth="1"/>
    <col min="9996" max="9996" width="2.5" style="596" customWidth="1"/>
    <col min="9997" max="10243" width="9" style="596"/>
    <col min="10244" max="10244" width="1.125" style="596" customWidth="1"/>
    <col min="10245" max="10246" width="15.625" style="596" customWidth="1"/>
    <col min="10247" max="10247" width="15.25" style="596" customWidth="1"/>
    <col min="10248" max="10248" width="17.5" style="596" customWidth="1"/>
    <col min="10249" max="10249" width="15.125" style="596" customWidth="1"/>
    <col min="10250" max="10250" width="15.25" style="596" customWidth="1"/>
    <col min="10251" max="10251" width="3.75" style="596" customWidth="1"/>
    <col min="10252" max="10252" width="2.5" style="596" customWidth="1"/>
    <col min="10253" max="10499" width="9" style="596"/>
    <col min="10500" max="10500" width="1.125" style="596" customWidth="1"/>
    <col min="10501" max="10502" width="15.625" style="596" customWidth="1"/>
    <col min="10503" max="10503" width="15.25" style="596" customWidth="1"/>
    <col min="10504" max="10504" width="17.5" style="596" customWidth="1"/>
    <col min="10505" max="10505" width="15.125" style="596" customWidth="1"/>
    <col min="10506" max="10506" width="15.25" style="596" customWidth="1"/>
    <col min="10507" max="10507" width="3.75" style="596" customWidth="1"/>
    <col min="10508" max="10508" width="2.5" style="596" customWidth="1"/>
    <col min="10509" max="10755" width="9" style="596"/>
    <col min="10756" max="10756" width="1.125" style="596" customWidth="1"/>
    <col min="10757" max="10758" width="15.625" style="596" customWidth="1"/>
    <col min="10759" max="10759" width="15.25" style="596" customWidth="1"/>
    <col min="10760" max="10760" width="17.5" style="596" customWidth="1"/>
    <col min="10761" max="10761" width="15.125" style="596" customWidth="1"/>
    <col min="10762" max="10762" width="15.25" style="596" customWidth="1"/>
    <col min="10763" max="10763" width="3.75" style="596" customWidth="1"/>
    <col min="10764" max="10764" width="2.5" style="596" customWidth="1"/>
    <col min="10765" max="11011" width="9" style="596"/>
    <col min="11012" max="11012" width="1.125" style="596" customWidth="1"/>
    <col min="11013" max="11014" width="15.625" style="596" customWidth="1"/>
    <col min="11015" max="11015" width="15.25" style="596" customWidth="1"/>
    <col min="11016" max="11016" width="17.5" style="596" customWidth="1"/>
    <col min="11017" max="11017" width="15.125" style="596" customWidth="1"/>
    <col min="11018" max="11018" width="15.25" style="596" customWidth="1"/>
    <col min="11019" max="11019" width="3.75" style="596" customWidth="1"/>
    <col min="11020" max="11020" width="2.5" style="596" customWidth="1"/>
    <col min="11021" max="11267" width="9" style="596"/>
    <col min="11268" max="11268" width="1.125" style="596" customWidth="1"/>
    <col min="11269" max="11270" width="15.625" style="596" customWidth="1"/>
    <col min="11271" max="11271" width="15.25" style="596" customWidth="1"/>
    <col min="11272" max="11272" width="17.5" style="596" customWidth="1"/>
    <col min="11273" max="11273" width="15.125" style="596" customWidth="1"/>
    <col min="11274" max="11274" width="15.25" style="596" customWidth="1"/>
    <col min="11275" max="11275" width="3.75" style="596" customWidth="1"/>
    <col min="11276" max="11276" width="2.5" style="596" customWidth="1"/>
    <col min="11277" max="11523" width="9" style="596"/>
    <col min="11524" max="11524" width="1.125" style="596" customWidth="1"/>
    <col min="11525" max="11526" width="15.625" style="596" customWidth="1"/>
    <col min="11527" max="11527" width="15.25" style="596" customWidth="1"/>
    <col min="11528" max="11528" width="17.5" style="596" customWidth="1"/>
    <col min="11529" max="11529" width="15.125" style="596" customWidth="1"/>
    <col min="11530" max="11530" width="15.25" style="596" customWidth="1"/>
    <col min="11531" max="11531" width="3.75" style="596" customWidth="1"/>
    <col min="11532" max="11532" width="2.5" style="596" customWidth="1"/>
    <col min="11533" max="11779" width="9" style="596"/>
    <col min="11780" max="11780" width="1.125" style="596" customWidth="1"/>
    <col min="11781" max="11782" width="15.625" style="596" customWidth="1"/>
    <col min="11783" max="11783" width="15.25" style="596" customWidth="1"/>
    <col min="11784" max="11784" width="17.5" style="596" customWidth="1"/>
    <col min="11785" max="11785" width="15.125" style="596" customWidth="1"/>
    <col min="11786" max="11786" width="15.25" style="596" customWidth="1"/>
    <col min="11787" max="11787" width="3.75" style="596" customWidth="1"/>
    <col min="11788" max="11788" width="2.5" style="596" customWidth="1"/>
    <col min="11789" max="12035" width="9" style="596"/>
    <col min="12036" max="12036" width="1.125" style="596" customWidth="1"/>
    <col min="12037" max="12038" width="15.625" style="596" customWidth="1"/>
    <col min="12039" max="12039" width="15.25" style="596" customWidth="1"/>
    <col min="12040" max="12040" width="17.5" style="596" customWidth="1"/>
    <col min="12041" max="12041" width="15.125" style="596" customWidth="1"/>
    <col min="12042" max="12042" width="15.25" style="596" customWidth="1"/>
    <col min="12043" max="12043" width="3.75" style="596" customWidth="1"/>
    <col min="12044" max="12044" width="2.5" style="596" customWidth="1"/>
    <col min="12045" max="12291" width="9" style="596"/>
    <col min="12292" max="12292" width="1.125" style="596" customWidth="1"/>
    <col min="12293" max="12294" width="15.625" style="596" customWidth="1"/>
    <col min="12295" max="12295" width="15.25" style="596" customWidth="1"/>
    <col min="12296" max="12296" width="17.5" style="596" customWidth="1"/>
    <col min="12297" max="12297" width="15.125" style="596" customWidth="1"/>
    <col min="12298" max="12298" width="15.25" style="596" customWidth="1"/>
    <col min="12299" max="12299" width="3.75" style="596" customWidth="1"/>
    <col min="12300" max="12300" width="2.5" style="596" customWidth="1"/>
    <col min="12301" max="12547" width="9" style="596"/>
    <col min="12548" max="12548" width="1.125" style="596" customWidth="1"/>
    <col min="12549" max="12550" width="15.625" style="596" customWidth="1"/>
    <col min="12551" max="12551" width="15.25" style="596" customWidth="1"/>
    <col min="12552" max="12552" width="17.5" style="596" customWidth="1"/>
    <col min="12553" max="12553" width="15.125" style="596" customWidth="1"/>
    <col min="12554" max="12554" width="15.25" style="596" customWidth="1"/>
    <col min="12555" max="12555" width="3.75" style="596" customWidth="1"/>
    <col min="12556" max="12556" width="2.5" style="596" customWidth="1"/>
    <col min="12557" max="12803" width="9" style="596"/>
    <col min="12804" max="12804" width="1.125" style="596" customWidth="1"/>
    <col min="12805" max="12806" width="15.625" style="596" customWidth="1"/>
    <col min="12807" max="12807" width="15.25" style="596" customWidth="1"/>
    <col min="12808" max="12808" width="17.5" style="596" customWidth="1"/>
    <col min="12809" max="12809" width="15.125" style="596" customWidth="1"/>
    <col min="12810" max="12810" width="15.25" style="596" customWidth="1"/>
    <col min="12811" max="12811" width="3.75" style="596" customWidth="1"/>
    <col min="12812" max="12812" width="2.5" style="596" customWidth="1"/>
    <col min="12813" max="13059" width="9" style="596"/>
    <col min="13060" max="13060" width="1.125" style="596" customWidth="1"/>
    <col min="13061" max="13062" width="15.625" style="596" customWidth="1"/>
    <col min="13063" max="13063" width="15.25" style="596" customWidth="1"/>
    <col min="13064" max="13064" width="17.5" style="596" customWidth="1"/>
    <col min="13065" max="13065" width="15.125" style="596" customWidth="1"/>
    <col min="13066" max="13066" width="15.25" style="596" customWidth="1"/>
    <col min="13067" max="13067" width="3.75" style="596" customWidth="1"/>
    <col min="13068" max="13068" width="2.5" style="596" customWidth="1"/>
    <col min="13069" max="13315" width="9" style="596"/>
    <col min="13316" max="13316" width="1.125" style="596" customWidth="1"/>
    <col min="13317" max="13318" width="15.625" style="596" customWidth="1"/>
    <col min="13319" max="13319" width="15.25" style="596" customWidth="1"/>
    <col min="13320" max="13320" width="17.5" style="596" customWidth="1"/>
    <col min="13321" max="13321" width="15.125" style="596" customWidth="1"/>
    <col min="13322" max="13322" width="15.25" style="596" customWidth="1"/>
    <col min="13323" max="13323" width="3.75" style="596" customWidth="1"/>
    <col min="13324" max="13324" width="2.5" style="596" customWidth="1"/>
    <col min="13325" max="13571" width="9" style="596"/>
    <col min="13572" max="13572" width="1.125" style="596" customWidth="1"/>
    <col min="13573" max="13574" width="15.625" style="596" customWidth="1"/>
    <col min="13575" max="13575" width="15.25" style="596" customWidth="1"/>
    <col min="13576" max="13576" width="17.5" style="596" customWidth="1"/>
    <col min="13577" max="13577" width="15.125" style="596" customWidth="1"/>
    <col min="13578" max="13578" width="15.25" style="596" customWidth="1"/>
    <col min="13579" max="13579" width="3.75" style="596" customWidth="1"/>
    <col min="13580" max="13580" width="2.5" style="596" customWidth="1"/>
    <col min="13581" max="13827" width="9" style="596"/>
    <col min="13828" max="13828" width="1.125" style="596" customWidth="1"/>
    <col min="13829" max="13830" width="15.625" style="596" customWidth="1"/>
    <col min="13831" max="13831" width="15.25" style="596" customWidth="1"/>
    <col min="13832" max="13832" width="17.5" style="596" customWidth="1"/>
    <col min="13833" max="13833" width="15.125" style="596" customWidth="1"/>
    <col min="13834" max="13834" width="15.25" style="596" customWidth="1"/>
    <col min="13835" max="13835" width="3.75" style="596" customWidth="1"/>
    <col min="13836" max="13836" width="2.5" style="596" customWidth="1"/>
    <col min="13837" max="14083" width="9" style="596"/>
    <col min="14084" max="14084" width="1.125" style="596" customWidth="1"/>
    <col min="14085" max="14086" width="15.625" style="596" customWidth="1"/>
    <col min="14087" max="14087" width="15.25" style="596" customWidth="1"/>
    <col min="14088" max="14088" width="17.5" style="596" customWidth="1"/>
    <col min="14089" max="14089" width="15.125" style="596" customWidth="1"/>
    <col min="14090" max="14090" width="15.25" style="596" customWidth="1"/>
    <col min="14091" max="14091" width="3.75" style="596" customWidth="1"/>
    <col min="14092" max="14092" width="2.5" style="596" customWidth="1"/>
    <col min="14093" max="14339" width="9" style="596"/>
    <col min="14340" max="14340" width="1.125" style="596" customWidth="1"/>
    <col min="14341" max="14342" width="15.625" style="596" customWidth="1"/>
    <col min="14343" max="14343" width="15.25" style="596" customWidth="1"/>
    <col min="14344" max="14344" width="17.5" style="596" customWidth="1"/>
    <col min="14345" max="14345" width="15.125" style="596" customWidth="1"/>
    <col min="14346" max="14346" width="15.25" style="596" customWidth="1"/>
    <col min="14347" max="14347" width="3.75" style="596" customWidth="1"/>
    <col min="14348" max="14348" width="2.5" style="596" customWidth="1"/>
    <col min="14349" max="14595" width="9" style="596"/>
    <col min="14596" max="14596" width="1.125" style="596" customWidth="1"/>
    <col min="14597" max="14598" width="15.625" style="596" customWidth="1"/>
    <col min="14599" max="14599" width="15.25" style="596" customWidth="1"/>
    <col min="14600" max="14600" width="17.5" style="596" customWidth="1"/>
    <col min="14601" max="14601" width="15.125" style="596" customWidth="1"/>
    <col min="14602" max="14602" width="15.25" style="596" customWidth="1"/>
    <col min="14603" max="14603" width="3.75" style="596" customWidth="1"/>
    <col min="14604" max="14604" width="2.5" style="596" customWidth="1"/>
    <col min="14605" max="14851" width="9" style="596"/>
    <col min="14852" max="14852" width="1.125" style="596" customWidth="1"/>
    <col min="14853" max="14854" width="15.625" style="596" customWidth="1"/>
    <col min="14855" max="14855" width="15.25" style="596" customWidth="1"/>
    <col min="14856" max="14856" width="17.5" style="596" customWidth="1"/>
    <col min="14857" max="14857" width="15.125" style="596" customWidth="1"/>
    <col min="14858" max="14858" width="15.25" style="596" customWidth="1"/>
    <col min="14859" max="14859" width="3.75" style="596" customWidth="1"/>
    <col min="14860" max="14860" width="2.5" style="596" customWidth="1"/>
    <col min="14861" max="15107" width="9" style="596"/>
    <col min="15108" max="15108" width="1.125" style="596" customWidth="1"/>
    <col min="15109" max="15110" width="15.625" style="596" customWidth="1"/>
    <col min="15111" max="15111" width="15.25" style="596" customWidth="1"/>
    <col min="15112" max="15112" width="17.5" style="596" customWidth="1"/>
    <col min="15113" max="15113" width="15.125" style="596" customWidth="1"/>
    <col min="15114" max="15114" width="15.25" style="596" customWidth="1"/>
    <col min="15115" max="15115" width="3.75" style="596" customWidth="1"/>
    <col min="15116" max="15116" width="2.5" style="596" customWidth="1"/>
    <col min="15117" max="15363" width="9" style="596"/>
    <col min="15364" max="15364" width="1.125" style="596" customWidth="1"/>
    <col min="15365" max="15366" width="15.625" style="596" customWidth="1"/>
    <col min="15367" max="15367" width="15.25" style="596" customWidth="1"/>
    <col min="15368" max="15368" width="17.5" style="596" customWidth="1"/>
    <col min="15369" max="15369" width="15.125" style="596" customWidth="1"/>
    <col min="15370" max="15370" width="15.25" style="596" customWidth="1"/>
    <col min="15371" max="15371" width="3.75" style="596" customWidth="1"/>
    <col min="15372" max="15372" width="2.5" style="596" customWidth="1"/>
    <col min="15373" max="15619" width="9" style="596"/>
    <col min="15620" max="15620" width="1.125" style="596" customWidth="1"/>
    <col min="15621" max="15622" width="15.625" style="596" customWidth="1"/>
    <col min="15623" max="15623" width="15.25" style="596" customWidth="1"/>
    <col min="15624" max="15624" width="17.5" style="596" customWidth="1"/>
    <col min="15625" max="15625" width="15.125" style="596" customWidth="1"/>
    <col min="15626" max="15626" width="15.25" style="596" customWidth="1"/>
    <col min="15627" max="15627" width="3.75" style="596" customWidth="1"/>
    <col min="15628" max="15628" width="2.5" style="596" customWidth="1"/>
    <col min="15629" max="15875" width="9" style="596"/>
    <col min="15876" max="15876" width="1.125" style="596" customWidth="1"/>
    <col min="15877" max="15878" width="15.625" style="596" customWidth="1"/>
    <col min="15879" max="15879" width="15.25" style="596" customWidth="1"/>
    <col min="15880" max="15880" width="17.5" style="596" customWidth="1"/>
    <col min="15881" max="15881" width="15.125" style="596" customWidth="1"/>
    <col min="15882" max="15882" width="15.25" style="596" customWidth="1"/>
    <col min="15883" max="15883" width="3.75" style="596" customWidth="1"/>
    <col min="15884" max="15884" width="2.5" style="596" customWidth="1"/>
    <col min="15885" max="16131" width="9" style="596"/>
    <col min="16132" max="16132" width="1.125" style="596" customWidth="1"/>
    <col min="16133" max="16134" width="15.625" style="596" customWidth="1"/>
    <col min="16135" max="16135" width="15.25" style="596" customWidth="1"/>
    <col min="16136" max="16136" width="17.5" style="596" customWidth="1"/>
    <col min="16137" max="16137" width="15.125" style="596" customWidth="1"/>
    <col min="16138" max="16138" width="15.25" style="596" customWidth="1"/>
    <col min="16139" max="16139" width="3.75" style="596" customWidth="1"/>
    <col min="16140" max="16140" width="2.5" style="596" customWidth="1"/>
    <col min="16141" max="16384" width="9" style="596"/>
  </cols>
  <sheetData>
    <row r="1" spans="1:11" ht="20.100000000000001" customHeight="1">
      <c r="A1" s="583"/>
      <c r="B1" s="976" t="s">
        <v>984</v>
      </c>
      <c r="C1" s="582"/>
      <c r="D1" s="582"/>
      <c r="E1" s="582"/>
      <c r="F1" s="582"/>
      <c r="G1" s="582"/>
      <c r="H1" s="582"/>
      <c r="I1" s="582"/>
      <c r="J1" s="582"/>
    </row>
    <row r="2" spans="1:11" ht="20.100000000000001" customHeight="1">
      <c r="A2" s="583"/>
      <c r="B2" s="582"/>
      <c r="C2" s="582"/>
      <c r="D2" s="582"/>
      <c r="E2" s="582"/>
      <c r="F2" s="582"/>
      <c r="G2" s="582"/>
      <c r="H2" s="2717" t="str">
        <f>IF(AND(ISBLANK('届出書 '!AA4),ISBLANK('届出書 '!AD4),ISBLANK('届出書 '!AG4)),"届出書の日付から自動引用","令和"&amp;'届出書 '!AA4&amp;"年"&amp;'届出書 '!AD4&amp;"月"&amp;'届出書 '!AG4&amp;"日")</f>
        <v>届出書の日付から自動引用</v>
      </c>
      <c r="I2" s="2717"/>
      <c r="J2" s="2717"/>
    </row>
    <row r="3" spans="1:11" ht="20.100000000000001" customHeight="1">
      <c r="A3" s="2718" t="s">
        <v>601</v>
      </c>
      <c r="B3" s="2718"/>
      <c r="C3" s="2718"/>
      <c r="D3" s="2718"/>
      <c r="E3" s="2718"/>
      <c r="F3" s="2718"/>
      <c r="G3" s="2718"/>
      <c r="H3" s="2718"/>
      <c r="I3" s="2718"/>
      <c r="J3" s="2718"/>
    </row>
    <row r="4" spans="1:11" ht="20.100000000000001" customHeight="1">
      <c r="A4" s="585"/>
      <c r="B4" s="585"/>
      <c r="C4" s="585"/>
      <c r="D4" s="585"/>
      <c r="E4" s="585"/>
      <c r="F4" s="585"/>
      <c r="G4" s="585"/>
      <c r="H4" s="585"/>
      <c r="I4" s="585"/>
      <c r="J4" s="585"/>
    </row>
    <row r="5" spans="1:11" ht="43.5" customHeight="1">
      <c r="A5" s="585"/>
      <c r="B5" s="640" t="s">
        <v>967</v>
      </c>
      <c r="C5" s="2762" t="str">
        <f>IF(ISBLANK('届出書 '!G18),"届出書の記載欄から自動引用",'届出書 '!G18)</f>
        <v>届出書の記載欄から自動引用</v>
      </c>
      <c r="D5" s="2719"/>
      <c r="E5" s="2719"/>
      <c r="F5" s="2719"/>
      <c r="G5" s="2719"/>
      <c r="H5" s="2719"/>
      <c r="I5" s="2719"/>
      <c r="J5" s="2720"/>
    </row>
    <row r="6" spans="1:11" ht="43.5" customHeight="1">
      <c r="A6" s="585"/>
      <c r="B6" s="4146" t="s">
        <v>1572</v>
      </c>
      <c r="C6" s="4148" t="s">
        <v>1568</v>
      </c>
      <c r="D6" s="4149"/>
      <c r="E6" s="4149"/>
      <c r="F6" s="2721" t="s">
        <v>1569</v>
      </c>
      <c r="G6" s="2722"/>
      <c r="H6" s="2722"/>
      <c r="I6" s="2722"/>
      <c r="J6" s="2723"/>
    </row>
    <row r="7" spans="1:11" ht="43.5" customHeight="1">
      <c r="A7" s="585"/>
      <c r="B7" s="4147"/>
      <c r="C7" s="2721" t="s">
        <v>1570</v>
      </c>
      <c r="D7" s="2722"/>
      <c r="E7" s="2723"/>
      <c r="F7" s="2721" t="s">
        <v>1571</v>
      </c>
      <c r="G7" s="2722"/>
      <c r="H7" s="2722"/>
      <c r="I7" s="2722"/>
      <c r="J7" s="2723"/>
    </row>
    <row r="8" spans="1:11" ht="43.5" customHeight="1">
      <c r="A8" s="582"/>
      <c r="B8" s="641" t="s">
        <v>924</v>
      </c>
      <c r="C8" s="4116"/>
      <c r="D8" s="2705"/>
      <c r="E8" s="2705"/>
      <c r="F8" s="2705"/>
      <c r="G8" s="2705"/>
      <c r="H8" s="2705"/>
      <c r="I8" s="2705"/>
      <c r="J8" s="2706"/>
      <c r="K8" s="642"/>
    </row>
    <row r="9" spans="1:11" ht="19.5" customHeight="1">
      <c r="A9" s="582"/>
      <c r="B9" s="4117" t="s">
        <v>968</v>
      </c>
      <c r="C9" s="4120" t="s">
        <v>969</v>
      </c>
      <c r="D9" s="4121"/>
      <c r="E9" s="4121"/>
      <c r="F9" s="4121"/>
      <c r="G9" s="4121"/>
      <c r="H9" s="4121"/>
      <c r="I9" s="4121"/>
      <c r="J9" s="4122"/>
    </row>
    <row r="10" spans="1:11" ht="40.5" customHeight="1">
      <c r="A10" s="582"/>
      <c r="B10" s="4118"/>
      <c r="C10" s="643" t="s">
        <v>310</v>
      </c>
      <c r="D10" s="643" t="s">
        <v>137</v>
      </c>
      <c r="E10" s="4123" t="s">
        <v>596</v>
      </c>
      <c r="F10" s="4123"/>
      <c r="G10" s="4123"/>
      <c r="H10" s="4124" t="s">
        <v>970</v>
      </c>
      <c r="I10" s="4124"/>
      <c r="J10" s="644" t="s">
        <v>971</v>
      </c>
    </row>
    <row r="11" spans="1:11" ht="19.5" customHeight="1">
      <c r="A11" s="582"/>
      <c r="B11" s="4118"/>
      <c r="C11" s="1042"/>
      <c r="D11" s="1042"/>
      <c r="E11" s="4115"/>
      <c r="F11" s="4115"/>
      <c r="G11" s="4115"/>
      <c r="H11" s="1043"/>
      <c r="I11" s="593" t="s">
        <v>972</v>
      </c>
      <c r="J11" s="1043"/>
    </row>
    <row r="12" spans="1:11" ht="19.5" customHeight="1">
      <c r="A12" s="582"/>
      <c r="B12" s="4118"/>
      <c r="C12" s="1042"/>
      <c r="D12" s="1042"/>
      <c r="E12" s="4115"/>
      <c r="F12" s="4115"/>
      <c r="G12" s="4115"/>
      <c r="H12" s="1043"/>
      <c r="I12" s="593" t="s">
        <v>972</v>
      </c>
      <c r="J12" s="1043"/>
    </row>
    <row r="13" spans="1:11" ht="19.5" customHeight="1">
      <c r="A13" s="582"/>
      <c r="B13" s="4118"/>
      <c r="C13" s="1042"/>
      <c r="D13" s="1042"/>
      <c r="E13" s="4115"/>
      <c r="F13" s="4115"/>
      <c r="G13" s="4115"/>
      <c r="H13" s="1043"/>
      <c r="I13" s="593" t="s">
        <v>972</v>
      </c>
      <c r="J13" s="1043"/>
    </row>
    <row r="14" spans="1:11" ht="19.5" customHeight="1">
      <c r="A14" s="582"/>
      <c r="B14" s="4118"/>
      <c r="C14" s="645"/>
      <c r="D14" s="646"/>
      <c r="E14" s="647"/>
      <c r="F14" s="647"/>
      <c r="G14" s="647"/>
      <c r="H14" s="582"/>
      <c r="I14" s="647"/>
      <c r="J14" s="594"/>
    </row>
    <row r="15" spans="1:11" ht="19.5" customHeight="1">
      <c r="A15" s="582"/>
      <c r="B15" s="4118"/>
      <c r="C15" s="645"/>
      <c r="D15" s="593"/>
      <c r="E15" s="593" t="s">
        <v>973</v>
      </c>
      <c r="F15" s="593" t="s">
        <v>974</v>
      </c>
      <c r="G15" s="593" t="s">
        <v>975</v>
      </c>
      <c r="H15" s="4125" t="s">
        <v>976</v>
      </c>
      <c r="I15" s="4126"/>
      <c r="J15" s="594"/>
    </row>
    <row r="16" spans="1:11" ht="19.5" customHeight="1" thickBot="1">
      <c r="A16" s="582"/>
      <c r="B16" s="4118"/>
      <c r="C16" s="645"/>
      <c r="D16" s="593" t="s">
        <v>602</v>
      </c>
      <c r="E16" s="1044"/>
      <c r="F16" s="1044"/>
      <c r="G16" s="1046">
        <f>E16+F16</f>
        <v>0</v>
      </c>
      <c r="H16" s="4127"/>
      <c r="I16" s="4128"/>
      <c r="J16" s="594"/>
    </row>
    <row r="17" spans="1:12" ht="19.5" customHeight="1" thickTop="1" thickBot="1">
      <c r="A17" s="582"/>
      <c r="B17" s="4118"/>
      <c r="C17" s="645"/>
      <c r="D17" s="643" t="s">
        <v>977</v>
      </c>
      <c r="E17" s="1044"/>
      <c r="F17" s="1045"/>
      <c r="G17" s="1047">
        <f>E17+F17</f>
        <v>0</v>
      </c>
      <c r="H17" s="4129"/>
      <c r="I17" s="4130"/>
      <c r="J17" s="594"/>
    </row>
    <row r="18" spans="1:12" ht="19.5" customHeight="1" thickTop="1">
      <c r="A18" s="582"/>
      <c r="B18" s="4118"/>
      <c r="C18" s="645"/>
      <c r="D18" s="648"/>
      <c r="E18" s="584"/>
      <c r="F18" s="584"/>
      <c r="G18" s="584"/>
      <c r="H18" s="649"/>
      <c r="I18" s="649"/>
      <c r="J18" s="594"/>
    </row>
    <row r="19" spans="1:12" ht="19.5" customHeight="1">
      <c r="A19" s="582"/>
      <c r="B19" s="4118"/>
      <c r="C19" s="4120" t="s">
        <v>597</v>
      </c>
      <c r="D19" s="4121"/>
      <c r="E19" s="4121"/>
      <c r="F19" s="4121"/>
      <c r="G19" s="4121"/>
      <c r="H19" s="4121"/>
      <c r="I19" s="4121"/>
      <c r="J19" s="4122"/>
    </row>
    <row r="20" spans="1:12" ht="40.5" customHeight="1">
      <c r="A20" s="582"/>
      <c r="B20" s="4118"/>
      <c r="C20" s="643" t="s">
        <v>310</v>
      </c>
      <c r="D20" s="643" t="s">
        <v>137</v>
      </c>
      <c r="E20" s="4123" t="s">
        <v>596</v>
      </c>
      <c r="F20" s="4123"/>
      <c r="G20" s="4123"/>
      <c r="H20" s="4124" t="s">
        <v>970</v>
      </c>
      <c r="I20" s="4124"/>
      <c r="J20" s="644" t="s">
        <v>971</v>
      </c>
    </row>
    <row r="21" spans="1:12" ht="19.5" customHeight="1">
      <c r="A21" s="582"/>
      <c r="B21" s="4118"/>
      <c r="C21" s="1042"/>
      <c r="D21" s="1042"/>
      <c r="E21" s="4115"/>
      <c r="F21" s="4115"/>
      <c r="G21" s="4115"/>
      <c r="H21" s="1043"/>
      <c r="I21" s="593" t="s">
        <v>972</v>
      </c>
      <c r="J21" s="1043"/>
    </row>
    <row r="22" spans="1:12" ht="19.5" customHeight="1">
      <c r="A22" s="582"/>
      <c r="B22" s="4118"/>
      <c r="C22" s="1042"/>
      <c r="D22" s="1042"/>
      <c r="E22" s="4115"/>
      <c r="F22" s="4115"/>
      <c r="G22" s="4115"/>
      <c r="H22" s="1043"/>
      <c r="I22" s="593" t="s">
        <v>972</v>
      </c>
      <c r="J22" s="1043"/>
    </row>
    <row r="23" spans="1:12" ht="19.5" customHeight="1">
      <c r="A23" s="582"/>
      <c r="B23" s="4118"/>
      <c r="C23" s="1042"/>
      <c r="D23" s="1042"/>
      <c r="E23" s="4115"/>
      <c r="F23" s="4115"/>
      <c r="G23" s="4115"/>
      <c r="H23" s="1043"/>
      <c r="I23" s="593" t="s">
        <v>972</v>
      </c>
      <c r="J23" s="1043"/>
    </row>
    <row r="24" spans="1:12" ht="19.5" customHeight="1">
      <c r="A24" s="582"/>
      <c r="B24" s="4118"/>
      <c r="C24" s="650"/>
      <c r="D24" s="651"/>
      <c r="E24" s="587"/>
      <c r="F24" s="587"/>
      <c r="G24" s="587"/>
      <c r="H24" s="652"/>
      <c r="I24" s="587"/>
      <c r="J24" s="653"/>
    </row>
    <row r="25" spans="1:12" ht="19.5" customHeight="1">
      <c r="A25" s="582"/>
      <c r="B25" s="4118"/>
      <c r="C25" s="645"/>
      <c r="D25" s="593"/>
      <c r="E25" s="593" t="s">
        <v>973</v>
      </c>
      <c r="F25" s="593" t="s">
        <v>974</v>
      </c>
      <c r="G25" s="593" t="s">
        <v>975</v>
      </c>
      <c r="H25" s="4125" t="s">
        <v>976</v>
      </c>
      <c r="I25" s="4126"/>
      <c r="J25" s="594"/>
    </row>
    <row r="26" spans="1:12" ht="19.5" customHeight="1" thickBot="1">
      <c r="A26" s="582"/>
      <c r="B26" s="4118"/>
      <c r="C26" s="645"/>
      <c r="D26" s="593" t="s">
        <v>602</v>
      </c>
      <c r="E26" s="1044"/>
      <c r="F26" s="1044"/>
      <c r="G26" s="1046">
        <f>E26+F26</f>
        <v>0</v>
      </c>
      <c r="H26" s="4127"/>
      <c r="I26" s="4128"/>
      <c r="J26" s="594"/>
    </row>
    <row r="27" spans="1:12" ht="19.5" customHeight="1" thickTop="1" thickBot="1">
      <c r="A27" s="582"/>
      <c r="B27" s="4118"/>
      <c r="C27" s="645"/>
      <c r="D27" s="643" t="s">
        <v>977</v>
      </c>
      <c r="E27" s="1044"/>
      <c r="F27" s="1045"/>
      <c r="G27" s="1047">
        <f>E27+F27</f>
        <v>0</v>
      </c>
      <c r="H27" s="4129"/>
      <c r="I27" s="4130"/>
      <c r="J27" s="594"/>
    </row>
    <row r="28" spans="1:12" ht="19.5" customHeight="1" thickTop="1">
      <c r="A28" s="582"/>
      <c r="B28" s="4119"/>
      <c r="C28" s="654"/>
      <c r="D28" s="655"/>
      <c r="E28" s="656"/>
      <c r="F28" s="656"/>
      <c r="G28" s="656"/>
      <c r="H28" s="657"/>
      <c r="I28" s="656"/>
      <c r="J28" s="658"/>
    </row>
    <row r="29" spans="1:12" ht="19.5" customHeight="1">
      <c r="A29" s="582"/>
      <c r="B29" s="4134" t="s">
        <v>978</v>
      </c>
      <c r="C29" s="4135" t="s">
        <v>979</v>
      </c>
      <c r="D29" s="4132"/>
      <c r="E29" s="4132"/>
      <c r="F29" s="4132"/>
      <c r="G29" s="4136"/>
      <c r="H29" s="4140" t="s">
        <v>980</v>
      </c>
      <c r="I29" s="4141"/>
      <c r="J29" s="4142"/>
    </row>
    <row r="30" spans="1:12" ht="30.75" customHeight="1">
      <c r="A30" s="582"/>
      <c r="B30" s="2728"/>
      <c r="C30" s="4137"/>
      <c r="D30" s="4138"/>
      <c r="E30" s="4138"/>
      <c r="F30" s="4138"/>
      <c r="G30" s="4139"/>
      <c r="H30" s="4143"/>
      <c r="I30" s="4144"/>
      <c r="J30" s="4145"/>
    </row>
    <row r="31" spans="1:12" ht="6" customHeight="1">
      <c r="A31" s="582"/>
      <c r="B31" s="582"/>
      <c r="C31" s="582"/>
      <c r="D31" s="582"/>
      <c r="E31" s="582"/>
      <c r="F31" s="582"/>
      <c r="G31" s="582"/>
      <c r="H31" s="582"/>
      <c r="I31" s="582"/>
      <c r="J31" s="582"/>
    </row>
    <row r="32" spans="1:12" ht="64.5" customHeight="1">
      <c r="A32" s="582"/>
      <c r="B32" s="4131" t="s">
        <v>981</v>
      </c>
      <c r="C32" s="4131"/>
      <c r="D32" s="4131"/>
      <c r="E32" s="4131"/>
      <c r="F32" s="4131"/>
      <c r="G32" s="4131"/>
      <c r="H32" s="4131"/>
      <c r="I32" s="4131"/>
      <c r="J32" s="4131"/>
      <c r="K32" s="595"/>
      <c r="L32" s="595"/>
    </row>
    <row r="33" spans="1:12" ht="33.75" customHeight="1">
      <c r="A33" s="582"/>
      <c r="B33" s="4131" t="s">
        <v>982</v>
      </c>
      <c r="C33" s="4131"/>
      <c r="D33" s="4131"/>
      <c r="E33" s="4131"/>
      <c r="F33" s="4131"/>
      <c r="G33" s="4131"/>
      <c r="H33" s="4131"/>
      <c r="I33" s="4131"/>
      <c r="J33" s="4131"/>
      <c r="K33" s="595"/>
      <c r="L33" s="595"/>
    </row>
    <row r="34" spans="1:12" ht="17.25" customHeight="1">
      <c r="A34" s="582"/>
      <c r="B34" s="4132" t="s">
        <v>983</v>
      </c>
      <c r="C34" s="4132"/>
      <c r="D34" s="4132"/>
      <c r="E34" s="4132"/>
      <c r="F34" s="4132"/>
      <c r="G34" s="4132"/>
      <c r="H34" s="4132"/>
      <c r="I34" s="4132"/>
      <c r="J34" s="4132"/>
      <c r="K34" s="595"/>
      <c r="L34" s="595"/>
    </row>
    <row r="35" spans="1:12" ht="7.5" customHeight="1">
      <c r="A35" s="582"/>
      <c r="B35" s="4133"/>
      <c r="C35" s="4133"/>
      <c r="D35" s="4133"/>
      <c r="E35" s="4133"/>
      <c r="F35" s="4133"/>
      <c r="G35" s="4133"/>
      <c r="H35" s="4133"/>
      <c r="I35" s="4133"/>
      <c r="J35" s="4133"/>
    </row>
    <row r="36" spans="1:12">
      <c r="B36" s="595"/>
    </row>
  </sheetData>
  <mergeCells count="32">
    <mergeCell ref="H2:J2"/>
    <mergeCell ref="B6:B7"/>
    <mergeCell ref="C6:E6"/>
    <mergeCell ref="F6:J6"/>
    <mergeCell ref="C7:E7"/>
    <mergeCell ref="F7:J7"/>
    <mergeCell ref="B32:J32"/>
    <mergeCell ref="B33:J33"/>
    <mergeCell ref="B34:J34"/>
    <mergeCell ref="B35:J35"/>
    <mergeCell ref="E22:G22"/>
    <mergeCell ref="E23:G23"/>
    <mergeCell ref="H25:I27"/>
    <mergeCell ref="B29:B30"/>
    <mergeCell ref="C29:G30"/>
    <mergeCell ref="H29:J29"/>
    <mergeCell ref="H30:J30"/>
    <mergeCell ref="E21:G21"/>
    <mergeCell ref="A3:J3"/>
    <mergeCell ref="C5:J5"/>
    <mergeCell ref="C8:J8"/>
    <mergeCell ref="B9:B28"/>
    <mergeCell ref="C9:J9"/>
    <mergeCell ref="E10:G10"/>
    <mergeCell ref="H10:I10"/>
    <mergeCell ref="E11:G11"/>
    <mergeCell ref="E12:G12"/>
    <mergeCell ref="E13:G13"/>
    <mergeCell ref="H15:I17"/>
    <mergeCell ref="C19:J19"/>
    <mergeCell ref="E20:G20"/>
    <mergeCell ref="H20:I20"/>
  </mergeCells>
  <phoneticPr fontId="8"/>
  <conditionalFormatting sqref="G17">
    <cfRule type="expression" dxfId="21" priority="3">
      <formula>$G$17&lt;0.5</formula>
    </cfRule>
  </conditionalFormatting>
  <conditionalFormatting sqref="G27">
    <cfRule type="expression" dxfId="20" priority="2">
      <formula>$G$27&lt;0.5</formula>
    </cfRule>
  </conditionalFormatting>
  <conditionalFormatting sqref="C8:J8 C11:H13 J11:J13 E16:F17 C21:H23 J21:J23 E26:F27 H30:J30">
    <cfRule type="notContainsBlanks" dxfId="19" priority="1">
      <formula>LEN(TRIM(C8))&gt;0</formula>
    </cfRule>
  </conditionalFormatting>
  <dataValidations count="1">
    <dataValidation type="list" allowBlank="1" showInputMessage="1" showErrorMessage="1" sqref="C8:J8" xr:uid="{5CB65880-661F-49A8-89C3-FFC5B1107391}">
      <formula1>"１　新規　　　　　,２　変更　　　　　,３　終了"</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8450" r:id="rId4" name="Check Box 2">
              <controlPr defaultSize="0" autoFill="0" autoLine="0" autoPict="0">
                <anchor moveWithCells="1">
                  <from>
                    <xdr:col>2</xdr:col>
                    <xdr:colOff>57150</xdr:colOff>
                    <xdr:row>5</xdr:row>
                    <xdr:rowOff>9525</xdr:rowOff>
                  </from>
                  <to>
                    <xdr:col>2</xdr:col>
                    <xdr:colOff>581025</xdr:colOff>
                    <xdr:row>5</xdr:row>
                    <xdr:rowOff>542925</xdr:rowOff>
                  </to>
                </anchor>
              </controlPr>
            </control>
          </mc:Choice>
        </mc:AlternateContent>
        <mc:AlternateContent xmlns:mc="http://schemas.openxmlformats.org/markup-compatibility/2006">
          <mc:Choice Requires="x14">
            <control shapeId="488451" r:id="rId5" name="Check Box 3">
              <controlPr defaultSize="0" autoFill="0" autoLine="0" autoPict="0">
                <anchor moveWithCells="1">
                  <from>
                    <xdr:col>5</xdr:col>
                    <xdr:colOff>76200</xdr:colOff>
                    <xdr:row>5</xdr:row>
                    <xdr:rowOff>552450</xdr:rowOff>
                  </from>
                  <to>
                    <xdr:col>5</xdr:col>
                    <xdr:colOff>600075</xdr:colOff>
                    <xdr:row>6</xdr:row>
                    <xdr:rowOff>533400</xdr:rowOff>
                  </to>
                </anchor>
              </controlPr>
            </control>
          </mc:Choice>
        </mc:AlternateContent>
        <mc:AlternateContent xmlns:mc="http://schemas.openxmlformats.org/markup-compatibility/2006">
          <mc:Choice Requires="x14">
            <control shapeId="488453" r:id="rId6" name="Check Box 5">
              <controlPr defaultSize="0" autoFill="0" autoLine="0" autoPict="0">
                <anchor moveWithCells="1">
                  <from>
                    <xdr:col>5</xdr:col>
                    <xdr:colOff>66675</xdr:colOff>
                    <xdr:row>5</xdr:row>
                    <xdr:rowOff>9525</xdr:rowOff>
                  </from>
                  <to>
                    <xdr:col>5</xdr:col>
                    <xdr:colOff>590550</xdr:colOff>
                    <xdr:row>5</xdr:row>
                    <xdr:rowOff>542925</xdr:rowOff>
                  </to>
                </anchor>
              </controlPr>
            </control>
          </mc:Choice>
        </mc:AlternateContent>
        <mc:AlternateContent xmlns:mc="http://schemas.openxmlformats.org/markup-compatibility/2006">
          <mc:Choice Requires="x14">
            <control shapeId="488454" r:id="rId7" name="Check Box 6">
              <controlPr defaultSize="0" autoFill="0" autoLine="0" autoPict="0">
                <anchor moveWithCells="1">
                  <from>
                    <xdr:col>2</xdr:col>
                    <xdr:colOff>57150</xdr:colOff>
                    <xdr:row>5</xdr:row>
                    <xdr:rowOff>533400</xdr:rowOff>
                  </from>
                  <to>
                    <xdr:col>2</xdr:col>
                    <xdr:colOff>581025</xdr:colOff>
                    <xdr:row>6</xdr:row>
                    <xdr:rowOff>523875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E7FF-91A0-43D3-AB17-8FAAFDB7B718}">
  <sheetPr codeName="Sheet8">
    <tabColor theme="9" tint="0.59999389629810485"/>
    <pageSetUpPr fitToPage="1"/>
  </sheetPr>
  <dimension ref="A1:AK244"/>
  <sheetViews>
    <sheetView showZeros="0" view="pageBreakPreview" zoomScale="55" zoomScaleNormal="85" zoomScaleSheetLayoutView="55" workbookViewId="0">
      <selection activeCell="I3" sqref="I3"/>
    </sheetView>
  </sheetViews>
  <sheetFormatPr defaultColWidth="9" defaultRowHeight="24.95" customHeight="1"/>
  <cols>
    <col min="1" max="2" width="15.625" style="452" customWidth="1"/>
    <col min="3" max="8" width="5.125" style="452" customWidth="1"/>
    <col min="9" max="9" width="5.25" style="452" customWidth="1"/>
    <col min="10" max="34" width="5.125" style="452" customWidth="1"/>
    <col min="35" max="37" width="8.625" style="452" customWidth="1"/>
    <col min="38" max="16384" width="9" style="452"/>
  </cols>
  <sheetData>
    <row r="1" spans="1:37" ht="26.25" thickBot="1">
      <c r="A1" s="451" t="s">
        <v>860</v>
      </c>
      <c r="AJ1" s="1845" t="s">
        <v>804</v>
      </c>
      <c r="AK1" s="1845"/>
    </row>
    <row r="2" spans="1:37" ht="30" customHeight="1" thickBot="1">
      <c r="A2" s="453" t="s">
        <v>38</v>
      </c>
      <c r="B2" s="1860"/>
      <c r="C2" s="1861"/>
      <c r="D2" s="1861"/>
      <c r="E2" s="1861"/>
      <c r="F2" s="1861"/>
      <c r="G2" s="1861"/>
      <c r="H2" s="1861"/>
      <c r="I2" s="1861"/>
      <c r="J2" s="1861"/>
      <c r="K2" s="1861"/>
      <c r="L2" s="1861"/>
      <c r="M2" s="1861"/>
      <c r="N2" s="1861"/>
      <c r="O2" s="1862"/>
      <c r="P2" s="1849" t="s">
        <v>39</v>
      </c>
      <c r="Q2" s="1850"/>
      <c r="R2" s="1850"/>
      <c r="S2" s="1850"/>
      <c r="T2" s="1850"/>
      <c r="U2" s="1851"/>
      <c r="V2" s="1852"/>
      <c r="W2" s="1853"/>
      <c r="X2" s="1853"/>
      <c r="Y2" s="1853"/>
      <c r="Z2" s="1853"/>
      <c r="AA2" s="1853"/>
      <c r="AB2" s="1853"/>
      <c r="AC2" s="1814" t="s">
        <v>40</v>
      </c>
      <c r="AD2" s="1815"/>
      <c r="AE2" s="1815"/>
      <c r="AF2" s="1815"/>
      <c r="AG2" s="1816"/>
      <c r="AH2" s="1826" t="e">
        <f>B4/W213</f>
        <v>#DIV/0!</v>
      </c>
      <c r="AI2" s="1827"/>
      <c r="AJ2" s="454" t="s">
        <v>398</v>
      </c>
      <c r="AK2" s="455">
        <v>1</v>
      </c>
    </row>
    <row r="3" spans="1:37" ht="30" customHeight="1" thickBot="1">
      <c r="A3" s="460" t="s">
        <v>529</v>
      </c>
      <c r="B3" s="496"/>
      <c r="C3" s="1849" t="s">
        <v>401</v>
      </c>
      <c r="D3" s="1850"/>
      <c r="E3" s="1850"/>
      <c r="F3" s="1850"/>
      <c r="G3" s="1850"/>
      <c r="H3" s="1851"/>
      <c r="I3" s="457"/>
      <c r="J3" s="454" t="s">
        <v>398</v>
      </c>
      <c r="K3" s="455">
        <v>1</v>
      </c>
      <c r="L3" s="1849" t="s">
        <v>234</v>
      </c>
      <c r="M3" s="1850"/>
      <c r="N3" s="1850"/>
      <c r="O3" s="1850"/>
      <c r="P3" s="1850"/>
      <c r="Q3" s="1850"/>
      <c r="R3" s="1850"/>
      <c r="S3" s="1851"/>
      <c r="T3" s="1812"/>
      <c r="U3" s="1833"/>
      <c r="V3" s="1813"/>
      <c r="W3" s="1842" t="s">
        <v>287</v>
      </c>
      <c r="X3" s="1843"/>
      <c r="Y3" s="1843"/>
      <c r="Z3" s="1843"/>
      <c r="AA3" s="1843"/>
      <c r="AB3" s="1844"/>
      <c r="AC3" s="1814" t="s">
        <v>41</v>
      </c>
      <c r="AD3" s="1815"/>
      <c r="AE3" s="1815"/>
      <c r="AF3" s="1815"/>
      <c r="AG3" s="1815"/>
      <c r="AH3" s="1826" t="e">
        <f>B4/(W213+F221)</f>
        <v>#DIV/0!</v>
      </c>
      <c r="AI3" s="1827"/>
      <c r="AJ3" s="454" t="s">
        <v>398</v>
      </c>
      <c r="AK3" s="455">
        <v>1</v>
      </c>
    </row>
    <row r="4" spans="1:37" ht="30" customHeight="1" thickBot="1">
      <c r="A4" s="458" t="s">
        <v>233</v>
      </c>
      <c r="B4" s="459"/>
      <c r="C4" s="1856" t="s">
        <v>402</v>
      </c>
      <c r="D4" s="1857"/>
      <c r="E4" s="1857"/>
      <c r="F4" s="1857"/>
      <c r="G4" s="1857"/>
      <c r="H4" s="1858"/>
      <c r="I4" s="1805" t="e">
        <f>B4/I3</f>
        <v>#DIV/0!</v>
      </c>
      <c r="J4" s="1859"/>
      <c r="K4" s="1806"/>
      <c r="L4" s="1849" t="s">
        <v>403</v>
      </c>
      <c r="M4" s="1850"/>
      <c r="N4" s="1850"/>
      <c r="O4" s="1850"/>
      <c r="P4" s="1850"/>
      <c r="Q4" s="1850"/>
      <c r="R4" s="1850"/>
      <c r="S4" s="1851"/>
      <c r="T4" s="1812"/>
      <c r="U4" s="1833"/>
      <c r="V4" s="1813"/>
      <c r="W4" s="1834" t="e">
        <f>I4+T3+T4</f>
        <v>#DIV/0!</v>
      </c>
      <c r="X4" s="1835"/>
      <c r="Y4" s="1835"/>
      <c r="Z4" s="1835"/>
      <c r="AA4" s="1835"/>
      <c r="AB4" s="1836"/>
      <c r="AC4" s="1814" t="s">
        <v>43</v>
      </c>
      <c r="AD4" s="1837"/>
      <c r="AE4" s="1837"/>
      <c r="AF4" s="1837"/>
      <c r="AG4" s="1838"/>
      <c r="AH4" s="1826" t="e">
        <f>B4/F220</f>
        <v>#DIV/0!</v>
      </c>
      <c r="AI4" s="1827"/>
      <c r="AJ4" s="454" t="s">
        <v>398</v>
      </c>
      <c r="AK4" s="455">
        <v>1</v>
      </c>
    </row>
    <row r="5" spans="1:37" ht="24.95" customHeight="1" thickBot="1">
      <c r="A5" s="1820" t="s">
        <v>44</v>
      </c>
      <c r="B5" s="1820" t="s">
        <v>45</v>
      </c>
      <c r="C5" s="1823" t="s">
        <v>46</v>
      </c>
      <c r="D5" s="1817" t="s">
        <v>47</v>
      </c>
      <c r="E5" s="1823" t="s">
        <v>52</v>
      </c>
      <c r="F5" s="1817" t="s">
        <v>53</v>
      </c>
      <c r="G5" s="1814" t="s">
        <v>54</v>
      </c>
      <c r="H5" s="1815"/>
      <c r="I5" s="1815"/>
      <c r="J5" s="1815"/>
      <c r="K5" s="1815"/>
      <c r="L5" s="1815"/>
      <c r="M5" s="1816"/>
      <c r="N5" s="1814" t="s">
        <v>55</v>
      </c>
      <c r="O5" s="1815"/>
      <c r="P5" s="1815"/>
      <c r="Q5" s="1815"/>
      <c r="R5" s="1815"/>
      <c r="S5" s="1815"/>
      <c r="T5" s="1816"/>
      <c r="U5" s="1814" t="s">
        <v>56</v>
      </c>
      <c r="V5" s="1815"/>
      <c r="W5" s="1815"/>
      <c r="X5" s="1815"/>
      <c r="Y5" s="1815"/>
      <c r="Z5" s="1815"/>
      <c r="AA5" s="1816"/>
      <c r="AB5" s="1814" t="s">
        <v>57</v>
      </c>
      <c r="AC5" s="1815"/>
      <c r="AD5" s="1815"/>
      <c r="AE5" s="1815"/>
      <c r="AF5" s="1815"/>
      <c r="AG5" s="1815"/>
      <c r="AH5" s="1816"/>
      <c r="AI5" s="1807" t="s">
        <v>58</v>
      </c>
      <c r="AJ5" s="1807" t="s">
        <v>59</v>
      </c>
      <c r="AK5" s="1807" t="s">
        <v>60</v>
      </c>
    </row>
    <row r="6" spans="1:37" ht="24.95" customHeight="1" thickBot="1">
      <c r="A6" s="1821"/>
      <c r="B6" s="1821"/>
      <c r="C6" s="1824"/>
      <c r="D6" s="1818"/>
      <c r="E6" s="1824"/>
      <c r="F6" s="1818"/>
      <c r="G6" s="460">
        <v>1</v>
      </c>
      <c r="H6" s="460">
        <v>2</v>
      </c>
      <c r="I6" s="460">
        <v>3</v>
      </c>
      <c r="J6" s="460">
        <v>4</v>
      </c>
      <c r="K6" s="460">
        <v>5</v>
      </c>
      <c r="L6" s="460">
        <v>6</v>
      </c>
      <c r="M6" s="460">
        <v>7</v>
      </c>
      <c r="N6" s="460">
        <v>8</v>
      </c>
      <c r="O6" s="460">
        <v>9</v>
      </c>
      <c r="P6" s="460">
        <v>10</v>
      </c>
      <c r="Q6" s="460">
        <v>11</v>
      </c>
      <c r="R6" s="460">
        <v>12</v>
      </c>
      <c r="S6" s="460">
        <v>13</v>
      </c>
      <c r="T6" s="460">
        <v>14</v>
      </c>
      <c r="U6" s="460">
        <v>15</v>
      </c>
      <c r="V6" s="460">
        <v>16</v>
      </c>
      <c r="W6" s="460">
        <v>17</v>
      </c>
      <c r="X6" s="460">
        <v>18</v>
      </c>
      <c r="Y6" s="460">
        <v>19</v>
      </c>
      <c r="Z6" s="460">
        <v>20</v>
      </c>
      <c r="AA6" s="460">
        <v>21</v>
      </c>
      <c r="AB6" s="460">
        <v>22</v>
      </c>
      <c r="AC6" s="460">
        <v>23</v>
      </c>
      <c r="AD6" s="460">
        <v>24</v>
      </c>
      <c r="AE6" s="460">
        <v>25</v>
      </c>
      <c r="AF6" s="460">
        <v>26</v>
      </c>
      <c r="AG6" s="460">
        <v>27</v>
      </c>
      <c r="AH6" s="460">
        <v>28</v>
      </c>
      <c r="AI6" s="1808"/>
      <c r="AJ6" s="1808"/>
      <c r="AK6" s="1808"/>
    </row>
    <row r="7" spans="1:37" ht="24.95" customHeight="1" thickBot="1">
      <c r="A7" s="1822"/>
      <c r="B7" s="1822"/>
      <c r="C7" s="1825"/>
      <c r="D7" s="1819"/>
      <c r="E7" s="1825"/>
      <c r="F7" s="1819"/>
      <c r="G7" s="461" t="s">
        <v>1009</v>
      </c>
      <c r="H7" s="461" t="s">
        <v>386</v>
      </c>
      <c r="I7" s="461" t="s">
        <v>381</v>
      </c>
      <c r="J7" s="461" t="s">
        <v>382</v>
      </c>
      <c r="K7" s="461" t="s">
        <v>383</v>
      </c>
      <c r="L7" s="461" t="s">
        <v>384</v>
      </c>
      <c r="M7" s="461" t="s">
        <v>385</v>
      </c>
      <c r="N7" s="461" t="s">
        <v>61</v>
      </c>
      <c r="O7" s="461" t="s">
        <v>386</v>
      </c>
      <c r="P7" s="461" t="s">
        <v>381</v>
      </c>
      <c r="Q7" s="461" t="s">
        <v>382</v>
      </c>
      <c r="R7" s="461" t="s">
        <v>383</v>
      </c>
      <c r="S7" s="461" t="s">
        <v>384</v>
      </c>
      <c r="T7" s="461" t="s">
        <v>385</v>
      </c>
      <c r="U7" s="461" t="s">
        <v>61</v>
      </c>
      <c r="V7" s="461" t="s">
        <v>386</v>
      </c>
      <c r="W7" s="461" t="s">
        <v>381</v>
      </c>
      <c r="X7" s="461" t="s">
        <v>382</v>
      </c>
      <c r="Y7" s="461" t="s">
        <v>383</v>
      </c>
      <c r="Z7" s="461" t="s">
        <v>384</v>
      </c>
      <c r="AA7" s="461" t="s">
        <v>385</v>
      </c>
      <c r="AB7" s="461" t="s">
        <v>61</v>
      </c>
      <c r="AC7" s="461" t="s">
        <v>386</v>
      </c>
      <c r="AD7" s="461" t="s">
        <v>381</v>
      </c>
      <c r="AE7" s="461" t="s">
        <v>382</v>
      </c>
      <c r="AF7" s="461" t="s">
        <v>383</v>
      </c>
      <c r="AG7" s="461" t="s">
        <v>384</v>
      </c>
      <c r="AH7" s="461" t="s">
        <v>385</v>
      </c>
      <c r="AI7" s="1809"/>
      <c r="AJ7" s="1809"/>
      <c r="AK7" s="1809"/>
    </row>
    <row r="8" spans="1:37" ht="30" customHeight="1" thickBot="1">
      <c r="A8" s="129" t="s">
        <v>75</v>
      </c>
      <c r="B8" s="129"/>
      <c r="C8" s="130"/>
      <c r="D8" s="130"/>
      <c r="E8" s="130"/>
      <c r="F8" s="130"/>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63">
        <f t="shared" ref="AI8:AI207" si="0">SUM(G8:AH8)</f>
        <v>0</v>
      </c>
      <c r="AJ8" s="464"/>
      <c r="AK8" s="127">
        <f>ROUNDDOWN(AJ8/AG209,2)</f>
        <v>0</v>
      </c>
    </row>
    <row r="9" spans="1:37" ht="30" customHeight="1" thickBot="1">
      <c r="A9" s="129" t="s">
        <v>360</v>
      </c>
      <c r="B9" s="129"/>
      <c r="C9" s="130"/>
      <c r="D9" s="130"/>
      <c r="E9" s="130"/>
      <c r="F9" s="130"/>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63">
        <f t="shared" si="0"/>
        <v>0</v>
      </c>
      <c r="AJ9" s="464"/>
      <c r="AK9" s="127">
        <f>ROUNDDOWN(AJ9/AG209,2)</f>
        <v>0</v>
      </c>
    </row>
    <row r="10" spans="1:37" ht="30" customHeight="1" thickBot="1">
      <c r="A10" s="129"/>
      <c r="B10" s="129"/>
      <c r="C10" s="130"/>
      <c r="D10" s="130"/>
      <c r="E10" s="130"/>
      <c r="F10" s="130"/>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63">
        <f t="shared" si="0"/>
        <v>0</v>
      </c>
      <c r="AJ10" s="464"/>
      <c r="AK10" s="127">
        <f>ROUNDDOWN(AJ10/AG209,2)</f>
        <v>0</v>
      </c>
    </row>
    <row r="11" spans="1:37" ht="30" customHeight="1" thickBot="1">
      <c r="A11" s="129"/>
      <c r="B11" s="129"/>
      <c r="C11" s="130"/>
      <c r="D11" s="130"/>
      <c r="E11" s="130"/>
      <c r="F11" s="130"/>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63">
        <f t="shared" si="0"/>
        <v>0</v>
      </c>
      <c r="AJ11" s="464"/>
      <c r="AK11" s="127">
        <f>ROUNDDOWN(AJ11/AG209,2)</f>
        <v>0</v>
      </c>
    </row>
    <row r="12" spans="1:37" ht="30" customHeight="1" thickBot="1">
      <c r="A12" s="129"/>
      <c r="B12" s="129"/>
      <c r="C12" s="130"/>
      <c r="D12" s="130"/>
      <c r="E12" s="130"/>
      <c r="F12" s="130"/>
      <c r="G12" s="497"/>
      <c r="H12" s="497"/>
      <c r="I12" s="497"/>
      <c r="J12" s="497"/>
      <c r="K12" s="497"/>
      <c r="L12" s="497"/>
      <c r="M12" s="497">
        <v>0</v>
      </c>
      <c r="N12" s="497"/>
      <c r="O12" s="497"/>
      <c r="P12" s="497"/>
      <c r="Q12" s="497"/>
      <c r="R12" s="497"/>
      <c r="S12" s="497"/>
      <c r="T12" s="497"/>
      <c r="U12" s="497"/>
      <c r="V12" s="497"/>
      <c r="W12" s="497"/>
      <c r="X12" s="497"/>
      <c r="Y12" s="497"/>
      <c r="Z12" s="497"/>
      <c r="AA12" s="497"/>
      <c r="AB12" s="497"/>
      <c r="AC12" s="497"/>
      <c r="AD12" s="497"/>
      <c r="AE12" s="497"/>
      <c r="AF12" s="497"/>
      <c r="AG12" s="497"/>
      <c r="AH12" s="497"/>
      <c r="AI12" s="463">
        <f t="shared" si="0"/>
        <v>0</v>
      </c>
      <c r="AJ12" s="464"/>
      <c r="AK12" s="127">
        <f>ROUNDDOWN(AJ12/AG209,2)</f>
        <v>0</v>
      </c>
    </row>
    <row r="13" spans="1:37" ht="30" customHeight="1" thickBot="1">
      <c r="A13" s="129"/>
      <c r="B13" s="129"/>
      <c r="C13" s="130"/>
      <c r="D13" s="130"/>
      <c r="E13" s="130"/>
      <c r="F13" s="130"/>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63">
        <f t="shared" si="0"/>
        <v>0</v>
      </c>
      <c r="AJ13" s="464"/>
      <c r="AK13" s="127">
        <f>ROUNDDOWN(AJ13/AG209,2)</f>
        <v>0</v>
      </c>
    </row>
    <row r="14" spans="1:37" ht="30" customHeight="1" thickBot="1">
      <c r="A14" s="129"/>
      <c r="B14" s="129"/>
      <c r="C14" s="130"/>
      <c r="D14" s="130"/>
      <c r="E14" s="130"/>
      <c r="F14" s="130"/>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63">
        <f t="shared" si="0"/>
        <v>0</v>
      </c>
      <c r="AJ14" s="464"/>
      <c r="AK14" s="127">
        <f>ROUNDDOWN(AJ14/AG209,2)</f>
        <v>0</v>
      </c>
    </row>
    <row r="15" spans="1:37" ht="30" customHeight="1" thickBot="1">
      <c r="A15" s="129"/>
      <c r="B15" s="129"/>
      <c r="C15" s="130"/>
      <c r="D15" s="130"/>
      <c r="E15" s="130"/>
      <c r="F15" s="130"/>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63">
        <f t="shared" si="0"/>
        <v>0</v>
      </c>
      <c r="AJ15" s="464"/>
      <c r="AK15" s="127">
        <f>ROUNDDOWN(AJ15/AG209,2)</f>
        <v>0</v>
      </c>
    </row>
    <row r="16" spans="1:37" ht="30" customHeight="1" thickBot="1">
      <c r="A16" s="129"/>
      <c r="B16" s="129"/>
      <c r="C16" s="130"/>
      <c r="D16" s="130"/>
      <c r="E16" s="130"/>
      <c r="F16" s="130"/>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63">
        <f t="shared" si="0"/>
        <v>0</v>
      </c>
      <c r="AJ16" s="464"/>
      <c r="AK16" s="127">
        <f>ROUNDDOWN(AJ16/AG209,2)</f>
        <v>0</v>
      </c>
    </row>
    <row r="17" spans="1:37" ht="30" customHeight="1" thickBot="1">
      <c r="A17" s="129"/>
      <c r="B17" s="129"/>
      <c r="C17" s="130"/>
      <c r="D17" s="130"/>
      <c r="E17" s="130"/>
      <c r="F17" s="130"/>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63">
        <f t="shared" si="0"/>
        <v>0</v>
      </c>
      <c r="AJ17" s="464"/>
      <c r="AK17" s="127">
        <f>ROUNDDOWN(AJ17/AG209,2)</f>
        <v>0</v>
      </c>
    </row>
    <row r="18" spans="1:37" ht="30" customHeight="1" thickBot="1">
      <c r="A18" s="129"/>
      <c r="B18" s="129"/>
      <c r="C18" s="130"/>
      <c r="D18" s="130"/>
      <c r="E18" s="130"/>
      <c r="F18" s="130"/>
      <c r="G18" s="497"/>
      <c r="H18" s="497"/>
      <c r="I18" s="497"/>
      <c r="J18" s="497"/>
      <c r="K18" s="497"/>
      <c r="L18" s="497"/>
      <c r="M18" s="497"/>
      <c r="N18" s="497"/>
      <c r="O18" s="497"/>
      <c r="P18" s="497"/>
      <c r="Q18" s="497"/>
      <c r="R18" s="497"/>
      <c r="S18" s="497"/>
      <c r="T18" s="497"/>
      <c r="U18" s="497"/>
      <c r="V18" s="497"/>
      <c r="W18" s="497"/>
      <c r="X18" s="497"/>
      <c r="Y18" s="497"/>
      <c r="Z18" s="497"/>
      <c r="AA18" s="497"/>
      <c r="AB18" s="497"/>
      <c r="AC18" s="497"/>
      <c r="AD18" s="497"/>
      <c r="AE18" s="497"/>
      <c r="AF18" s="497"/>
      <c r="AG18" s="497"/>
      <c r="AH18" s="497"/>
      <c r="AI18" s="463">
        <f t="shared" si="0"/>
        <v>0</v>
      </c>
      <c r="AJ18" s="464"/>
      <c r="AK18" s="127">
        <f>ROUNDDOWN(AJ18/AG209,2)</f>
        <v>0</v>
      </c>
    </row>
    <row r="19" spans="1:37" ht="30" customHeight="1" thickBot="1">
      <c r="A19" s="129"/>
      <c r="B19" s="129"/>
      <c r="C19" s="130"/>
      <c r="D19" s="130"/>
      <c r="E19" s="130"/>
      <c r="F19" s="130"/>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63">
        <f t="shared" si="0"/>
        <v>0</v>
      </c>
      <c r="AJ19" s="464"/>
      <c r="AK19" s="127">
        <f>ROUNDDOWN(AJ19/AG209,2)</f>
        <v>0</v>
      </c>
    </row>
    <row r="20" spans="1:37" ht="30" customHeight="1" thickBot="1">
      <c r="A20" s="129"/>
      <c r="B20" s="129"/>
      <c r="C20" s="130"/>
      <c r="D20" s="130"/>
      <c r="E20" s="130"/>
      <c r="F20" s="130"/>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63">
        <f t="shared" si="0"/>
        <v>0</v>
      </c>
      <c r="AJ20" s="464"/>
      <c r="AK20" s="127">
        <f>ROUNDDOWN(AJ20/AG209,2)</f>
        <v>0</v>
      </c>
    </row>
    <row r="21" spans="1:37" ht="30" customHeight="1" thickBot="1">
      <c r="A21" s="129"/>
      <c r="B21" s="129"/>
      <c r="C21" s="130"/>
      <c r="D21" s="130"/>
      <c r="E21" s="130"/>
      <c r="F21" s="130"/>
      <c r="G21" s="497"/>
      <c r="H21" s="497"/>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63">
        <f t="shared" si="0"/>
        <v>0</v>
      </c>
      <c r="AJ21" s="464"/>
      <c r="AK21" s="127">
        <f>ROUNDDOWN(AJ21/AG209,2)</f>
        <v>0</v>
      </c>
    </row>
    <row r="22" spans="1:37" ht="30" hidden="1" customHeight="1" thickBot="1">
      <c r="A22" s="126">
        <v>0</v>
      </c>
      <c r="B22" s="126">
        <v>0</v>
      </c>
      <c r="C22" s="128" t="s">
        <v>404</v>
      </c>
      <c r="D22" s="128" t="s">
        <v>404</v>
      </c>
      <c r="E22" s="128" t="s">
        <v>404</v>
      </c>
      <c r="F22" s="128" t="s">
        <v>404</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463">
        <f t="shared" si="0"/>
        <v>0</v>
      </c>
      <c r="AJ22" s="465"/>
      <c r="AK22" s="127">
        <f>ROUNDDOWN(AJ22/AG209,2)</f>
        <v>0</v>
      </c>
    </row>
    <row r="23" spans="1:37" ht="30" hidden="1" customHeight="1" thickBot="1">
      <c r="A23" s="126">
        <v>0</v>
      </c>
      <c r="B23" s="126">
        <v>0</v>
      </c>
      <c r="C23" s="128" t="s">
        <v>404</v>
      </c>
      <c r="D23" s="128" t="s">
        <v>404</v>
      </c>
      <c r="E23" s="128" t="s">
        <v>404</v>
      </c>
      <c r="F23" s="128" t="s">
        <v>404</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463">
        <f t="shared" si="0"/>
        <v>0</v>
      </c>
      <c r="AJ23" s="465"/>
      <c r="AK23" s="127">
        <f>ROUNDDOWN(AJ23/AG209,2)</f>
        <v>0</v>
      </c>
    </row>
    <row r="24" spans="1:37" ht="30" hidden="1" customHeight="1" thickBot="1">
      <c r="A24" s="126">
        <v>0</v>
      </c>
      <c r="B24" s="126">
        <v>0</v>
      </c>
      <c r="C24" s="128" t="s">
        <v>404</v>
      </c>
      <c r="D24" s="128" t="s">
        <v>404</v>
      </c>
      <c r="E24" s="128" t="s">
        <v>404</v>
      </c>
      <c r="F24" s="128" t="s">
        <v>404</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463">
        <f t="shared" si="0"/>
        <v>0</v>
      </c>
      <c r="AJ24" s="465"/>
      <c r="AK24" s="127">
        <f>ROUNDDOWN(AJ24/AG209,2)</f>
        <v>0</v>
      </c>
    </row>
    <row r="25" spans="1:37" ht="30" hidden="1" customHeight="1" thickBot="1">
      <c r="A25" s="126">
        <v>0</v>
      </c>
      <c r="B25" s="126">
        <v>0</v>
      </c>
      <c r="C25" s="128" t="s">
        <v>404</v>
      </c>
      <c r="D25" s="128" t="s">
        <v>404</v>
      </c>
      <c r="E25" s="128" t="s">
        <v>404</v>
      </c>
      <c r="F25" s="128" t="s">
        <v>404</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463">
        <f t="shared" si="0"/>
        <v>0</v>
      </c>
      <c r="AJ25" s="465"/>
      <c r="AK25" s="127">
        <f>ROUNDDOWN(AJ25/AG209,2)</f>
        <v>0</v>
      </c>
    </row>
    <row r="26" spans="1:37" ht="30" hidden="1" customHeight="1" thickBot="1">
      <c r="A26" s="126">
        <v>0</v>
      </c>
      <c r="B26" s="126">
        <v>0</v>
      </c>
      <c r="C26" s="128" t="s">
        <v>404</v>
      </c>
      <c r="D26" s="128" t="s">
        <v>404</v>
      </c>
      <c r="E26" s="128" t="s">
        <v>404</v>
      </c>
      <c r="F26" s="128" t="s">
        <v>404</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463">
        <f t="shared" si="0"/>
        <v>0</v>
      </c>
      <c r="AJ26" s="465"/>
      <c r="AK26" s="127">
        <f>ROUNDDOWN(AJ26/AG209,2)</f>
        <v>0</v>
      </c>
    </row>
    <row r="27" spans="1:37" ht="30" hidden="1" customHeight="1" thickBot="1">
      <c r="A27" s="126">
        <v>0</v>
      </c>
      <c r="B27" s="126">
        <v>0</v>
      </c>
      <c r="C27" s="128" t="s">
        <v>404</v>
      </c>
      <c r="D27" s="128" t="s">
        <v>404</v>
      </c>
      <c r="E27" s="128" t="s">
        <v>404</v>
      </c>
      <c r="F27" s="128" t="s">
        <v>404</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463">
        <f t="shared" si="0"/>
        <v>0</v>
      </c>
      <c r="AJ27" s="465"/>
      <c r="AK27" s="127">
        <f>ROUNDDOWN(AJ27/AG209,2)</f>
        <v>0</v>
      </c>
    </row>
    <row r="28" spans="1:37" ht="30" hidden="1" customHeight="1" thickBot="1">
      <c r="A28" s="126">
        <v>0</v>
      </c>
      <c r="B28" s="126">
        <v>0</v>
      </c>
      <c r="C28" s="128" t="s">
        <v>404</v>
      </c>
      <c r="D28" s="128" t="s">
        <v>404</v>
      </c>
      <c r="E28" s="128" t="s">
        <v>404</v>
      </c>
      <c r="F28" s="128" t="s">
        <v>404</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463">
        <f t="shared" si="0"/>
        <v>0</v>
      </c>
      <c r="AJ28" s="465"/>
      <c r="AK28" s="127">
        <f>ROUNDDOWN(AJ28/AG209,2)</f>
        <v>0</v>
      </c>
    </row>
    <row r="29" spans="1:37" ht="30" hidden="1" customHeight="1" thickBot="1">
      <c r="A29" s="126">
        <v>0</v>
      </c>
      <c r="B29" s="126">
        <v>0</v>
      </c>
      <c r="C29" s="128" t="s">
        <v>404</v>
      </c>
      <c r="D29" s="128" t="s">
        <v>404</v>
      </c>
      <c r="E29" s="128" t="s">
        <v>404</v>
      </c>
      <c r="F29" s="128" t="s">
        <v>404</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463">
        <f t="shared" si="0"/>
        <v>0</v>
      </c>
      <c r="AJ29" s="465"/>
      <c r="AK29" s="127">
        <f>ROUNDDOWN(AJ29/AG209,2)</f>
        <v>0</v>
      </c>
    </row>
    <row r="30" spans="1:37" ht="30" hidden="1" customHeight="1" thickBot="1">
      <c r="A30" s="126">
        <v>0</v>
      </c>
      <c r="B30" s="126">
        <v>0</v>
      </c>
      <c r="C30" s="128" t="s">
        <v>404</v>
      </c>
      <c r="D30" s="128" t="s">
        <v>404</v>
      </c>
      <c r="E30" s="128" t="s">
        <v>404</v>
      </c>
      <c r="F30" s="128" t="s">
        <v>404</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463">
        <f t="shared" si="0"/>
        <v>0</v>
      </c>
      <c r="AJ30" s="465"/>
      <c r="AK30" s="127">
        <f>ROUNDDOWN(AJ30/AG209,2)</f>
        <v>0</v>
      </c>
    </row>
    <row r="31" spans="1:37" ht="30" hidden="1" customHeight="1" thickBot="1">
      <c r="A31" s="126">
        <v>0</v>
      </c>
      <c r="B31" s="126">
        <v>0</v>
      </c>
      <c r="C31" s="128" t="s">
        <v>404</v>
      </c>
      <c r="D31" s="128" t="s">
        <v>404</v>
      </c>
      <c r="E31" s="128" t="s">
        <v>404</v>
      </c>
      <c r="F31" s="128" t="s">
        <v>404</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463">
        <f t="shared" si="0"/>
        <v>0</v>
      </c>
      <c r="AJ31" s="465"/>
      <c r="AK31" s="127">
        <f>ROUNDDOWN(AJ31/AG209,2)</f>
        <v>0</v>
      </c>
    </row>
    <row r="32" spans="1:37" ht="30" hidden="1" customHeight="1" thickBot="1">
      <c r="A32" s="126">
        <v>0</v>
      </c>
      <c r="B32" s="126">
        <v>0</v>
      </c>
      <c r="C32" s="128" t="s">
        <v>404</v>
      </c>
      <c r="D32" s="128" t="s">
        <v>404</v>
      </c>
      <c r="E32" s="128" t="s">
        <v>404</v>
      </c>
      <c r="F32" s="128" t="s">
        <v>404</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463">
        <f t="shared" si="0"/>
        <v>0</v>
      </c>
      <c r="AJ32" s="465"/>
      <c r="AK32" s="127">
        <f>ROUNDDOWN(AJ32/AG209,2)</f>
        <v>0</v>
      </c>
    </row>
    <row r="33" spans="1:37" ht="30" hidden="1" customHeight="1" thickBot="1">
      <c r="A33" s="126">
        <v>0</v>
      </c>
      <c r="B33" s="126">
        <v>0</v>
      </c>
      <c r="C33" s="128" t="s">
        <v>404</v>
      </c>
      <c r="D33" s="128" t="s">
        <v>404</v>
      </c>
      <c r="E33" s="128" t="s">
        <v>404</v>
      </c>
      <c r="F33" s="128" t="s">
        <v>404</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463">
        <f t="shared" si="0"/>
        <v>0</v>
      </c>
      <c r="AJ33" s="465"/>
      <c r="AK33" s="127">
        <f>ROUNDDOWN(AJ33/AG209,2)</f>
        <v>0</v>
      </c>
    </row>
    <row r="34" spans="1:37" ht="30" hidden="1" customHeight="1" thickBot="1">
      <c r="A34" s="126">
        <v>0</v>
      </c>
      <c r="B34" s="126">
        <v>0</v>
      </c>
      <c r="C34" s="128" t="s">
        <v>404</v>
      </c>
      <c r="D34" s="128" t="s">
        <v>404</v>
      </c>
      <c r="E34" s="128" t="s">
        <v>404</v>
      </c>
      <c r="F34" s="128" t="s">
        <v>404</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463">
        <f t="shared" si="0"/>
        <v>0</v>
      </c>
      <c r="AJ34" s="465"/>
      <c r="AK34" s="127">
        <f>ROUNDDOWN(AJ34/AG209,2)</f>
        <v>0</v>
      </c>
    </row>
    <row r="35" spans="1:37" ht="30" hidden="1" customHeight="1" thickBot="1">
      <c r="A35" s="126">
        <v>0</v>
      </c>
      <c r="B35" s="126">
        <v>0</v>
      </c>
      <c r="C35" s="128" t="s">
        <v>404</v>
      </c>
      <c r="D35" s="128" t="s">
        <v>404</v>
      </c>
      <c r="E35" s="128" t="s">
        <v>404</v>
      </c>
      <c r="F35" s="128" t="s">
        <v>404</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463">
        <f t="shared" si="0"/>
        <v>0</v>
      </c>
      <c r="AJ35" s="465"/>
      <c r="AK35" s="127">
        <f>ROUNDDOWN(AJ35/AG209,2)</f>
        <v>0</v>
      </c>
    </row>
    <row r="36" spans="1:37" ht="30" hidden="1" customHeight="1" thickBot="1">
      <c r="A36" s="126">
        <v>0</v>
      </c>
      <c r="B36" s="126">
        <v>0</v>
      </c>
      <c r="C36" s="128" t="s">
        <v>404</v>
      </c>
      <c r="D36" s="128" t="s">
        <v>404</v>
      </c>
      <c r="E36" s="128" t="s">
        <v>404</v>
      </c>
      <c r="F36" s="128" t="s">
        <v>404</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463">
        <f t="shared" si="0"/>
        <v>0</v>
      </c>
      <c r="AJ36" s="465"/>
      <c r="AK36" s="127">
        <f>ROUNDDOWN(AJ36/AG209,2)</f>
        <v>0</v>
      </c>
    </row>
    <row r="37" spans="1:37" ht="30" hidden="1" customHeight="1" thickBot="1">
      <c r="A37" s="126">
        <v>0</v>
      </c>
      <c r="B37" s="126">
        <v>0</v>
      </c>
      <c r="C37" s="128" t="s">
        <v>404</v>
      </c>
      <c r="D37" s="128" t="s">
        <v>404</v>
      </c>
      <c r="E37" s="128" t="s">
        <v>404</v>
      </c>
      <c r="F37" s="128" t="s">
        <v>404</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463">
        <f t="shared" si="0"/>
        <v>0</v>
      </c>
      <c r="AJ37" s="465"/>
      <c r="AK37" s="127">
        <f>ROUNDDOWN(AJ37/AG209,2)</f>
        <v>0</v>
      </c>
    </row>
    <row r="38" spans="1:37" ht="30" hidden="1" customHeight="1" thickBot="1">
      <c r="A38" s="126">
        <v>0</v>
      </c>
      <c r="B38" s="126">
        <v>0</v>
      </c>
      <c r="C38" s="128" t="s">
        <v>404</v>
      </c>
      <c r="D38" s="128" t="s">
        <v>404</v>
      </c>
      <c r="E38" s="128" t="s">
        <v>404</v>
      </c>
      <c r="F38" s="128" t="s">
        <v>404</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463">
        <f t="shared" si="0"/>
        <v>0</v>
      </c>
      <c r="AJ38" s="465"/>
      <c r="AK38" s="127">
        <f>ROUNDDOWN(AJ38/AG209,2)</f>
        <v>0</v>
      </c>
    </row>
    <row r="39" spans="1:37" ht="30" hidden="1" customHeight="1" thickBot="1">
      <c r="A39" s="126">
        <v>0</v>
      </c>
      <c r="B39" s="126">
        <v>0</v>
      </c>
      <c r="C39" s="128" t="s">
        <v>404</v>
      </c>
      <c r="D39" s="128" t="s">
        <v>404</v>
      </c>
      <c r="E39" s="128" t="s">
        <v>404</v>
      </c>
      <c r="F39" s="128" t="s">
        <v>404</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463">
        <f t="shared" si="0"/>
        <v>0</v>
      </c>
      <c r="AJ39" s="465"/>
      <c r="AK39" s="127">
        <f>ROUNDDOWN(AJ39/AG209,2)</f>
        <v>0</v>
      </c>
    </row>
    <row r="40" spans="1:37" ht="30" hidden="1" customHeight="1" thickBot="1">
      <c r="A40" s="126">
        <v>0</v>
      </c>
      <c r="B40" s="126">
        <v>0</v>
      </c>
      <c r="C40" s="128" t="s">
        <v>404</v>
      </c>
      <c r="D40" s="128" t="s">
        <v>404</v>
      </c>
      <c r="E40" s="128" t="s">
        <v>404</v>
      </c>
      <c r="F40" s="128" t="s">
        <v>404</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463">
        <f t="shared" si="0"/>
        <v>0</v>
      </c>
      <c r="AJ40" s="465"/>
      <c r="AK40" s="127">
        <f>ROUNDDOWN(AJ40/AG209,2)</f>
        <v>0</v>
      </c>
    </row>
    <row r="41" spans="1:37" ht="30" hidden="1" customHeight="1" thickBot="1">
      <c r="A41" s="126">
        <v>0</v>
      </c>
      <c r="B41" s="126">
        <v>0</v>
      </c>
      <c r="C41" s="128" t="s">
        <v>404</v>
      </c>
      <c r="D41" s="128" t="s">
        <v>404</v>
      </c>
      <c r="E41" s="128" t="s">
        <v>404</v>
      </c>
      <c r="F41" s="128" t="s">
        <v>404</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463">
        <f t="shared" si="0"/>
        <v>0</v>
      </c>
      <c r="AJ41" s="465"/>
      <c r="AK41" s="127">
        <f>ROUNDDOWN(AJ41/AG209,2)</f>
        <v>0</v>
      </c>
    </row>
    <row r="42" spans="1:37" ht="30" hidden="1" customHeight="1" thickBot="1">
      <c r="A42" s="126">
        <v>0</v>
      </c>
      <c r="B42" s="126">
        <v>0</v>
      </c>
      <c r="C42" s="128" t="s">
        <v>404</v>
      </c>
      <c r="D42" s="128" t="s">
        <v>404</v>
      </c>
      <c r="E42" s="128" t="s">
        <v>404</v>
      </c>
      <c r="F42" s="128" t="s">
        <v>404</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463">
        <f t="shared" si="0"/>
        <v>0</v>
      </c>
      <c r="AJ42" s="465"/>
      <c r="AK42" s="127">
        <f>ROUNDDOWN(AJ42/AG209,2)</f>
        <v>0</v>
      </c>
    </row>
    <row r="43" spans="1:37" ht="30" hidden="1" customHeight="1" thickBot="1">
      <c r="A43" s="126">
        <v>0</v>
      </c>
      <c r="B43" s="126">
        <v>0</v>
      </c>
      <c r="C43" s="128" t="s">
        <v>404</v>
      </c>
      <c r="D43" s="128" t="s">
        <v>404</v>
      </c>
      <c r="E43" s="128" t="s">
        <v>404</v>
      </c>
      <c r="F43" s="128" t="s">
        <v>404</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463">
        <f t="shared" si="0"/>
        <v>0</v>
      </c>
      <c r="AJ43" s="465"/>
      <c r="AK43" s="127">
        <f>ROUNDDOWN(AJ43/AG209,2)</f>
        <v>0</v>
      </c>
    </row>
    <row r="44" spans="1:37" ht="30" hidden="1" customHeight="1" thickBot="1">
      <c r="A44" s="126">
        <v>0</v>
      </c>
      <c r="B44" s="126">
        <v>0</v>
      </c>
      <c r="C44" s="128" t="s">
        <v>404</v>
      </c>
      <c r="D44" s="128" t="s">
        <v>404</v>
      </c>
      <c r="E44" s="128" t="s">
        <v>404</v>
      </c>
      <c r="F44" s="128" t="s">
        <v>404</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463">
        <f t="shared" si="0"/>
        <v>0</v>
      </c>
      <c r="AJ44" s="465"/>
      <c r="AK44" s="127">
        <f>ROUNDDOWN(AJ44/AG209,2)</f>
        <v>0</v>
      </c>
    </row>
    <row r="45" spans="1:37" ht="30" hidden="1" customHeight="1" thickBot="1">
      <c r="A45" s="126">
        <v>0</v>
      </c>
      <c r="B45" s="126">
        <v>0</v>
      </c>
      <c r="C45" s="128" t="s">
        <v>404</v>
      </c>
      <c r="D45" s="128" t="s">
        <v>404</v>
      </c>
      <c r="E45" s="128" t="s">
        <v>404</v>
      </c>
      <c r="F45" s="128" t="s">
        <v>404</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463">
        <f t="shared" si="0"/>
        <v>0</v>
      </c>
      <c r="AJ45" s="465"/>
      <c r="AK45" s="127">
        <f>ROUNDDOWN(AJ45/AG209,2)</f>
        <v>0</v>
      </c>
    </row>
    <row r="46" spans="1:37" ht="30" hidden="1" customHeight="1" thickBot="1">
      <c r="A46" s="126">
        <v>0</v>
      </c>
      <c r="B46" s="126">
        <v>0</v>
      </c>
      <c r="C46" s="128" t="s">
        <v>404</v>
      </c>
      <c r="D46" s="128" t="s">
        <v>404</v>
      </c>
      <c r="E46" s="128" t="s">
        <v>404</v>
      </c>
      <c r="F46" s="128" t="s">
        <v>404</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463">
        <f t="shared" si="0"/>
        <v>0</v>
      </c>
      <c r="AJ46" s="465"/>
      <c r="AK46" s="127">
        <f>ROUNDDOWN(AJ46/AG209,2)</f>
        <v>0</v>
      </c>
    </row>
    <row r="47" spans="1:37" ht="30" hidden="1" customHeight="1" thickBot="1">
      <c r="A47" s="126">
        <v>0</v>
      </c>
      <c r="B47" s="126">
        <v>0</v>
      </c>
      <c r="C47" s="128" t="s">
        <v>404</v>
      </c>
      <c r="D47" s="128" t="s">
        <v>404</v>
      </c>
      <c r="E47" s="128" t="s">
        <v>404</v>
      </c>
      <c r="F47" s="128" t="s">
        <v>404</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463">
        <f t="shared" si="0"/>
        <v>0</v>
      </c>
      <c r="AJ47" s="465"/>
      <c r="AK47" s="127">
        <f>ROUNDDOWN(AJ47/AG209,2)</f>
        <v>0</v>
      </c>
    </row>
    <row r="48" spans="1:37" ht="30" hidden="1" customHeight="1" thickBot="1">
      <c r="A48" s="126">
        <v>0</v>
      </c>
      <c r="B48" s="126">
        <v>0</v>
      </c>
      <c r="C48" s="128" t="s">
        <v>404</v>
      </c>
      <c r="D48" s="128" t="s">
        <v>404</v>
      </c>
      <c r="E48" s="128" t="s">
        <v>404</v>
      </c>
      <c r="F48" s="128" t="s">
        <v>404</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463">
        <f t="shared" si="0"/>
        <v>0</v>
      </c>
      <c r="AJ48" s="465"/>
      <c r="AK48" s="127">
        <f>ROUNDDOWN(AJ48/AG209,2)</f>
        <v>0</v>
      </c>
    </row>
    <row r="49" spans="1:37" ht="30" hidden="1" customHeight="1" thickBot="1">
      <c r="A49" s="126">
        <v>0</v>
      </c>
      <c r="B49" s="126">
        <v>0</v>
      </c>
      <c r="C49" s="128" t="s">
        <v>404</v>
      </c>
      <c r="D49" s="128" t="s">
        <v>404</v>
      </c>
      <c r="E49" s="128" t="s">
        <v>404</v>
      </c>
      <c r="F49" s="128" t="s">
        <v>404</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463">
        <f t="shared" si="0"/>
        <v>0</v>
      </c>
      <c r="AJ49" s="465"/>
      <c r="AK49" s="127">
        <f>ROUNDDOWN(AJ49/AG209,2)</f>
        <v>0</v>
      </c>
    </row>
    <row r="50" spans="1:37" ht="30" hidden="1" customHeight="1" thickBot="1">
      <c r="A50" s="126">
        <v>0</v>
      </c>
      <c r="B50" s="126">
        <v>0</v>
      </c>
      <c r="C50" s="128" t="s">
        <v>404</v>
      </c>
      <c r="D50" s="128" t="s">
        <v>404</v>
      </c>
      <c r="E50" s="128" t="s">
        <v>404</v>
      </c>
      <c r="F50" s="128" t="s">
        <v>404</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463">
        <f t="shared" si="0"/>
        <v>0</v>
      </c>
      <c r="AJ50" s="465"/>
      <c r="AK50" s="127">
        <f>ROUNDDOWN(AJ50/AG209,2)</f>
        <v>0</v>
      </c>
    </row>
    <row r="51" spans="1:37" ht="30" hidden="1" customHeight="1" thickBot="1">
      <c r="A51" s="126">
        <v>0</v>
      </c>
      <c r="B51" s="126">
        <v>0</v>
      </c>
      <c r="C51" s="128" t="s">
        <v>404</v>
      </c>
      <c r="D51" s="128" t="s">
        <v>404</v>
      </c>
      <c r="E51" s="128" t="s">
        <v>404</v>
      </c>
      <c r="F51" s="128" t="s">
        <v>404</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463">
        <f t="shared" si="0"/>
        <v>0</v>
      </c>
      <c r="AJ51" s="465"/>
      <c r="AK51" s="127">
        <f>ROUNDDOWN(AJ51/AG209,2)</f>
        <v>0</v>
      </c>
    </row>
    <row r="52" spans="1:37" ht="30" hidden="1" customHeight="1" thickBot="1">
      <c r="A52" s="126">
        <v>0</v>
      </c>
      <c r="B52" s="126">
        <v>0</v>
      </c>
      <c r="C52" s="128" t="s">
        <v>404</v>
      </c>
      <c r="D52" s="128" t="s">
        <v>404</v>
      </c>
      <c r="E52" s="128" t="s">
        <v>404</v>
      </c>
      <c r="F52" s="128" t="s">
        <v>404</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463">
        <f t="shared" si="0"/>
        <v>0</v>
      </c>
      <c r="AJ52" s="465"/>
      <c r="AK52" s="127">
        <f>ROUNDDOWN(AJ52/AG209,2)</f>
        <v>0</v>
      </c>
    </row>
    <row r="53" spans="1:37" ht="30" hidden="1" customHeight="1" thickBot="1">
      <c r="A53" s="126">
        <v>0</v>
      </c>
      <c r="B53" s="126">
        <v>0</v>
      </c>
      <c r="C53" s="128" t="s">
        <v>404</v>
      </c>
      <c r="D53" s="128" t="s">
        <v>404</v>
      </c>
      <c r="E53" s="128" t="s">
        <v>404</v>
      </c>
      <c r="F53" s="128" t="s">
        <v>404</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463">
        <f t="shared" si="0"/>
        <v>0</v>
      </c>
      <c r="AJ53" s="465"/>
      <c r="AK53" s="127">
        <f>ROUNDDOWN(AJ53/AG209,2)</f>
        <v>0</v>
      </c>
    </row>
    <row r="54" spans="1:37" ht="30" hidden="1" customHeight="1" thickBot="1">
      <c r="A54" s="126">
        <v>0</v>
      </c>
      <c r="B54" s="126">
        <v>0</v>
      </c>
      <c r="C54" s="128" t="s">
        <v>404</v>
      </c>
      <c r="D54" s="128" t="s">
        <v>404</v>
      </c>
      <c r="E54" s="128" t="s">
        <v>404</v>
      </c>
      <c r="F54" s="128" t="s">
        <v>404</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463">
        <f t="shared" si="0"/>
        <v>0</v>
      </c>
      <c r="AJ54" s="465"/>
      <c r="AK54" s="127">
        <f>ROUNDDOWN(AJ54/AG209,2)</f>
        <v>0</v>
      </c>
    </row>
    <row r="55" spans="1:37" ht="30" hidden="1" customHeight="1" thickBot="1">
      <c r="A55" s="126">
        <v>0</v>
      </c>
      <c r="B55" s="126">
        <v>0</v>
      </c>
      <c r="C55" s="128" t="s">
        <v>404</v>
      </c>
      <c r="D55" s="128" t="s">
        <v>404</v>
      </c>
      <c r="E55" s="128" t="s">
        <v>404</v>
      </c>
      <c r="F55" s="128" t="s">
        <v>404</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463">
        <f t="shared" si="0"/>
        <v>0</v>
      </c>
      <c r="AJ55" s="465"/>
      <c r="AK55" s="127">
        <f>ROUNDDOWN(AJ55/AG209,2)</f>
        <v>0</v>
      </c>
    </row>
    <row r="56" spans="1:37" ht="30" hidden="1" customHeight="1" thickBot="1">
      <c r="A56" s="126">
        <v>0</v>
      </c>
      <c r="B56" s="126">
        <v>0</v>
      </c>
      <c r="C56" s="128" t="s">
        <v>404</v>
      </c>
      <c r="D56" s="128" t="s">
        <v>404</v>
      </c>
      <c r="E56" s="128" t="s">
        <v>404</v>
      </c>
      <c r="F56" s="128" t="s">
        <v>404</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463">
        <f t="shared" si="0"/>
        <v>0</v>
      </c>
      <c r="AJ56" s="465"/>
      <c r="AK56" s="127">
        <f>ROUNDDOWN(AJ56/AG209,2)</f>
        <v>0</v>
      </c>
    </row>
    <row r="57" spans="1:37" ht="30" hidden="1" customHeight="1" thickBot="1">
      <c r="A57" s="126">
        <v>0</v>
      </c>
      <c r="B57" s="126">
        <v>0</v>
      </c>
      <c r="C57" s="128" t="s">
        <v>404</v>
      </c>
      <c r="D57" s="128" t="s">
        <v>404</v>
      </c>
      <c r="E57" s="128" t="s">
        <v>404</v>
      </c>
      <c r="F57" s="128" t="s">
        <v>404</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463">
        <f t="shared" si="0"/>
        <v>0</v>
      </c>
      <c r="AJ57" s="465"/>
      <c r="AK57" s="127">
        <f>ROUNDDOWN(AJ57/AG209,2)</f>
        <v>0</v>
      </c>
    </row>
    <row r="58" spans="1:37" ht="30" hidden="1" customHeight="1" thickBot="1">
      <c r="A58" s="126">
        <v>0</v>
      </c>
      <c r="B58" s="126">
        <v>0</v>
      </c>
      <c r="C58" s="128" t="s">
        <v>404</v>
      </c>
      <c r="D58" s="128" t="s">
        <v>404</v>
      </c>
      <c r="E58" s="128" t="s">
        <v>404</v>
      </c>
      <c r="F58" s="128" t="s">
        <v>404</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463">
        <f t="shared" si="0"/>
        <v>0</v>
      </c>
      <c r="AJ58" s="465"/>
      <c r="AK58" s="127">
        <f>ROUNDDOWN(AJ58/AG209,2)</f>
        <v>0</v>
      </c>
    </row>
    <row r="59" spans="1:37" ht="30" hidden="1" customHeight="1" thickBot="1">
      <c r="A59" s="126">
        <v>0</v>
      </c>
      <c r="B59" s="126">
        <v>0</v>
      </c>
      <c r="C59" s="128" t="s">
        <v>404</v>
      </c>
      <c r="D59" s="128" t="s">
        <v>404</v>
      </c>
      <c r="E59" s="128" t="s">
        <v>404</v>
      </c>
      <c r="F59" s="128" t="s">
        <v>404</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463">
        <f t="shared" si="0"/>
        <v>0</v>
      </c>
      <c r="AJ59" s="465"/>
      <c r="AK59" s="127">
        <f>ROUNDDOWN(AJ59/AG209,2)</f>
        <v>0</v>
      </c>
    </row>
    <row r="60" spans="1:37" ht="30" hidden="1" customHeight="1" thickBot="1">
      <c r="A60" s="126">
        <v>0</v>
      </c>
      <c r="B60" s="126">
        <v>0</v>
      </c>
      <c r="C60" s="128" t="s">
        <v>404</v>
      </c>
      <c r="D60" s="128" t="s">
        <v>404</v>
      </c>
      <c r="E60" s="128" t="s">
        <v>404</v>
      </c>
      <c r="F60" s="128" t="s">
        <v>404</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463">
        <f t="shared" si="0"/>
        <v>0</v>
      </c>
      <c r="AJ60" s="465"/>
      <c r="AK60" s="127">
        <f>ROUNDDOWN(AJ60/AG209,2)</f>
        <v>0</v>
      </c>
    </row>
    <row r="61" spans="1:37" ht="30" hidden="1" customHeight="1" thickBot="1">
      <c r="A61" s="126">
        <v>0</v>
      </c>
      <c r="B61" s="126">
        <v>0</v>
      </c>
      <c r="C61" s="128" t="s">
        <v>404</v>
      </c>
      <c r="D61" s="128" t="s">
        <v>404</v>
      </c>
      <c r="E61" s="128" t="s">
        <v>404</v>
      </c>
      <c r="F61" s="128" t="s">
        <v>404</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463">
        <f t="shared" si="0"/>
        <v>0</v>
      </c>
      <c r="AJ61" s="465"/>
      <c r="AK61" s="127">
        <f>ROUNDDOWN(AJ61/AG209,2)</f>
        <v>0</v>
      </c>
    </row>
    <row r="62" spans="1:37" ht="30" hidden="1" customHeight="1" thickBot="1">
      <c r="A62" s="126">
        <v>0</v>
      </c>
      <c r="B62" s="126">
        <v>0</v>
      </c>
      <c r="C62" s="128" t="s">
        <v>404</v>
      </c>
      <c r="D62" s="128" t="s">
        <v>404</v>
      </c>
      <c r="E62" s="128" t="s">
        <v>404</v>
      </c>
      <c r="F62" s="128" t="s">
        <v>404</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463">
        <f t="shared" si="0"/>
        <v>0</v>
      </c>
      <c r="AJ62" s="465"/>
      <c r="AK62" s="127">
        <f>ROUNDDOWN(AJ62/AG209,2)</f>
        <v>0</v>
      </c>
    </row>
    <row r="63" spans="1:37" ht="30" hidden="1" customHeight="1" thickBot="1">
      <c r="A63" s="126">
        <v>0</v>
      </c>
      <c r="B63" s="126">
        <v>0</v>
      </c>
      <c r="C63" s="128" t="s">
        <v>404</v>
      </c>
      <c r="D63" s="128" t="s">
        <v>404</v>
      </c>
      <c r="E63" s="128" t="s">
        <v>404</v>
      </c>
      <c r="F63" s="128" t="s">
        <v>404</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463">
        <f t="shared" si="0"/>
        <v>0</v>
      </c>
      <c r="AJ63" s="465"/>
      <c r="AK63" s="127">
        <f>ROUNDDOWN(AJ63/AG209,2)</f>
        <v>0</v>
      </c>
    </row>
    <row r="64" spans="1:37" ht="30" hidden="1" customHeight="1" thickBot="1">
      <c r="A64" s="126">
        <v>0</v>
      </c>
      <c r="B64" s="126">
        <v>0</v>
      </c>
      <c r="C64" s="128" t="s">
        <v>404</v>
      </c>
      <c r="D64" s="128" t="s">
        <v>404</v>
      </c>
      <c r="E64" s="128" t="s">
        <v>404</v>
      </c>
      <c r="F64" s="128" t="s">
        <v>404</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463">
        <f t="shared" si="0"/>
        <v>0</v>
      </c>
      <c r="AJ64" s="465"/>
      <c r="AK64" s="127">
        <f>ROUNDDOWN(AJ64/AG209,2)</f>
        <v>0</v>
      </c>
    </row>
    <row r="65" spans="1:37" ht="30" hidden="1" customHeight="1" thickBot="1">
      <c r="A65" s="126">
        <v>0</v>
      </c>
      <c r="B65" s="126">
        <v>0</v>
      </c>
      <c r="C65" s="128" t="s">
        <v>404</v>
      </c>
      <c r="D65" s="128" t="s">
        <v>404</v>
      </c>
      <c r="E65" s="128" t="s">
        <v>404</v>
      </c>
      <c r="F65" s="128" t="s">
        <v>404</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463">
        <f t="shared" si="0"/>
        <v>0</v>
      </c>
      <c r="AJ65" s="465"/>
      <c r="AK65" s="127">
        <f>ROUNDDOWN(AJ65/AG209,2)</f>
        <v>0</v>
      </c>
    </row>
    <row r="66" spans="1:37" ht="30" hidden="1" customHeight="1" thickBot="1">
      <c r="A66" s="126">
        <v>0</v>
      </c>
      <c r="B66" s="126">
        <v>0</v>
      </c>
      <c r="C66" s="128" t="s">
        <v>404</v>
      </c>
      <c r="D66" s="128" t="s">
        <v>404</v>
      </c>
      <c r="E66" s="128" t="s">
        <v>404</v>
      </c>
      <c r="F66" s="128" t="s">
        <v>404</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463">
        <f t="shared" si="0"/>
        <v>0</v>
      </c>
      <c r="AJ66" s="465"/>
      <c r="AK66" s="127">
        <f>ROUNDDOWN(AJ66/AG209,2)</f>
        <v>0</v>
      </c>
    </row>
    <row r="67" spans="1:37" ht="30" hidden="1" customHeight="1" thickBot="1">
      <c r="A67" s="126">
        <v>0</v>
      </c>
      <c r="B67" s="126">
        <v>0</v>
      </c>
      <c r="C67" s="128" t="s">
        <v>404</v>
      </c>
      <c r="D67" s="128" t="s">
        <v>404</v>
      </c>
      <c r="E67" s="128" t="s">
        <v>404</v>
      </c>
      <c r="F67" s="128" t="s">
        <v>404</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463">
        <f t="shared" si="0"/>
        <v>0</v>
      </c>
      <c r="AJ67" s="465"/>
      <c r="AK67" s="127">
        <f>ROUNDDOWN(AJ67/AG209,2)</f>
        <v>0</v>
      </c>
    </row>
    <row r="68" spans="1:37" ht="30" hidden="1" customHeight="1" thickBot="1">
      <c r="A68" s="126">
        <v>0</v>
      </c>
      <c r="B68" s="126">
        <v>0</v>
      </c>
      <c r="C68" s="128" t="s">
        <v>404</v>
      </c>
      <c r="D68" s="128" t="s">
        <v>404</v>
      </c>
      <c r="E68" s="128" t="s">
        <v>404</v>
      </c>
      <c r="F68" s="128" t="s">
        <v>404</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463">
        <f t="shared" si="0"/>
        <v>0</v>
      </c>
      <c r="AJ68" s="465"/>
      <c r="AK68" s="127">
        <f>ROUNDDOWN(AJ68/AG209,2)</f>
        <v>0</v>
      </c>
    </row>
    <row r="69" spans="1:37" ht="30" hidden="1" customHeight="1" thickBot="1">
      <c r="A69" s="126">
        <v>0</v>
      </c>
      <c r="B69" s="126">
        <v>0</v>
      </c>
      <c r="C69" s="128" t="s">
        <v>404</v>
      </c>
      <c r="D69" s="128" t="s">
        <v>404</v>
      </c>
      <c r="E69" s="128" t="s">
        <v>404</v>
      </c>
      <c r="F69" s="128" t="s">
        <v>404</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463">
        <f t="shared" si="0"/>
        <v>0</v>
      </c>
      <c r="AJ69" s="465"/>
      <c r="AK69" s="127">
        <f>ROUNDDOWN(AJ69/AG209,2)</f>
        <v>0</v>
      </c>
    </row>
    <row r="70" spans="1:37" ht="30" hidden="1" customHeight="1" thickBot="1">
      <c r="A70" s="126">
        <v>0</v>
      </c>
      <c r="B70" s="126">
        <v>0</v>
      </c>
      <c r="C70" s="128" t="s">
        <v>404</v>
      </c>
      <c r="D70" s="128" t="s">
        <v>404</v>
      </c>
      <c r="E70" s="128" t="s">
        <v>404</v>
      </c>
      <c r="F70" s="128" t="s">
        <v>404</v>
      </c>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463">
        <f t="shared" si="0"/>
        <v>0</v>
      </c>
      <c r="AJ70" s="465"/>
      <c r="AK70" s="127">
        <f>ROUNDDOWN(AJ70/AG209,2)</f>
        <v>0</v>
      </c>
    </row>
    <row r="71" spans="1:37" ht="30" hidden="1" customHeight="1" thickBot="1">
      <c r="A71" s="126">
        <v>0</v>
      </c>
      <c r="B71" s="126">
        <v>0</v>
      </c>
      <c r="C71" s="128" t="s">
        <v>404</v>
      </c>
      <c r="D71" s="128" t="s">
        <v>404</v>
      </c>
      <c r="E71" s="128" t="s">
        <v>404</v>
      </c>
      <c r="F71" s="128" t="s">
        <v>404</v>
      </c>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463">
        <f t="shared" si="0"/>
        <v>0</v>
      </c>
      <c r="AJ71" s="465"/>
      <c r="AK71" s="127">
        <f>ROUNDDOWN(AJ71/AG209,2)</f>
        <v>0</v>
      </c>
    </row>
    <row r="72" spans="1:37" ht="30" hidden="1" customHeight="1" thickBot="1">
      <c r="A72" s="126">
        <v>0</v>
      </c>
      <c r="B72" s="126">
        <v>0</v>
      </c>
      <c r="C72" s="128" t="s">
        <v>404</v>
      </c>
      <c r="D72" s="128" t="s">
        <v>404</v>
      </c>
      <c r="E72" s="128" t="s">
        <v>404</v>
      </c>
      <c r="F72" s="128" t="s">
        <v>404</v>
      </c>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463">
        <f t="shared" si="0"/>
        <v>0</v>
      </c>
      <c r="AJ72" s="465"/>
      <c r="AK72" s="127">
        <f>ROUNDDOWN(AJ72/AG209,2)</f>
        <v>0</v>
      </c>
    </row>
    <row r="73" spans="1:37" ht="30" hidden="1" customHeight="1" thickBot="1">
      <c r="A73" s="126">
        <v>0</v>
      </c>
      <c r="B73" s="126">
        <v>0</v>
      </c>
      <c r="C73" s="128" t="s">
        <v>404</v>
      </c>
      <c r="D73" s="128" t="s">
        <v>404</v>
      </c>
      <c r="E73" s="128" t="s">
        <v>404</v>
      </c>
      <c r="F73" s="128" t="s">
        <v>404</v>
      </c>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463">
        <f t="shared" si="0"/>
        <v>0</v>
      </c>
      <c r="AJ73" s="465"/>
      <c r="AK73" s="127">
        <f>ROUNDDOWN(AJ73/AG209,2)</f>
        <v>0</v>
      </c>
    </row>
    <row r="74" spans="1:37" ht="30" hidden="1" customHeight="1" thickBot="1">
      <c r="A74" s="126">
        <v>0</v>
      </c>
      <c r="B74" s="126">
        <v>0</v>
      </c>
      <c r="C74" s="128" t="s">
        <v>404</v>
      </c>
      <c r="D74" s="128" t="s">
        <v>404</v>
      </c>
      <c r="E74" s="128" t="s">
        <v>404</v>
      </c>
      <c r="F74" s="128" t="s">
        <v>404</v>
      </c>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463">
        <f t="shared" si="0"/>
        <v>0</v>
      </c>
      <c r="AJ74" s="465"/>
      <c r="AK74" s="127">
        <f>ROUNDDOWN(AJ74/AG209,2)</f>
        <v>0</v>
      </c>
    </row>
    <row r="75" spans="1:37" ht="30" hidden="1" customHeight="1" thickBot="1">
      <c r="A75" s="126">
        <v>0</v>
      </c>
      <c r="B75" s="126">
        <v>0</v>
      </c>
      <c r="C75" s="128" t="s">
        <v>404</v>
      </c>
      <c r="D75" s="128" t="s">
        <v>404</v>
      </c>
      <c r="E75" s="128" t="s">
        <v>404</v>
      </c>
      <c r="F75" s="128" t="s">
        <v>404</v>
      </c>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463">
        <f t="shared" si="0"/>
        <v>0</v>
      </c>
      <c r="AJ75" s="465"/>
      <c r="AK75" s="127">
        <f>ROUNDDOWN(AJ75/AG209,2)</f>
        <v>0</v>
      </c>
    </row>
    <row r="76" spans="1:37" ht="30" hidden="1" customHeight="1" thickBot="1">
      <c r="A76" s="126">
        <v>0</v>
      </c>
      <c r="B76" s="126">
        <v>0</v>
      </c>
      <c r="C76" s="128" t="s">
        <v>404</v>
      </c>
      <c r="D76" s="128" t="s">
        <v>404</v>
      </c>
      <c r="E76" s="128" t="s">
        <v>404</v>
      </c>
      <c r="F76" s="128" t="s">
        <v>404</v>
      </c>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463">
        <f t="shared" si="0"/>
        <v>0</v>
      </c>
      <c r="AJ76" s="465"/>
      <c r="AK76" s="127">
        <f>ROUNDDOWN(AJ76/AG209,2)</f>
        <v>0</v>
      </c>
    </row>
    <row r="77" spans="1:37" ht="30" hidden="1" customHeight="1" thickBot="1">
      <c r="A77" s="126">
        <v>0</v>
      </c>
      <c r="B77" s="126">
        <v>0</v>
      </c>
      <c r="C77" s="128" t="s">
        <v>404</v>
      </c>
      <c r="D77" s="128" t="s">
        <v>404</v>
      </c>
      <c r="E77" s="128" t="s">
        <v>404</v>
      </c>
      <c r="F77" s="128" t="s">
        <v>404</v>
      </c>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463">
        <f t="shared" si="0"/>
        <v>0</v>
      </c>
      <c r="AJ77" s="465"/>
      <c r="AK77" s="127">
        <f>ROUNDDOWN(AJ77/AG209,2)</f>
        <v>0</v>
      </c>
    </row>
    <row r="78" spans="1:37" ht="30" hidden="1" customHeight="1" thickBot="1">
      <c r="A78" s="126">
        <v>0</v>
      </c>
      <c r="B78" s="126">
        <v>0</v>
      </c>
      <c r="C78" s="128" t="s">
        <v>404</v>
      </c>
      <c r="D78" s="128" t="s">
        <v>404</v>
      </c>
      <c r="E78" s="128" t="s">
        <v>404</v>
      </c>
      <c r="F78" s="128" t="s">
        <v>404</v>
      </c>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463">
        <f t="shared" si="0"/>
        <v>0</v>
      </c>
      <c r="AJ78" s="465"/>
      <c r="AK78" s="127">
        <f>ROUNDDOWN(AJ78/AG209,2)</f>
        <v>0</v>
      </c>
    </row>
    <row r="79" spans="1:37" ht="30" hidden="1" customHeight="1" thickBot="1">
      <c r="A79" s="126">
        <v>0</v>
      </c>
      <c r="B79" s="126">
        <v>0</v>
      </c>
      <c r="C79" s="128" t="s">
        <v>404</v>
      </c>
      <c r="D79" s="128" t="s">
        <v>404</v>
      </c>
      <c r="E79" s="128" t="s">
        <v>404</v>
      </c>
      <c r="F79" s="128" t="s">
        <v>404</v>
      </c>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463">
        <f t="shared" si="0"/>
        <v>0</v>
      </c>
      <c r="AJ79" s="465"/>
      <c r="AK79" s="127">
        <f>ROUNDDOWN(AJ79/AG209,2)</f>
        <v>0</v>
      </c>
    </row>
    <row r="80" spans="1:37" ht="30" hidden="1" customHeight="1" thickBot="1">
      <c r="A80" s="126">
        <v>0</v>
      </c>
      <c r="B80" s="126">
        <v>0</v>
      </c>
      <c r="C80" s="128" t="s">
        <v>404</v>
      </c>
      <c r="D80" s="128" t="s">
        <v>404</v>
      </c>
      <c r="E80" s="128" t="s">
        <v>404</v>
      </c>
      <c r="F80" s="128" t="s">
        <v>404</v>
      </c>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463">
        <f t="shared" si="0"/>
        <v>0</v>
      </c>
      <c r="AJ80" s="465"/>
      <c r="AK80" s="127">
        <f>ROUNDDOWN(AJ80/AG209,2)</f>
        <v>0</v>
      </c>
    </row>
    <row r="81" spans="1:37" ht="30" hidden="1" customHeight="1" thickBot="1">
      <c r="A81" s="126">
        <v>0</v>
      </c>
      <c r="B81" s="126">
        <v>0</v>
      </c>
      <c r="C81" s="128" t="s">
        <v>404</v>
      </c>
      <c r="D81" s="128" t="s">
        <v>404</v>
      </c>
      <c r="E81" s="128" t="s">
        <v>404</v>
      </c>
      <c r="F81" s="128" t="s">
        <v>404</v>
      </c>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463">
        <f t="shared" si="0"/>
        <v>0</v>
      </c>
      <c r="AJ81" s="465"/>
      <c r="AK81" s="127">
        <f>ROUNDDOWN(AJ81/AG209,2)</f>
        <v>0</v>
      </c>
    </row>
    <row r="82" spans="1:37" ht="30" hidden="1" customHeight="1" thickBot="1">
      <c r="A82" s="126">
        <v>0</v>
      </c>
      <c r="B82" s="126">
        <v>0</v>
      </c>
      <c r="C82" s="128" t="s">
        <v>404</v>
      </c>
      <c r="D82" s="128" t="s">
        <v>404</v>
      </c>
      <c r="E82" s="128" t="s">
        <v>404</v>
      </c>
      <c r="F82" s="128" t="s">
        <v>404</v>
      </c>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463">
        <f t="shared" si="0"/>
        <v>0</v>
      </c>
      <c r="AJ82" s="465"/>
      <c r="AK82" s="127">
        <f>ROUNDDOWN(AJ82/AG209,2)</f>
        <v>0</v>
      </c>
    </row>
    <row r="83" spans="1:37" ht="30" hidden="1" customHeight="1" thickBot="1">
      <c r="A83" s="126">
        <v>0</v>
      </c>
      <c r="B83" s="126">
        <v>0</v>
      </c>
      <c r="C83" s="128" t="s">
        <v>404</v>
      </c>
      <c r="D83" s="128" t="s">
        <v>404</v>
      </c>
      <c r="E83" s="128" t="s">
        <v>404</v>
      </c>
      <c r="F83" s="128" t="s">
        <v>404</v>
      </c>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463">
        <f t="shared" si="0"/>
        <v>0</v>
      </c>
      <c r="AJ83" s="465"/>
      <c r="AK83" s="127">
        <f>ROUNDDOWN(AJ83/AG209,2)</f>
        <v>0</v>
      </c>
    </row>
    <row r="84" spans="1:37" ht="30" hidden="1" customHeight="1" thickBot="1">
      <c r="A84" s="126">
        <v>0</v>
      </c>
      <c r="B84" s="126">
        <v>0</v>
      </c>
      <c r="C84" s="128" t="s">
        <v>404</v>
      </c>
      <c r="D84" s="128" t="s">
        <v>404</v>
      </c>
      <c r="E84" s="128" t="s">
        <v>404</v>
      </c>
      <c r="F84" s="128" t="s">
        <v>404</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463">
        <f t="shared" si="0"/>
        <v>0</v>
      </c>
      <c r="AJ84" s="465"/>
      <c r="AK84" s="127">
        <f>ROUNDDOWN(AJ84/AG209,2)</f>
        <v>0</v>
      </c>
    </row>
    <row r="85" spans="1:37" ht="30" hidden="1" customHeight="1" thickBot="1">
      <c r="A85" s="126">
        <v>0</v>
      </c>
      <c r="B85" s="126">
        <v>0</v>
      </c>
      <c r="C85" s="128" t="s">
        <v>404</v>
      </c>
      <c r="D85" s="128" t="s">
        <v>404</v>
      </c>
      <c r="E85" s="128" t="s">
        <v>404</v>
      </c>
      <c r="F85" s="128" t="s">
        <v>404</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463">
        <f t="shared" si="0"/>
        <v>0</v>
      </c>
      <c r="AJ85" s="465"/>
      <c r="AK85" s="127">
        <f>ROUNDDOWN(AJ85/AG209,2)</f>
        <v>0</v>
      </c>
    </row>
    <row r="86" spans="1:37" ht="30" hidden="1" customHeight="1" thickBot="1">
      <c r="A86" s="126">
        <v>0</v>
      </c>
      <c r="B86" s="126">
        <v>0</v>
      </c>
      <c r="C86" s="128" t="s">
        <v>404</v>
      </c>
      <c r="D86" s="128" t="s">
        <v>404</v>
      </c>
      <c r="E86" s="128" t="s">
        <v>404</v>
      </c>
      <c r="F86" s="128" t="s">
        <v>404</v>
      </c>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463">
        <f t="shared" si="0"/>
        <v>0</v>
      </c>
      <c r="AJ86" s="465"/>
      <c r="AK86" s="127">
        <f>ROUNDDOWN(AJ86/AG209,2)</f>
        <v>0</v>
      </c>
    </row>
    <row r="87" spans="1:37" ht="30" hidden="1" customHeight="1" thickBot="1">
      <c r="A87" s="126">
        <v>0</v>
      </c>
      <c r="B87" s="126">
        <v>0</v>
      </c>
      <c r="C87" s="128" t="s">
        <v>404</v>
      </c>
      <c r="D87" s="128" t="s">
        <v>404</v>
      </c>
      <c r="E87" s="128" t="s">
        <v>404</v>
      </c>
      <c r="F87" s="128" t="s">
        <v>404</v>
      </c>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463">
        <f t="shared" si="0"/>
        <v>0</v>
      </c>
      <c r="AJ87" s="465"/>
      <c r="AK87" s="127">
        <f>ROUNDDOWN(AJ87/AG209,2)</f>
        <v>0</v>
      </c>
    </row>
    <row r="88" spans="1:37" ht="30" hidden="1" customHeight="1" thickBot="1">
      <c r="A88" s="126">
        <v>0</v>
      </c>
      <c r="B88" s="126">
        <v>0</v>
      </c>
      <c r="C88" s="128" t="s">
        <v>404</v>
      </c>
      <c r="D88" s="128" t="s">
        <v>404</v>
      </c>
      <c r="E88" s="128" t="s">
        <v>404</v>
      </c>
      <c r="F88" s="128" t="s">
        <v>404</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463">
        <f t="shared" si="0"/>
        <v>0</v>
      </c>
      <c r="AJ88" s="465"/>
      <c r="AK88" s="127">
        <f>ROUNDDOWN(AJ88/AG209,2)</f>
        <v>0</v>
      </c>
    </row>
    <row r="89" spans="1:37" ht="30" hidden="1" customHeight="1" thickBot="1">
      <c r="A89" s="126">
        <v>0</v>
      </c>
      <c r="B89" s="126">
        <v>0</v>
      </c>
      <c r="C89" s="128" t="s">
        <v>404</v>
      </c>
      <c r="D89" s="128" t="s">
        <v>404</v>
      </c>
      <c r="E89" s="128" t="s">
        <v>404</v>
      </c>
      <c r="F89" s="128" t="s">
        <v>404</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463">
        <f t="shared" si="0"/>
        <v>0</v>
      </c>
      <c r="AJ89" s="465"/>
      <c r="AK89" s="127">
        <f>ROUNDDOWN(AJ89/AG209,2)</f>
        <v>0</v>
      </c>
    </row>
    <row r="90" spans="1:37" ht="30" hidden="1" customHeight="1" thickBot="1">
      <c r="A90" s="126">
        <v>0</v>
      </c>
      <c r="B90" s="126">
        <v>0</v>
      </c>
      <c r="C90" s="128" t="s">
        <v>404</v>
      </c>
      <c r="D90" s="128" t="s">
        <v>404</v>
      </c>
      <c r="E90" s="128" t="s">
        <v>404</v>
      </c>
      <c r="F90" s="128" t="s">
        <v>404</v>
      </c>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463">
        <f t="shared" si="0"/>
        <v>0</v>
      </c>
      <c r="AJ90" s="465"/>
      <c r="AK90" s="127">
        <f>ROUNDDOWN(AJ90/AG209,2)</f>
        <v>0</v>
      </c>
    </row>
    <row r="91" spans="1:37" ht="30" hidden="1" customHeight="1" thickBot="1">
      <c r="A91" s="126">
        <v>0</v>
      </c>
      <c r="B91" s="126">
        <v>0</v>
      </c>
      <c r="C91" s="128" t="s">
        <v>404</v>
      </c>
      <c r="D91" s="128" t="s">
        <v>404</v>
      </c>
      <c r="E91" s="128" t="s">
        <v>404</v>
      </c>
      <c r="F91" s="128" t="s">
        <v>404</v>
      </c>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463">
        <f t="shared" si="0"/>
        <v>0</v>
      </c>
      <c r="AJ91" s="465"/>
      <c r="AK91" s="127">
        <f>ROUNDDOWN(AJ91/AG209,2)</f>
        <v>0</v>
      </c>
    </row>
    <row r="92" spans="1:37" ht="30" hidden="1" customHeight="1" thickBot="1">
      <c r="A92" s="126">
        <v>0</v>
      </c>
      <c r="B92" s="126">
        <v>0</v>
      </c>
      <c r="C92" s="128" t="s">
        <v>404</v>
      </c>
      <c r="D92" s="128" t="s">
        <v>404</v>
      </c>
      <c r="E92" s="128" t="s">
        <v>404</v>
      </c>
      <c r="F92" s="128" t="s">
        <v>404</v>
      </c>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463">
        <f t="shared" si="0"/>
        <v>0</v>
      </c>
      <c r="AJ92" s="465"/>
      <c r="AK92" s="127">
        <f>ROUNDDOWN(AJ92/AG209,2)</f>
        <v>0</v>
      </c>
    </row>
    <row r="93" spans="1:37" ht="30" hidden="1" customHeight="1" thickBot="1">
      <c r="A93" s="126">
        <v>0</v>
      </c>
      <c r="B93" s="126">
        <v>0</v>
      </c>
      <c r="C93" s="128" t="s">
        <v>404</v>
      </c>
      <c r="D93" s="128" t="s">
        <v>404</v>
      </c>
      <c r="E93" s="128" t="s">
        <v>404</v>
      </c>
      <c r="F93" s="128" t="s">
        <v>404</v>
      </c>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463">
        <f t="shared" si="0"/>
        <v>0</v>
      </c>
      <c r="AJ93" s="465"/>
      <c r="AK93" s="127">
        <f>ROUNDDOWN(AJ93/AG209,2)</f>
        <v>0</v>
      </c>
    </row>
    <row r="94" spans="1:37" ht="30" hidden="1" customHeight="1" thickBot="1">
      <c r="A94" s="126">
        <v>0</v>
      </c>
      <c r="B94" s="126">
        <v>0</v>
      </c>
      <c r="C94" s="128" t="s">
        <v>404</v>
      </c>
      <c r="D94" s="128" t="s">
        <v>404</v>
      </c>
      <c r="E94" s="128" t="s">
        <v>404</v>
      </c>
      <c r="F94" s="128" t="s">
        <v>404</v>
      </c>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463">
        <f t="shared" si="0"/>
        <v>0</v>
      </c>
      <c r="AJ94" s="465"/>
      <c r="AK94" s="127">
        <f>ROUNDDOWN(AJ94/AG209,2)</f>
        <v>0</v>
      </c>
    </row>
    <row r="95" spans="1:37" ht="30" hidden="1" customHeight="1" thickBot="1">
      <c r="A95" s="126">
        <v>0</v>
      </c>
      <c r="B95" s="126">
        <v>0</v>
      </c>
      <c r="C95" s="128" t="s">
        <v>404</v>
      </c>
      <c r="D95" s="128" t="s">
        <v>404</v>
      </c>
      <c r="E95" s="128" t="s">
        <v>404</v>
      </c>
      <c r="F95" s="128" t="s">
        <v>404</v>
      </c>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463">
        <f t="shared" si="0"/>
        <v>0</v>
      </c>
      <c r="AJ95" s="465"/>
      <c r="AK95" s="127">
        <f>ROUNDDOWN(AJ95/AG209,2)</f>
        <v>0</v>
      </c>
    </row>
    <row r="96" spans="1:37" ht="30" hidden="1" customHeight="1" thickBot="1">
      <c r="A96" s="126">
        <v>0</v>
      </c>
      <c r="B96" s="126">
        <v>0</v>
      </c>
      <c r="C96" s="128" t="s">
        <v>404</v>
      </c>
      <c r="D96" s="128" t="s">
        <v>404</v>
      </c>
      <c r="E96" s="128" t="s">
        <v>404</v>
      </c>
      <c r="F96" s="128" t="s">
        <v>404</v>
      </c>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463">
        <f t="shared" si="0"/>
        <v>0</v>
      </c>
      <c r="AJ96" s="465"/>
      <c r="AK96" s="127">
        <f>ROUNDDOWN(AJ96/AG209,2)</f>
        <v>0</v>
      </c>
    </row>
    <row r="97" spans="1:37" ht="30" hidden="1" customHeight="1" thickBot="1">
      <c r="A97" s="126">
        <v>0</v>
      </c>
      <c r="B97" s="126">
        <v>0</v>
      </c>
      <c r="C97" s="128" t="s">
        <v>404</v>
      </c>
      <c r="D97" s="128" t="s">
        <v>404</v>
      </c>
      <c r="E97" s="128" t="s">
        <v>404</v>
      </c>
      <c r="F97" s="128" t="s">
        <v>404</v>
      </c>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463">
        <f t="shared" si="0"/>
        <v>0</v>
      </c>
      <c r="AJ97" s="465"/>
      <c r="AK97" s="127">
        <f>ROUNDDOWN(AJ97/AG209,2)</f>
        <v>0</v>
      </c>
    </row>
    <row r="98" spans="1:37" ht="30" hidden="1" customHeight="1" thickBot="1">
      <c r="A98" s="126">
        <v>0</v>
      </c>
      <c r="B98" s="126">
        <v>0</v>
      </c>
      <c r="C98" s="128" t="s">
        <v>404</v>
      </c>
      <c r="D98" s="128" t="s">
        <v>404</v>
      </c>
      <c r="E98" s="128" t="s">
        <v>404</v>
      </c>
      <c r="F98" s="128" t="s">
        <v>404</v>
      </c>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463">
        <f t="shared" si="0"/>
        <v>0</v>
      </c>
      <c r="AJ98" s="465"/>
      <c r="AK98" s="127">
        <f>ROUNDDOWN(AJ98/AG209,2)</f>
        <v>0</v>
      </c>
    </row>
    <row r="99" spans="1:37" ht="30" hidden="1" customHeight="1" thickBot="1">
      <c r="A99" s="126">
        <v>0</v>
      </c>
      <c r="B99" s="126">
        <v>0</v>
      </c>
      <c r="C99" s="128" t="s">
        <v>404</v>
      </c>
      <c r="D99" s="128" t="s">
        <v>404</v>
      </c>
      <c r="E99" s="128" t="s">
        <v>404</v>
      </c>
      <c r="F99" s="128" t="s">
        <v>404</v>
      </c>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463">
        <f t="shared" si="0"/>
        <v>0</v>
      </c>
      <c r="AJ99" s="465"/>
      <c r="AK99" s="127">
        <f>ROUNDDOWN(AJ99/AG209,2)</f>
        <v>0</v>
      </c>
    </row>
    <row r="100" spans="1:37" ht="30" hidden="1" customHeight="1" thickBot="1">
      <c r="A100" s="126">
        <v>0</v>
      </c>
      <c r="B100" s="126">
        <v>0</v>
      </c>
      <c r="C100" s="128" t="s">
        <v>404</v>
      </c>
      <c r="D100" s="128" t="s">
        <v>404</v>
      </c>
      <c r="E100" s="128" t="s">
        <v>404</v>
      </c>
      <c r="F100" s="128" t="s">
        <v>404</v>
      </c>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463">
        <f t="shared" si="0"/>
        <v>0</v>
      </c>
      <c r="AJ100" s="465"/>
      <c r="AK100" s="127">
        <f>ROUNDDOWN(AJ100/AG209,2)</f>
        <v>0</v>
      </c>
    </row>
    <row r="101" spans="1:37" ht="30" hidden="1" customHeight="1" thickBot="1">
      <c r="A101" s="126">
        <v>0</v>
      </c>
      <c r="B101" s="126">
        <v>0</v>
      </c>
      <c r="C101" s="128" t="s">
        <v>404</v>
      </c>
      <c r="D101" s="128" t="s">
        <v>404</v>
      </c>
      <c r="E101" s="128" t="s">
        <v>404</v>
      </c>
      <c r="F101" s="128" t="s">
        <v>404</v>
      </c>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463">
        <f t="shared" si="0"/>
        <v>0</v>
      </c>
      <c r="AJ101" s="465"/>
      <c r="AK101" s="127">
        <f>ROUNDDOWN(AJ101/AG209,2)</f>
        <v>0</v>
      </c>
    </row>
    <row r="102" spans="1:37" ht="30" hidden="1" customHeight="1" thickBot="1">
      <c r="A102" s="126">
        <v>0</v>
      </c>
      <c r="B102" s="126">
        <v>0</v>
      </c>
      <c r="C102" s="128" t="s">
        <v>404</v>
      </c>
      <c r="D102" s="128" t="s">
        <v>404</v>
      </c>
      <c r="E102" s="128" t="s">
        <v>404</v>
      </c>
      <c r="F102" s="128" t="s">
        <v>404</v>
      </c>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463">
        <f t="shared" si="0"/>
        <v>0</v>
      </c>
      <c r="AJ102" s="465"/>
      <c r="AK102" s="127">
        <f>ROUNDDOWN(AJ102/AG209,2)</f>
        <v>0</v>
      </c>
    </row>
    <row r="103" spans="1:37" ht="30" hidden="1" customHeight="1" thickBot="1">
      <c r="A103" s="126">
        <v>0</v>
      </c>
      <c r="B103" s="126">
        <v>0</v>
      </c>
      <c r="C103" s="128" t="s">
        <v>404</v>
      </c>
      <c r="D103" s="128" t="s">
        <v>404</v>
      </c>
      <c r="E103" s="128" t="s">
        <v>404</v>
      </c>
      <c r="F103" s="128" t="s">
        <v>404</v>
      </c>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463">
        <f t="shared" si="0"/>
        <v>0</v>
      </c>
      <c r="AJ103" s="465"/>
      <c r="AK103" s="127">
        <f>ROUNDDOWN(AJ103/AG209,2)</f>
        <v>0</v>
      </c>
    </row>
    <row r="104" spans="1:37" ht="30" hidden="1" customHeight="1" thickBot="1">
      <c r="A104" s="126">
        <v>0</v>
      </c>
      <c r="B104" s="126">
        <v>0</v>
      </c>
      <c r="C104" s="128" t="s">
        <v>404</v>
      </c>
      <c r="D104" s="128" t="s">
        <v>404</v>
      </c>
      <c r="E104" s="128" t="s">
        <v>404</v>
      </c>
      <c r="F104" s="128" t="s">
        <v>404</v>
      </c>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463">
        <f t="shared" si="0"/>
        <v>0</v>
      </c>
      <c r="AJ104" s="465"/>
      <c r="AK104" s="127">
        <f>ROUNDDOWN(AJ104/AG209,2)</f>
        <v>0</v>
      </c>
    </row>
    <row r="105" spans="1:37" ht="30" hidden="1" customHeight="1" thickBot="1">
      <c r="A105" s="126">
        <v>0</v>
      </c>
      <c r="B105" s="126">
        <v>0</v>
      </c>
      <c r="C105" s="128" t="s">
        <v>404</v>
      </c>
      <c r="D105" s="128" t="s">
        <v>404</v>
      </c>
      <c r="E105" s="128" t="s">
        <v>404</v>
      </c>
      <c r="F105" s="128" t="s">
        <v>404</v>
      </c>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463">
        <f t="shared" si="0"/>
        <v>0</v>
      </c>
      <c r="AJ105" s="465"/>
      <c r="AK105" s="127">
        <f>ROUNDDOWN(AJ105/AG209,2)</f>
        <v>0</v>
      </c>
    </row>
    <row r="106" spans="1:37" ht="30" hidden="1" customHeight="1" thickBot="1">
      <c r="A106" s="126">
        <v>0</v>
      </c>
      <c r="B106" s="126">
        <v>0</v>
      </c>
      <c r="C106" s="128" t="s">
        <v>404</v>
      </c>
      <c r="D106" s="128" t="s">
        <v>404</v>
      </c>
      <c r="E106" s="128" t="s">
        <v>404</v>
      </c>
      <c r="F106" s="128" t="s">
        <v>404</v>
      </c>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463">
        <f t="shared" si="0"/>
        <v>0</v>
      </c>
      <c r="AJ106" s="465"/>
      <c r="AK106" s="127">
        <f>ROUNDDOWN(AJ106/AG209,2)</f>
        <v>0</v>
      </c>
    </row>
    <row r="107" spans="1:37" ht="30" hidden="1" customHeight="1" thickBot="1">
      <c r="A107" s="126">
        <v>0</v>
      </c>
      <c r="B107" s="126">
        <v>0</v>
      </c>
      <c r="C107" s="128" t="s">
        <v>404</v>
      </c>
      <c r="D107" s="128" t="s">
        <v>404</v>
      </c>
      <c r="E107" s="128" t="s">
        <v>404</v>
      </c>
      <c r="F107" s="128" t="s">
        <v>404</v>
      </c>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463">
        <f t="shared" si="0"/>
        <v>0</v>
      </c>
      <c r="AJ107" s="465"/>
      <c r="AK107" s="127">
        <f>ROUNDDOWN(AJ107/AG209,2)</f>
        <v>0</v>
      </c>
    </row>
    <row r="108" spans="1:37" ht="30" hidden="1" customHeight="1" thickBot="1">
      <c r="A108" s="126">
        <v>0</v>
      </c>
      <c r="B108" s="126">
        <v>0</v>
      </c>
      <c r="C108" s="128" t="s">
        <v>404</v>
      </c>
      <c r="D108" s="128" t="s">
        <v>404</v>
      </c>
      <c r="E108" s="128" t="s">
        <v>404</v>
      </c>
      <c r="F108" s="128" t="s">
        <v>404</v>
      </c>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463">
        <f t="shared" si="0"/>
        <v>0</v>
      </c>
      <c r="AJ108" s="465"/>
      <c r="AK108" s="127">
        <f>ROUNDDOWN(AJ108/AG209,2)</f>
        <v>0</v>
      </c>
    </row>
    <row r="109" spans="1:37" ht="30" hidden="1" customHeight="1" thickBot="1">
      <c r="A109" s="126">
        <v>0</v>
      </c>
      <c r="B109" s="126">
        <v>0</v>
      </c>
      <c r="C109" s="128" t="s">
        <v>404</v>
      </c>
      <c r="D109" s="128" t="s">
        <v>404</v>
      </c>
      <c r="E109" s="128" t="s">
        <v>404</v>
      </c>
      <c r="F109" s="128" t="s">
        <v>404</v>
      </c>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463">
        <f t="shared" si="0"/>
        <v>0</v>
      </c>
      <c r="AJ109" s="465"/>
      <c r="AK109" s="127">
        <f>ROUNDDOWN(AJ109/AG209,2)</f>
        <v>0</v>
      </c>
    </row>
    <row r="110" spans="1:37" ht="30" hidden="1" customHeight="1" thickBot="1">
      <c r="A110" s="126">
        <v>0</v>
      </c>
      <c r="B110" s="126">
        <v>0</v>
      </c>
      <c r="C110" s="128" t="s">
        <v>404</v>
      </c>
      <c r="D110" s="128" t="s">
        <v>404</v>
      </c>
      <c r="E110" s="128" t="s">
        <v>404</v>
      </c>
      <c r="F110" s="128" t="s">
        <v>404</v>
      </c>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463">
        <f t="shared" si="0"/>
        <v>0</v>
      </c>
      <c r="AJ110" s="465"/>
      <c r="AK110" s="127">
        <f>ROUNDDOWN(AJ110/AG209,2)</f>
        <v>0</v>
      </c>
    </row>
    <row r="111" spans="1:37" ht="30" hidden="1" customHeight="1" thickBot="1">
      <c r="A111" s="126">
        <v>0</v>
      </c>
      <c r="B111" s="126">
        <v>0</v>
      </c>
      <c r="C111" s="128" t="s">
        <v>404</v>
      </c>
      <c r="D111" s="128" t="s">
        <v>404</v>
      </c>
      <c r="E111" s="128" t="s">
        <v>404</v>
      </c>
      <c r="F111" s="128" t="s">
        <v>404</v>
      </c>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463">
        <f t="shared" si="0"/>
        <v>0</v>
      </c>
      <c r="AJ111" s="465"/>
      <c r="AK111" s="127">
        <f>ROUNDDOWN(AJ111/AG209,2)</f>
        <v>0</v>
      </c>
    </row>
    <row r="112" spans="1:37" ht="30" hidden="1" customHeight="1" thickBot="1">
      <c r="A112" s="126">
        <v>0</v>
      </c>
      <c r="B112" s="126">
        <v>0</v>
      </c>
      <c r="C112" s="128" t="s">
        <v>404</v>
      </c>
      <c r="D112" s="128" t="s">
        <v>404</v>
      </c>
      <c r="E112" s="128" t="s">
        <v>404</v>
      </c>
      <c r="F112" s="128" t="s">
        <v>404</v>
      </c>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463">
        <f t="shared" si="0"/>
        <v>0</v>
      </c>
      <c r="AJ112" s="465"/>
      <c r="AK112" s="127">
        <f>ROUNDDOWN(AJ112/AG209,2)</f>
        <v>0</v>
      </c>
    </row>
    <row r="113" spans="1:37" ht="30" hidden="1" customHeight="1" thickBot="1">
      <c r="A113" s="126">
        <v>0</v>
      </c>
      <c r="B113" s="126">
        <v>0</v>
      </c>
      <c r="C113" s="128" t="s">
        <v>404</v>
      </c>
      <c r="D113" s="128" t="s">
        <v>404</v>
      </c>
      <c r="E113" s="128" t="s">
        <v>404</v>
      </c>
      <c r="F113" s="128" t="s">
        <v>404</v>
      </c>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463">
        <f t="shared" si="0"/>
        <v>0</v>
      </c>
      <c r="AJ113" s="465"/>
      <c r="AK113" s="127">
        <f>ROUNDDOWN(AJ113/AG209,2)</f>
        <v>0</v>
      </c>
    </row>
    <row r="114" spans="1:37" ht="30" hidden="1" customHeight="1" thickBot="1">
      <c r="A114" s="126">
        <v>0</v>
      </c>
      <c r="B114" s="126">
        <v>0</v>
      </c>
      <c r="C114" s="128" t="s">
        <v>404</v>
      </c>
      <c r="D114" s="128" t="s">
        <v>404</v>
      </c>
      <c r="E114" s="128" t="s">
        <v>404</v>
      </c>
      <c r="F114" s="128" t="s">
        <v>404</v>
      </c>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463">
        <f t="shared" si="0"/>
        <v>0</v>
      </c>
      <c r="AJ114" s="465"/>
      <c r="AK114" s="127">
        <f>ROUNDDOWN(AJ114/AG209,2)</f>
        <v>0</v>
      </c>
    </row>
    <row r="115" spans="1:37" ht="30" hidden="1" customHeight="1" thickBot="1">
      <c r="A115" s="126">
        <v>0</v>
      </c>
      <c r="B115" s="126">
        <v>0</v>
      </c>
      <c r="C115" s="128" t="s">
        <v>404</v>
      </c>
      <c r="D115" s="128" t="s">
        <v>404</v>
      </c>
      <c r="E115" s="128" t="s">
        <v>404</v>
      </c>
      <c r="F115" s="128" t="s">
        <v>404</v>
      </c>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463">
        <f t="shared" si="0"/>
        <v>0</v>
      </c>
      <c r="AJ115" s="465"/>
      <c r="AK115" s="127">
        <f>ROUNDDOWN(AJ115/AG209,2)</f>
        <v>0</v>
      </c>
    </row>
    <row r="116" spans="1:37" ht="30" hidden="1" customHeight="1" thickBot="1">
      <c r="A116" s="126">
        <v>0</v>
      </c>
      <c r="B116" s="126">
        <v>0</v>
      </c>
      <c r="C116" s="128" t="s">
        <v>404</v>
      </c>
      <c r="D116" s="128" t="s">
        <v>404</v>
      </c>
      <c r="E116" s="128" t="s">
        <v>404</v>
      </c>
      <c r="F116" s="128" t="s">
        <v>404</v>
      </c>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463">
        <f t="shared" si="0"/>
        <v>0</v>
      </c>
      <c r="AJ116" s="465"/>
      <c r="AK116" s="127">
        <f>ROUNDDOWN(AJ116/AG209,2)</f>
        <v>0</v>
      </c>
    </row>
    <row r="117" spans="1:37" ht="30" hidden="1" customHeight="1" thickBot="1">
      <c r="A117" s="126">
        <v>0</v>
      </c>
      <c r="B117" s="126">
        <v>0</v>
      </c>
      <c r="C117" s="128" t="s">
        <v>404</v>
      </c>
      <c r="D117" s="128" t="s">
        <v>404</v>
      </c>
      <c r="E117" s="128" t="s">
        <v>404</v>
      </c>
      <c r="F117" s="128" t="s">
        <v>404</v>
      </c>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463">
        <f t="shared" si="0"/>
        <v>0</v>
      </c>
      <c r="AJ117" s="465"/>
      <c r="AK117" s="127">
        <f>ROUNDDOWN(AJ117/AG209,2)</f>
        <v>0</v>
      </c>
    </row>
    <row r="118" spans="1:37" ht="30" hidden="1" customHeight="1" thickBot="1">
      <c r="A118" s="126">
        <v>0</v>
      </c>
      <c r="B118" s="126">
        <v>0</v>
      </c>
      <c r="C118" s="128" t="s">
        <v>404</v>
      </c>
      <c r="D118" s="128" t="s">
        <v>404</v>
      </c>
      <c r="E118" s="128" t="s">
        <v>404</v>
      </c>
      <c r="F118" s="128" t="s">
        <v>404</v>
      </c>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463">
        <f t="shared" si="0"/>
        <v>0</v>
      </c>
      <c r="AJ118" s="465"/>
      <c r="AK118" s="127">
        <f>ROUNDDOWN(AJ118/AG209,2)</f>
        <v>0</v>
      </c>
    </row>
    <row r="119" spans="1:37" ht="30" hidden="1" customHeight="1" thickBot="1">
      <c r="A119" s="126">
        <v>0</v>
      </c>
      <c r="B119" s="126">
        <v>0</v>
      </c>
      <c r="C119" s="128" t="s">
        <v>404</v>
      </c>
      <c r="D119" s="128" t="s">
        <v>404</v>
      </c>
      <c r="E119" s="128" t="s">
        <v>404</v>
      </c>
      <c r="F119" s="128" t="s">
        <v>404</v>
      </c>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463">
        <f t="shared" si="0"/>
        <v>0</v>
      </c>
      <c r="AJ119" s="465"/>
      <c r="AK119" s="127">
        <f>ROUNDDOWN(AJ119/AG209,2)</f>
        <v>0</v>
      </c>
    </row>
    <row r="120" spans="1:37" ht="30" hidden="1" customHeight="1" thickBot="1">
      <c r="A120" s="126">
        <v>0</v>
      </c>
      <c r="B120" s="126">
        <v>0</v>
      </c>
      <c r="C120" s="128" t="s">
        <v>404</v>
      </c>
      <c r="D120" s="128" t="s">
        <v>404</v>
      </c>
      <c r="E120" s="128" t="s">
        <v>404</v>
      </c>
      <c r="F120" s="128" t="s">
        <v>404</v>
      </c>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463">
        <f t="shared" si="0"/>
        <v>0</v>
      </c>
      <c r="AJ120" s="465"/>
      <c r="AK120" s="127">
        <f>ROUNDDOWN(AJ120/AG209,2)</f>
        <v>0</v>
      </c>
    </row>
    <row r="121" spans="1:37" ht="30" hidden="1" customHeight="1" thickBot="1">
      <c r="A121" s="126">
        <v>0</v>
      </c>
      <c r="B121" s="126">
        <v>0</v>
      </c>
      <c r="C121" s="128" t="s">
        <v>404</v>
      </c>
      <c r="D121" s="128" t="s">
        <v>404</v>
      </c>
      <c r="E121" s="128" t="s">
        <v>404</v>
      </c>
      <c r="F121" s="128" t="s">
        <v>404</v>
      </c>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463">
        <f t="shared" si="0"/>
        <v>0</v>
      </c>
      <c r="AJ121" s="465"/>
      <c r="AK121" s="127">
        <f>ROUNDDOWN(AJ121/AG209,2)</f>
        <v>0</v>
      </c>
    </row>
    <row r="122" spans="1:37" ht="30" hidden="1" customHeight="1" thickBot="1">
      <c r="A122" s="126">
        <v>0</v>
      </c>
      <c r="B122" s="126">
        <v>0</v>
      </c>
      <c r="C122" s="128" t="s">
        <v>404</v>
      </c>
      <c r="D122" s="128" t="s">
        <v>404</v>
      </c>
      <c r="E122" s="128" t="s">
        <v>404</v>
      </c>
      <c r="F122" s="128" t="s">
        <v>404</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463">
        <f t="shared" si="0"/>
        <v>0</v>
      </c>
      <c r="AJ122" s="465"/>
      <c r="AK122" s="127">
        <f>ROUNDDOWN(AJ122/AG209,2)</f>
        <v>0</v>
      </c>
    </row>
    <row r="123" spans="1:37" ht="30" hidden="1" customHeight="1" thickBot="1">
      <c r="A123" s="126">
        <v>0</v>
      </c>
      <c r="B123" s="126">
        <v>0</v>
      </c>
      <c r="C123" s="128" t="s">
        <v>404</v>
      </c>
      <c r="D123" s="128" t="s">
        <v>404</v>
      </c>
      <c r="E123" s="128" t="s">
        <v>404</v>
      </c>
      <c r="F123" s="128" t="s">
        <v>404</v>
      </c>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463">
        <f t="shared" si="0"/>
        <v>0</v>
      </c>
      <c r="AJ123" s="465"/>
      <c r="AK123" s="127">
        <f>ROUNDDOWN(AJ123/AG209,2)</f>
        <v>0</v>
      </c>
    </row>
    <row r="124" spans="1:37" ht="30" hidden="1" customHeight="1" thickBot="1">
      <c r="A124" s="126">
        <v>0</v>
      </c>
      <c r="B124" s="126">
        <v>0</v>
      </c>
      <c r="C124" s="128" t="s">
        <v>404</v>
      </c>
      <c r="D124" s="128" t="s">
        <v>404</v>
      </c>
      <c r="E124" s="128" t="s">
        <v>404</v>
      </c>
      <c r="F124" s="128" t="s">
        <v>404</v>
      </c>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463">
        <f t="shared" si="0"/>
        <v>0</v>
      </c>
      <c r="AJ124" s="465"/>
      <c r="AK124" s="127">
        <f>ROUNDDOWN(AJ124/AG209,2)</f>
        <v>0</v>
      </c>
    </row>
    <row r="125" spans="1:37" ht="30" hidden="1" customHeight="1" thickBot="1">
      <c r="A125" s="126">
        <v>0</v>
      </c>
      <c r="B125" s="126">
        <v>0</v>
      </c>
      <c r="C125" s="128" t="s">
        <v>404</v>
      </c>
      <c r="D125" s="128" t="s">
        <v>404</v>
      </c>
      <c r="E125" s="128" t="s">
        <v>404</v>
      </c>
      <c r="F125" s="128" t="s">
        <v>404</v>
      </c>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463">
        <f t="shared" si="0"/>
        <v>0</v>
      </c>
      <c r="AJ125" s="465"/>
      <c r="AK125" s="127">
        <f>ROUNDDOWN(AJ125/AG209,2)</f>
        <v>0</v>
      </c>
    </row>
    <row r="126" spans="1:37" ht="30" hidden="1" customHeight="1" thickBot="1">
      <c r="A126" s="126">
        <v>0</v>
      </c>
      <c r="B126" s="126">
        <v>0</v>
      </c>
      <c r="C126" s="128" t="s">
        <v>404</v>
      </c>
      <c r="D126" s="128" t="s">
        <v>404</v>
      </c>
      <c r="E126" s="128" t="s">
        <v>404</v>
      </c>
      <c r="F126" s="128" t="s">
        <v>404</v>
      </c>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463">
        <f t="shared" si="0"/>
        <v>0</v>
      </c>
      <c r="AJ126" s="465"/>
      <c r="AK126" s="127">
        <f>ROUNDDOWN(AJ126/AG209,2)</f>
        <v>0</v>
      </c>
    </row>
    <row r="127" spans="1:37" ht="30" hidden="1" customHeight="1" thickBot="1">
      <c r="A127" s="126">
        <v>0</v>
      </c>
      <c r="B127" s="126">
        <v>0</v>
      </c>
      <c r="C127" s="128" t="s">
        <v>404</v>
      </c>
      <c r="D127" s="128" t="s">
        <v>404</v>
      </c>
      <c r="E127" s="128" t="s">
        <v>404</v>
      </c>
      <c r="F127" s="128" t="s">
        <v>404</v>
      </c>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463">
        <f t="shared" si="0"/>
        <v>0</v>
      </c>
      <c r="AJ127" s="465"/>
      <c r="AK127" s="127">
        <f>ROUNDDOWN(AJ127/AG209,2)</f>
        <v>0</v>
      </c>
    </row>
    <row r="128" spans="1:37" ht="30" hidden="1" customHeight="1" thickBot="1">
      <c r="A128" s="126">
        <v>0</v>
      </c>
      <c r="B128" s="126">
        <v>0</v>
      </c>
      <c r="C128" s="128" t="s">
        <v>404</v>
      </c>
      <c r="D128" s="128" t="s">
        <v>404</v>
      </c>
      <c r="E128" s="128" t="s">
        <v>404</v>
      </c>
      <c r="F128" s="128" t="s">
        <v>404</v>
      </c>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463">
        <f t="shared" si="0"/>
        <v>0</v>
      </c>
      <c r="AJ128" s="465"/>
      <c r="AK128" s="127">
        <f>ROUNDDOWN(AJ128/AG209,2)</f>
        <v>0</v>
      </c>
    </row>
    <row r="129" spans="1:37" ht="30" hidden="1" customHeight="1" thickBot="1">
      <c r="A129" s="126">
        <v>0</v>
      </c>
      <c r="B129" s="126">
        <v>0</v>
      </c>
      <c r="C129" s="128" t="s">
        <v>404</v>
      </c>
      <c r="D129" s="128" t="s">
        <v>404</v>
      </c>
      <c r="E129" s="128" t="s">
        <v>404</v>
      </c>
      <c r="F129" s="128" t="s">
        <v>404</v>
      </c>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463">
        <f t="shared" si="0"/>
        <v>0</v>
      </c>
      <c r="AJ129" s="465"/>
      <c r="AK129" s="127">
        <f>ROUNDDOWN(AJ129/AG209,2)</f>
        <v>0</v>
      </c>
    </row>
    <row r="130" spans="1:37" ht="30" hidden="1" customHeight="1" thickBot="1">
      <c r="A130" s="126">
        <v>0</v>
      </c>
      <c r="B130" s="126">
        <v>0</v>
      </c>
      <c r="C130" s="128" t="s">
        <v>404</v>
      </c>
      <c r="D130" s="128" t="s">
        <v>404</v>
      </c>
      <c r="E130" s="128" t="s">
        <v>404</v>
      </c>
      <c r="F130" s="128" t="s">
        <v>404</v>
      </c>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463">
        <f t="shared" si="0"/>
        <v>0</v>
      </c>
      <c r="AJ130" s="465"/>
      <c r="AK130" s="127">
        <f>ROUNDDOWN(AJ130/AG209,2)</f>
        <v>0</v>
      </c>
    </row>
    <row r="131" spans="1:37" ht="30" hidden="1" customHeight="1" thickBot="1">
      <c r="A131" s="126">
        <v>0</v>
      </c>
      <c r="B131" s="126">
        <v>0</v>
      </c>
      <c r="C131" s="128" t="s">
        <v>404</v>
      </c>
      <c r="D131" s="128" t="s">
        <v>404</v>
      </c>
      <c r="E131" s="128" t="s">
        <v>404</v>
      </c>
      <c r="F131" s="128" t="s">
        <v>404</v>
      </c>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463">
        <f t="shared" si="0"/>
        <v>0</v>
      </c>
      <c r="AJ131" s="465"/>
      <c r="AK131" s="127">
        <f>ROUNDDOWN(AJ131/AG209,2)</f>
        <v>0</v>
      </c>
    </row>
    <row r="132" spans="1:37" ht="30" hidden="1" customHeight="1" thickBot="1">
      <c r="A132" s="126">
        <v>0</v>
      </c>
      <c r="B132" s="126">
        <v>0</v>
      </c>
      <c r="C132" s="128" t="s">
        <v>404</v>
      </c>
      <c r="D132" s="128" t="s">
        <v>404</v>
      </c>
      <c r="E132" s="128" t="s">
        <v>404</v>
      </c>
      <c r="F132" s="128" t="s">
        <v>404</v>
      </c>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463">
        <f t="shared" si="0"/>
        <v>0</v>
      </c>
      <c r="AJ132" s="465"/>
      <c r="AK132" s="127">
        <f>ROUNDDOWN(AJ132/AG209,2)</f>
        <v>0</v>
      </c>
    </row>
    <row r="133" spans="1:37" ht="30" hidden="1" customHeight="1" thickBot="1">
      <c r="A133" s="126">
        <v>0</v>
      </c>
      <c r="B133" s="126">
        <v>0</v>
      </c>
      <c r="C133" s="128" t="s">
        <v>404</v>
      </c>
      <c r="D133" s="128" t="s">
        <v>404</v>
      </c>
      <c r="E133" s="128" t="s">
        <v>404</v>
      </c>
      <c r="F133" s="128" t="s">
        <v>404</v>
      </c>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463">
        <f t="shared" si="0"/>
        <v>0</v>
      </c>
      <c r="AJ133" s="465"/>
      <c r="AK133" s="127">
        <f>ROUNDDOWN(AJ133/AG209,2)</f>
        <v>0</v>
      </c>
    </row>
    <row r="134" spans="1:37" ht="30" hidden="1" customHeight="1" thickBot="1">
      <c r="A134" s="126">
        <v>0</v>
      </c>
      <c r="B134" s="126">
        <v>0</v>
      </c>
      <c r="C134" s="128" t="s">
        <v>404</v>
      </c>
      <c r="D134" s="128" t="s">
        <v>404</v>
      </c>
      <c r="E134" s="128" t="s">
        <v>404</v>
      </c>
      <c r="F134" s="128" t="s">
        <v>404</v>
      </c>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463">
        <f t="shared" si="0"/>
        <v>0</v>
      </c>
      <c r="AJ134" s="465"/>
      <c r="AK134" s="127">
        <f>ROUNDDOWN(AJ134/AG209,2)</f>
        <v>0</v>
      </c>
    </row>
    <row r="135" spans="1:37" ht="30" hidden="1" customHeight="1" thickBot="1">
      <c r="A135" s="126">
        <v>0</v>
      </c>
      <c r="B135" s="126">
        <v>0</v>
      </c>
      <c r="C135" s="128" t="s">
        <v>404</v>
      </c>
      <c r="D135" s="128" t="s">
        <v>404</v>
      </c>
      <c r="E135" s="128" t="s">
        <v>404</v>
      </c>
      <c r="F135" s="128" t="s">
        <v>404</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463">
        <f t="shared" si="0"/>
        <v>0</v>
      </c>
      <c r="AJ135" s="465"/>
      <c r="AK135" s="127">
        <f>ROUNDDOWN(AJ135/AG209,2)</f>
        <v>0</v>
      </c>
    </row>
    <row r="136" spans="1:37" ht="30" hidden="1" customHeight="1" thickBot="1">
      <c r="A136" s="126">
        <v>0</v>
      </c>
      <c r="B136" s="126">
        <v>0</v>
      </c>
      <c r="C136" s="128" t="s">
        <v>404</v>
      </c>
      <c r="D136" s="128" t="s">
        <v>404</v>
      </c>
      <c r="E136" s="128" t="s">
        <v>404</v>
      </c>
      <c r="F136" s="128" t="s">
        <v>404</v>
      </c>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463">
        <f t="shared" si="0"/>
        <v>0</v>
      </c>
      <c r="AJ136" s="465"/>
      <c r="AK136" s="127">
        <f>ROUNDDOWN(AJ136/AG209,2)</f>
        <v>0</v>
      </c>
    </row>
    <row r="137" spans="1:37" ht="30" hidden="1" customHeight="1" thickBot="1">
      <c r="A137" s="126">
        <v>0</v>
      </c>
      <c r="B137" s="126">
        <v>0</v>
      </c>
      <c r="C137" s="128" t="s">
        <v>404</v>
      </c>
      <c r="D137" s="128" t="s">
        <v>404</v>
      </c>
      <c r="E137" s="128" t="s">
        <v>404</v>
      </c>
      <c r="F137" s="128" t="s">
        <v>404</v>
      </c>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463">
        <f t="shared" si="0"/>
        <v>0</v>
      </c>
      <c r="AJ137" s="465"/>
      <c r="AK137" s="127">
        <f>ROUNDDOWN(AJ137/AG209,2)</f>
        <v>0</v>
      </c>
    </row>
    <row r="138" spans="1:37" ht="30" hidden="1" customHeight="1" thickBot="1">
      <c r="A138" s="126">
        <v>0</v>
      </c>
      <c r="B138" s="126">
        <v>0</v>
      </c>
      <c r="C138" s="128" t="s">
        <v>404</v>
      </c>
      <c r="D138" s="128" t="s">
        <v>404</v>
      </c>
      <c r="E138" s="128" t="s">
        <v>404</v>
      </c>
      <c r="F138" s="128" t="s">
        <v>404</v>
      </c>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463">
        <f t="shared" si="0"/>
        <v>0</v>
      </c>
      <c r="AJ138" s="465"/>
      <c r="AK138" s="127">
        <f>ROUNDDOWN(AJ138/AG209,2)</f>
        <v>0</v>
      </c>
    </row>
    <row r="139" spans="1:37" ht="30" hidden="1" customHeight="1" thickBot="1">
      <c r="A139" s="126">
        <v>0</v>
      </c>
      <c r="B139" s="126">
        <v>0</v>
      </c>
      <c r="C139" s="128" t="s">
        <v>404</v>
      </c>
      <c r="D139" s="128" t="s">
        <v>404</v>
      </c>
      <c r="E139" s="128" t="s">
        <v>404</v>
      </c>
      <c r="F139" s="128" t="s">
        <v>404</v>
      </c>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463">
        <f t="shared" si="0"/>
        <v>0</v>
      </c>
      <c r="AJ139" s="465"/>
      <c r="AK139" s="127">
        <f>ROUNDDOWN(AJ139/AG209,2)</f>
        <v>0</v>
      </c>
    </row>
    <row r="140" spans="1:37" ht="30" hidden="1" customHeight="1" thickBot="1">
      <c r="A140" s="126">
        <v>0</v>
      </c>
      <c r="B140" s="126">
        <v>0</v>
      </c>
      <c r="C140" s="128" t="s">
        <v>404</v>
      </c>
      <c r="D140" s="128" t="s">
        <v>404</v>
      </c>
      <c r="E140" s="128" t="s">
        <v>404</v>
      </c>
      <c r="F140" s="128" t="s">
        <v>404</v>
      </c>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463">
        <f t="shared" si="0"/>
        <v>0</v>
      </c>
      <c r="AJ140" s="465"/>
      <c r="AK140" s="127">
        <f>ROUNDDOWN(AJ140/AG209,2)</f>
        <v>0</v>
      </c>
    </row>
    <row r="141" spans="1:37" ht="30" hidden="1" customHeight="1" thickBot="1">
      <c r="A141" s="126">
        <v>0</v>
      </c>
      <c r="B141" s="126">
        <v>0</v>
      </c>
      <c r="C141" s="128" t="s">
        <v>404</v>
      </c>
      <c r="D141" s="128" t="s">
        <v>404</v>
      </c>
      <c r="E141" s="128" t="s">
        <v>404</v>
      </c>
      <c r="F141" s="128" t="s">
        <v>404</v>
      </c>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463">
        <f t="shared" si="0"/>
        <v>0</v>
      </c>
      <c r="AJ141" s="465"/>
      <c r="AK141" s="127">
        <f>ROUNDDOWN(AJ141/AG209,2)</f>
        <v>0</v>
      </c>
    </row>
    <row r="142" spans="1:37" ht="30" hidden="1" customHeight="1" thickBot="1">
      <c r="A142" s="126">
        <v>0</v>
      </c>
      <c r="B142" s="126">
        <v>0</v>
      </c>
      <c r="C142" s="128" t="s">
        <v>404</v>
      </c>
      <c r="D142" s="128" t="s">
        <v>404</v>
      </c>
      <c r="E142" s="128" t="s">
        <v>404</v>
      </c>
      <c r="F142" s="128" t="s">
        <v>404</v>
      </c>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463">
        <f t="shared" si="0"/>
        <v>0</v>
      </c>
      <c r="AJ142" s="465"/>
      <c r="AK142" s="127">
        <f>ROUNDDOWN(AJ142/AG209,2)</f>
        <v>0</v>
      </c>
    </row>
    <row r="143" spans="1:37" ht="30" hidden="1" customHeight="1" thickBot="1">
      <c r="A143" s="126">
        <v>0</v>
      </c>
      <c r="B143" s="126">
        <v>0</v>
      </c>
      <c r="C143" s="128" t="s">
        <v>404</v>
      </c>
      <c r="D143" s="128" t="s">
        <v>404</v>
      </c>
      <c r="E143" s="128" t="s">
        <v>404</v>
      </c>
      <c r="F143" s="128" t="s">
        <v>404</v>
      </c>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463">
        <f t="shared" si="0"/>
        <v>0</v>
      </c>
      <c r="AJ143" s="465"/>
      <c r="AK143" s="127">
        <f>ROUNDDOWN(AJ143/AG209,2)</f>
        <v>0</v>
      </c>
    </row>
    <row r="144" spans="1:37" ht="30" hidden="1" customHeight="1" thickBot="1">
      <c r="A144" s="126">
        <v>0</v>
      </c>
      <c r="B144" s="126">
        <v>0</v>
      </c>
      <c r="C144" s="128" t="s">
        <v>404</v>
      </c>
      <c r="D144" s="128" t="s">
        <v>404</v>
      </c>
      <c r="E144" s="128" t="s">
        <v>404</v>
      </c>
      <c r="F144" s="128" t="s">
        <v>404</v>
      </c>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463">
        <f t="shared" si="0"/>
        <v>0</v>
      </c>
      <c r="AJ144" s="465"/>
      <c r="AK144" s="127">
        <f>ROUNDDOWN(AJ144/AG209,2)</f>
        <v>0</v>
      </c>
    </row>
    <row r="145" spans="1:37" ht="30" hidden="1" customHeight="1" thickBot="1">
      <c r="A145" s="126">
        <v>0</v>
      </c>
      <c r="B145" s="126">
        <v>0</v>
      </c>
      <c r="C145" s="128" t="s">
        <v>404</v>
      </c>
      <c r="D145" s="128" t="s">
        <v>404</v>
      </c>
      <c r="E145" s="128" t="s">
        <v>404</v>
      </c>
      <c r="F145" s="128" t="s">
        <v>404</v>
      </c>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463">
        <f t="shared" si="0"/>
        <v>0</v>
      </c>
      <c r="AJ145" s="465"/>
      <c r="AK145" s="127">
        <f>ROUNDDOWN(AJ145/AG209,2)</f>
        <v>0</v>
      </c>
    </row>
    <row r="146" spans="1:37" ht="30" hidden="1" customHeight="1" thickBot="1">
      <c r="A146" s="126">
        <v>0</v>
      </c>
      <c r="B146" s="126">
        <v>0</v>
      </c>
      <c r="C146" s="128" t="s">
        <v>404</v>
      </c>
      <c r="D146" s="128" t="s">
        <v>404</v>
      </c>
      <c r="E146" s="128" t="s">
        <v>404</v>
      </c>
      <c r="F146" s="128" t="s">
        <v>404</v>
      </c>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463">
        <f t="shared" si="0"/>
        <v>0</v>
      </c>
      <c r="AJ146" s="465"/>
      <c r="AK146" s="127">
        <f>ROUNDDOWN(AJ146/AG209,2)</f>
        <v>0</v>
      </c>
    </row>
    <row r="147" spans="1:37" ht="30" hidden="1" customHeight="1" thickBot="1">
      <c r="A147" s="126">
        <v>0</v>
      </c>
      <c r="B147" s="126">
        <v>0</v>
      </c>
      <c r="C147" s="128" t="s">
        <v>404</v>
      </c>
      <c r="D147" s="128" t="s">
        <v>404</v>
      </c>
      <c r="E147" s="128" t="s">
        <v>404</v>
      </c>
      <c r="F147" s="128" t="s">
        <v>404</v>
      </c>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463">
        <f t="shared" si="0"/>
        <v>0</v>
      </c>
      <c r="AJ147" s="465"/>
      <c r="AK147" s="127">
        <f>ROUNDDOWN(AJ147/AG209,2)</f>
        <v>0</v>
      </c>
    </row>
    <row r="148" spans="1:37" ht="30" hidden="1" customHeight="1" thickBot="1">
      <c r="A148" s="126">
        <v>0</v>
      </c>
      <c r="B148" s="126">
        <v>0</v>
      </c>
      <c r="C148" s="128" t="s">
        <v>404</v>
      </c>
      <c r="D148" s="128" t="s">
        <v>404</v>
      </c>
      <c r="E148" s="128" t="s">
        <v>404</v>
      </c>
      <c r="F148" s="128" t="s">
        <v>404</v>
      </c>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463">
        <f t="shared" si="0"/>
        <v>0</v>
      </c>
      <c r="AJ148" s="465"/>
      <c r="AK148" s="127">
        <f>ROUNDDOWN(AJ148/AG209,2)</f>
        <v>0</v>
      </c>
    </row>
    <row r="149" spans="1:37" ht="30" hidden="1" customHeight="1" thickBot="1">
      <c r="A149" s="126">
        <v>0</v>
      </c>
      <c r="B149" s="126">
        <v>0</v>
      </c>
      <c r="C149" s="128" t="s">
        <v>404</v>
      </c>
      <c r="D149" s="128" t="s">
        <v>404</v>
      </c>
      <c r="E149" s="128" t="s">
        <v>404</v>
      </c>
      <c r="F149" s="128" t="s">
        <v>404</v>
      </c>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463">
        <f t="shared" si="0"/>
        <v>0</v>
      </c>
      <c r="AJ149" s="465"/>
      <c r="AK149" s="127">
        <f>ROUNDDOWN(AJ149/AG209,2)</f>
        <v>0</v>
      </c>
    </row>
    <row r="150" spans="1:37" ht="30" hidden="1" customHeight="1" thickBot="1">
      <c r="A150" s="126">
        <v>0</v>
      </c>
      <c r="B150" s="126">
        <v>0</v>
      </c>
      <c r="C150" s="128" t="s">
        <v>404</v>
      </c>
      <c r="D150" s="128" t="s">
        <v>404</v>
      </c>
      <c r="E150" s="128" t="s">
        <v>404</v>
      </c>
      <c r="F150" s="128" t="s">
        <v>404</v>
      </c>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463">
        <f t="shared" si="0"/>
        <v>0</v>
      </c>
      <c r="AJ150" s="465"/>
      <c r="AK150" s="127">
        <f>ROUNDDOWN(AJ150/AG209,2)</f>
        <v>0</v>
      </c>
    </row>
    <row r="151" spans="1:37" ht="30" hidden="1" customHeight="1" thickBot="1">
      <c r="A151" s="126">
        <v>0</v>
      </c>
      <c r="B151" s="126">
        <v>0</v>
      </c>
      <c r="C151" s="128" t="s">
        <v>404</v>
      </c>
      <c r="D151" s="128" t="s">
        <v>404</v>
      </c>
      <c r="E151" s="128" t="s">
        <v>404</v>
      </c>
      <c r="F151" s="128" t="s">
        <v>404</v>
      </c>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463">
        <f t="shared" si="0"/>
        <v>0</v>
      </c>
      <c r="AJ151" s="465"/>
      <c r="AK151" s="127">
        <f>ROUNDDOWN(AJ151/AG209,2)</f>
        <v>0</v>
      </c>
    </row>
    <row r="152" spans="1:37" ht="30" hidden="1" customHeight="1" thickBot="1">
      <c r="A152" s="126">
        <v>0</v>
      </c>
      <c r="B152" s="126">
        <v>0</v>
      </c>
      <c r="C152" s="128" t="s">
        <v>404</v>
      </c>
      <c r="D152" s="128" t="s">
        <v>404</v>
      </c>
      <c r="E152" s="128" t="s">
        <v>404</v>
      </c>
      <c r="F152" s="128" t="s">
        <v>404</v>
      </c>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463">
        <f t="shared" si="0"/>
        <v>0</v>
      </c>
      <c r="AJ152" s="465"/>
      <c r="AK152" s="127">
        <f>ROUNDDOWN(AJ152/AG209,2)</f>
        <v>0</v>
      </c>
    </row>
    <row r="153" spans="1:37" ht="30" hidden="1" customHeight="1" thickBot="1">
      <c r="A153" s="126">
        <v>0</v>
      </c>
      <c r="B153" s="126">
        <v>0</v>
      </c>
      <c r="C153" s="128" t="s">
        <v>404</v>
      </c>
      <c r="D153" s="128" t="s">
        <v>404</v>
      </c>
      <c r="E153" s="128" t="s">
        <v>404</v>
      </c>
      <c r="F153" s="128" t="s">
        <v>404</v>
      </c>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463">
        <f t="shared" si="0"/>
        <v>0</v>
      </c>
      <c r="AJ153" s="465"/>
      <c r="AK153" s="127">
        <f>ROUNDDOWN(AJ153/AG209,2)</f>
        <v>0</v>
      </c>
    </row>
    <row r="154" spans="1:37" ht="30" hidden="1" customHeight="1" thickBot="1">
      <c r="A154" s="126">
        <v>0</v>
      </c>
      <c r="B154" s="126">
        <v>0</v>
      </c>
      <c r="C154" s="128" t="s">
        <v>404</v>
      </c>
      <c r="D154" s="128" t="s">
        <v>404</v>
      </c>
      <c r="E154" s="128" t="s">
        <v>404</v>
      </c>
      <c r="F154" s="128" t="s">
        <v>404</v>
      </c>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463">
        <f t="shared" si="0"/>
        <v>0</v>
      </c>
      <c r="AJ154" s="465"/>
      <c r="AK154" s="127">
        <f>ROUNDDOWN(AJ154/AG209,2)</f>
        <v>0</v>
      </c>
    </row>
    <row r="155" spans="1:37" ht="30" hidden="1" customHeight="1" thickBot="1">
      <c r="A155" s="126">
        <v>0</v>
      </c>
      <c r="B155" s="126">
        <v>0</v>
      </c>
      <c r="C155" s="128" t="s">
        <v>404</v>
      </c>
      <c r="D155" s="128" t="s">
        <v>404</v>
      </c>
      <c r="E155" s="128" t="s">
        <v>404</v>
      </c>
      <c r="F155" s="128" t="s">
        <v>404</v>
      </c>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463">
        <f t="shared" si="0"/>
        <v>0</v>
      </c>
      <c r="AJ155" s="465"/>
      <c r="AK155" s="127">
        <f>ROUNDDOWN(AJ155/AG209,2)</f>
        <v>0</v>
      </c>
    </row>
    <row r="156" spans="1:37" ht="30" hidden="1" customHeight="1" thickBot="1">
      <c r="A156" s="126">
        <v>0</v>
      </c>
      <c r="B156" s="126">
        <v>0</v>
      </c>
      <c r="C156" s="128" t="s">
        <v>404</v>
      </c>
      <c r="D156" s="128" t="s">
        <v>404</v>
      </c>
      <c r="E156" s="128" t="s">
        <v>404</v>
      </c>
      <c r="F156" s="128" t="s">
        <v>404</v>
      </c>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463">
        <f t="shared" si="0"/>
        <v>0</v>
      </c>
      <c r="AJ156" s="465"/>
      <c r="AK156" s="127">
        <f>ROUNDDOWN(AJ156/AG209,2)</f>
        <v>0</v>
      </c>
    </row>
    <row r="157" spans="1:37" ht="30" hidden="1" customHeight="1" thickBot="1">
      <c r="A157" s="126">
        <v>0</v>
      </c>
      <c r="B157" s="126">
        <v>0</v>
      </c>
      <c r="C157" s="128" t="s">
        <v>404</v>
      </c>
      <c r="D157" s="128" t="s">
        <v>404</v>
      </c>
      <c r="E157" s="128" t="s">
        <v>404</v>
      </c>
      <c r="F157" s="128" t="s">
        <v>404</v>
      </c>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463">
        <f t="shared" si="0"/>
        <v>0</v>
      </c>
      <c r="AJ157" s="465"/>
      <c r="AK157" s="127">
        <f>ROUNDDOWN(AJ157/AG209,2)</f>
        <v>0</v>
      </c>
    </row>
    <row r="158" spans="1:37" ht="30" hidden="1" customHeight="1" thickBot="1">
      <c r="A158" s="126">
        <v>0</v>
      </c>
      <c r="B158" s="126">
        <v>0</v>
      </c>
      <c r="C158" s="128" t="s">
        <v>404</v>
      </c>
      <c r="D158" s="128" t="s">
        <v>404</v>
      </c>
      <c r="E158" s="128" t="s">
        <v>404</v>
      </c>
      <c r="F158" s="128" t="s">
        <v>404</v>
      </c>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463">
        <f t="shared" si="0"/>
        <v>0</v>
      </c>
      <c r="AJ158" s="465"/>
      <c r="AK158" s="127">
        <f>ROUNDDOWN(AJ158/AG209,2)</f>
        <v>0</v>
      </c>
    </row>
    <row r="159" spans="1:37" ht="30" hidden="1" customHeight="1" thickBot="1">
      <c r="A159" s="126">
        <v>0</v>
      </c>
      <c r="B159" s="126">
        <v>0</v>
      </c>
      <c r="C159" s="128" t="s">
        <v>404</v>
      </c>
      <c r="D159" s="128" t="s">
        <v>404</v>
      </c>
      <c r="E159" s="128" t="s">
        <v>404</v>
      </c>
      <c r="F159" s="128" t="s">
        <v>404</v>
      </c>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463">
        <f t="shared" si="0"/>
        <v>0</v>
      </c>
      <c r="AJ159" s="465"/>
      <c r="AK159" s="127">
        <f>ROUNDDOWN(AJ159/AG209,2)</f>
        <v>0</v>
      </c>
    </row>
    <row r="160" spans="1:37" ht="30" hidden="1" customHeight="1" thickBot="1">
      <c r="A160" s="126">
        <v>0</v>
      </c>
      <c r="B160" s="126">
        <v>0</v>
      </c>
      <c r="C160" s="128" t="s">
        <v>404</v>
      </c>
      <c r="D160" s="128" t="s">
        <v>404</v>
      </c>
      <c r="E160" s="128" t="s">
        <v>404</v>
      </c>
      <c r="F160" s="128" t="s">
        <v>404</v>
      </c>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463">
        <f t="shared" si="0"/>
        <v>0</v>
      </c>
      <c r="AJ160" s="465"/>
      <c r="AK160" s="127">
        <f>ROUNDDOWN(AJ160/AG209,2)</f>
        <v>0</v>
      </c>
    </row>
    <row r="161" spans="1:37" ht="30" hidden="1" customHeight="1" thickBot="1">
      <c r="A161" s="126">
        <v>0</v>
      </c>
      <c r="B161" s="126">
        <v>0</v>
      </c>
      <c r="C161" s="128" t="s">
        <v>404</v>
      </c>
      <c r="D161" s="128" t="s">
        <v>404</v>
      </c>
      <c r="E161" s="128" t="s">
        <v>404</v>
      </c>
      <c r="F161" s="128" t="s">
        <v>404</v>
      </c>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463">
        <f t="shared" si="0"/>
        <v>0</v>
      </c>
      <c r="AJ161" s="465"/>
      <c r="AK161" s="127">
        <f>ROUNDDOWN(AJ161/AG209,2)</f>
        <v>0</v>
      </c>
    </row>
    <row r="162" spans="1:37" ht="30" hidden="1" customHeight="1" thickBot="1">
      <c r="A162" s="126">
        <v>0</v>
      </c>
      <c r="B162" s="126">
        <v>0</v>
      </c>
      <c r="C162" s="128" t="s">
        <v>404</v>
      </c>
      <c r="D162" s="128" t="s">
        <v>404</v>
      </c>
      <c r="E162" s="128" t="s">
        <v>404</v>
      </c>
      <c r="F162" s="128" t="s">
        <v>404</v>
      </c>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463">
        <f t="shared" si="0"/>
        <v>0</v>
      </c>
      <c r="AJ162" s="465"/>
      <c r="AK162" s="127">
        <f>ROUNDDOWN(AJ162/AG209,2)</f>
        <v>0</v>
      </c>
    </row>
    <row r="163" spans="1:37" ht="30" hidden="1" customHeight="1" thickBot="1">
      <c r="A163" s="126">
        <v>0</v>
      </c>
      <c r="B163" s="126">
        <v>0</v>
      </c>
      <c r="C163" s="128" t="s">
        <v>404</v>
      </c>
      <c r="D163" s="128" t="s">
        <v>404</v>
      </c>
      <c r="E163" s="128" t="s">
        <v>404</v>
      </c>
      <c r="F163" s="128" t="s">
        <v>404</v>
      </c>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463">
        <f t="shared" si="0"/>
        <v>0</v>
      </c>
      <c r="AJ163" s="465"/>
      <c r="AK163" s="127">
        <f>ROUNDDOWN(AJ163/AG209,2)</f>
        <v>0</v>
      </c>
    </row>
    <row r="164" spans="1:37" ht="30" hidden="1" customHeight="1" thickBot="1">
      <c r="A164" s="126">
        <v>0</v>
      </c>
      <c r="B164" s="126">
        <v>0</v>
      </c>
      <c r="C164" s="128" t="s">
        <v>404</v>
      </c>
      <c r="D164" s="128" t="s">
        <v>404</v>
      </c>
      <c r="E164" s="128" t="s">
        <v>404</v>
      </c>
      <c r="F164" s="128" t="s">
        <v>404</v>
      </c>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463">
        <f t="shared" si="0"/>
        <v>0</v>
      </c>
      <c r="AJ164" s="465"/>
      <c r="AK164" s="127">
        <f>ROUNDDOWN(AJ164/AG209,2)</f>
        <v>0</v>
      </c>
    </row>
    <row r="165" spans="1:37" ht="30" hidden="1" customHeight="1" thickBot="1">
      <c r="A165" s="126">
        <v>0</v>
      </c>
      <c r="B165" s="126">
        <v>0</v>
      </c>
      <c r="C165" s="128" t="s">
        <v>404</v>
      </c>
      <c r="D165" s="128" t="s">
        <v>404</v>
      </c>
      <c r="E165" s="128" t="s">
        <v>404</v>
      </c>
      <c r="F165" s="128" t="s">
        <v>404</v>
      </c>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463">
        <f t="shared" si="0"/>
        <v>0</v>
      </c>
      <c r="AJ165" s="465"/>
      <c r="AK165" s="127">
        <f>ROUNDDOWN(AJ165/AG209,2)</f>
        <v>0</v>
      </c>
    </row>
    <row r="166" spans="1:37" ht="30" hidden="1" customHeight="1" thickBot="1">
      <c r="A166" s="126">
        <v>0</v>
      </c>
      <c r="B166" s="126">
        <v>0</v>
      </c>
      <c r="C166" s="128" t="s">
        <v>404</v>
      </c>
      <c r="D166" s="128" t="s">
        <v>404</v>
      </c>
      <c r="E166" s="128" t="s">
        <v>404</v>
      </c>
      <c r="F166" s="128" t="s">
        <v>404</v>
      </c>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463">
        <f t="shared" si="0"/>
        <v>0</v>
      </c>
      <c r="AJ166" s="465"/>
      <c r="AK166" s="127">
        <f>ROUNDDOWN(AJ166/AG209,2)</f>
        <v>0</v>
      </c>
    </row>
    <row r="167" spans="1:37" ht="30" hidden="1" customHeight="1" thickBot="1">
      <c r="A167" s="126">
        <v>0</v>
      </c>
      <c r="B167" s="126">
        <v>0</v>
      </c>
      <c r="C167" s="128" t="s">
        <v>404</v>
      </c>
      <c r="D167" s="128" t="s">
        <v>404</v>
      </c>
      <c r="E167" s="128" t="s">
        <v>404</v>
      </c>
      <c r="F167" s="128" t="s">
        <v>404</v>
      </c>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463">
        <f t="shared" si="0"/>
        <v>0</v>
      </c>
      <c r="AJ167" s="465"/>
      <c r="AK167" s="127">
        <f>ROUNDDOWN(AJ167/AG209,2)</f>
        <v>0</v>
      </c>
    </row>
    <row r="168" spans="1:37" ht="30" hidden="1" customHeight="1" thickBot="1">
      <c r="A168" s="126">
        <v>0</v>
      </c>
      <c r="B168" s="126">
        <v>0</v>
      </c>
      <c r="C168" s="128" t="s">
        <v>404</v>
      </c>
      <c r="D168" s="128" t="s">
        <v>404</v>
      </c>
      <c r="E168" s="128" t="s">
        <v>404</v>
      </c>
      <c r="F168" s="128" t="s">
        <v>404</v>
      </c>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463">
        <f t="shared" si="0"/>
        <v>0</v>
      </c>
      <c r="AJ168" s="465"/>
      <c r="AK168" s="127">
        <f>ROUNDDOWN(AJ168/AG209,2)</f>
        <v>0</v>
      </c>
    </row>
    <row r="169" spans="1:37" ht="30" hidden="1" customHeight="1" thickBot="1">
      <c r="A169" s="126">
        <v>0</v>
      </c>
      <c r="B169" s="126">
        <v>0</v>
      </c>
      <c r="C169" s="128" t="s">
        <v>404</v>
      </c>
      <c r="D169" s="128" t="s">
        <v>404</v>
      </c>
      <c r="E169" s="128" t="s">
        <v>404</v>
      </c>
      <c r="F169" s="128" t="s">
        <v>404</v>
      </c>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463">
        <f t="shared" si="0"/>
        <v>0</v>
      </c>
      <c r="AJ169" s="465"/>
      <c r="AK169" s="127">
        <f>ROUNDDOWN(AJ169/AG209,2)</f>
        <v>0</v>
      </c>
    </row>
    <row r="170" spans="1:37" ht="30" hidden="1" customHeight="1" thickBot="1">
      <c r="A170" s="126">
        <v>0</v>
      </c>
      <c r="B170" s="126">
        <v>0</v>
      </c>
      <c r="C170" s="128" t="s">
        <v>404</v>
      </c>
      <c r="D170" s="128" t="s">
        <v>404</v>
      </c>
      <c r="E170" s="128" t="s">
        <v>404</v>
      </c>
      <c r="F170" s="128" t="s">
        <v>404</v>
      </c>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463">
        <f t="shared" si="0"/>
        <v>0</v>
      </c>
      <c r="AJ170" s="465"/>
      <c r="AK170" s="127">
        <f>ROUNDDOWN(AJ170/AG209,2)</f>
        <v>0</v>
      </c>
    </row>
    <row r="171" spans="1:37" ht="30" hidden="1" customHeight="1" thickBot="1">
      <c r="A171" s="126">
        <v>0</v>
      </c>
      <c r="B171" s="126">
        <v>0</v>
      </c>
      <c r="C171" s="128" t="s">
        <v>404</v>
      </c>
      <c r="D171" s="128" t="s">
        <v>404</v>
      </c>
      <c r="E171" s="128" t="s">
        <v>404</v>
      </c>
      <c r="F171" s="128" t="s">
        <v>404</v>
      </c>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463">
        <f t="shared" si="0"/>
        <v>0</v>
      </c>
      <c r="AJ171" s="465"/>
      <c r="AK171" s="127">
        <f>ROUNDDOWN(AJ171/AG209,2)</f>
        <v>0</v>
      </c>
    </row>
    <row r="172" spans="1:37" ht="30" hidden="1" customHeight="1" thickBot="1">
      <c r="A172" s="126">
        <v>0</v>
      </c>
      <c r="B172" s="126">
        <v>0</v>
      </c>
      <c r="C172" s="128" t="s">
        <v>404</v>
      </c>
      <c r="D172" s="128" t="s">
        <v>404</v>
      </c>
      <c r="E172" s="128" t="s">
        <v>404</v>
      </c>
      <c r="F172" s="128" t="s">
        <v>404</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463">
        <f t="shared" si="0"/>
        <v>0</v>
      </c>
      <c r="AJ172" s="465"/>
      <c r="AK172" s="127">
        <f>ROUNDDOWN(AJ172/AG209,2)</f>
        <v>0</v>
      </c>
    </row>
    <row r="173" spans="1:37" ht="30" hidden="1" customHeight="1" thickBot="1">
      <c r="A173" s="126">
        <v>0</v>
      </c>
      <c r="B173" s="126">
        <v>0</v>
      </c>
      <c r="C173" s="128" t="s">
        <v>404</v>
      </c>
      <c r="D173" s="128" t="s">
        <v>404</v>
      </c>
      <c r="E173" s="128" t="s">
        <v>404</v>
      </c>
      <c r="F173" s="128" t="s">
        <v>404</v>
      </c>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463">
        <f t="shared" si="0"/>
        <v>0</v>
      </c>
      <c r="AJ173" s="465"/>
      <c r="AK173" s="127">
        <f>ROUNDDOWN(AJ173/AG209,2)</f>
        <v>0</v>
      </c>
    </row>
    <row r="174" spans="1:37" ht="30" hidden="1" customHeight="1" thickBot="1">
      <c r="A174" s="126">
        <v>0</v>
      </c>
      <c r="B174" s="126">
        <v>0</v>
      </c>
      <c r="C174" s="128" t="s">
        <v>404</v>
      </c>
      <c r="D174" s="128" t="s">
        <v>404</v>
      </c>
      <c r="E174" s="128" t="s">
        <v>404</v>
      </c>
      <c r="F174" s="128" t="s">
        <v>404</v>
      </c>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463">
        <f t="shared" si="0"/>
        <v>0</v>
      </c>
      <c r="AJ174" s="465"/>
      <c r="AK174" s="127">
        <f>ROUNDDOWN(AJ174/AG209,2)</f>
        <v>0</v>
      </c>
    </row>
    <row r="175" spans="1:37" ht="30" hidden="1" customHeight="1" thickBot="1">
      <c r="A175" s="126">
        <v>0</v>
      </c>
      <c r="B175" s="126">
        <v>0</v>
      </c>
      <c r="C175" s="128" t="s">
        <v>404</v>
      </c>
      <c r="D175" s="128" t="s">
        <v>404</v>
      </c>
      <c r="E175" s="128" t="s">
        <v>404</v>
      </c>
      <c r="F175" s="128" t="s">
        <v>404</v>
      </c>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463">
        <f t="shared" si="0"/>
        <v>0</v>
      </c>
      <c r="AJ175" s="465"/>
      <c r="AK175" s="127">
        <f>ROUNDDOWN(AJ175/AG209,2)</f>
        <v>0</v>
      </c>
    </row>
    <row r="176" spans="1:37" ht="30" hidden="1" customHeight="1" thickBot="1">
      <c r="A176" s="126">
        <v>0</v>
      </c>
      <c r="B176" s="126">
        <v>0</v>
      </c>
      <c r="C176" s="128" t="s">
        <v>404</v>
      </c>
      <c r="D176" s="128" t="s">
        <v>404</v>
      </c>
      <c r="E176" s="128" t="s">
        <v>404</v>
      </c>
      <c r="F176" s="128" t="s">
        <v>404</v>
      </c>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463">
        <f t="shared" si="0"/>
        <v>0</v>
      </c>
      <c r="AJ176" s="465"/>
      <c r="AK176" s="127">
        <f>ROUNDDOWN(AJ176/AG209,2)</f>
        <v>0</v>
      </c>
    </row>
    <row r="177" spans="1:37" ht="30" hidden="1" customHeight="1" thickBot="1">
      <c r="A177" s="126">
        <v>0</v>
      </c>
      <c r="B177" s="126">
        <v>0</v>
      </c>
      <c r="C177" s="128" t="s">
        <v>404</v>
      </c>
      <c r="D177" s="128" t="s">
        <v>404</v>
      </c>
      <c r="E177" s="128" t="s">
        <v>404</v>
      </c>
      <c r="F177" s="128" t="s">
        <v>404</v>
      </c>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463">
        <f t="shared" si="0"/>
        <v>0</v>
      </c>
      <c r="AJ177" s="465"/>
      <c r="AK177" s="127">
        <f>ROUNDDOWN(AJ177/AG209,2)</f>
        <v>0</v>
      </c>
    </row>
    <row r="178" spans="1:37" ht="30" hidden="1" customHeight="1" thickBot="1">
      <c r="A178" s="126">
        <v>0</v>
      </c>
      <c r="B178" s="126">
        <v>0</v>
      </c>
      <c r="C178" s="128" t="s">
        <v>404</v>
      </c>
      <c r="D178" s="128" t="s">
        <v>404</v>
      </c>
      <c r="E178" s="128" t="s">
        <v>404</v>
      </c>
      <c r="F178" s="128" t="s">
        <v>404</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463">
        <f t="shared" si="0"/>
        <v>0</v>
      </c>
      <c r="AJ178" s="465"/>
      <c r="AK178" s="127">
        <f>ROUNDDOWN(AJ178/AG209,2)</f>
        <v>0</v>
      </c>
    </row>
    <row r="179" spans="1:37" ht="30" hidden="1" customHeight="1" thickBot="1">
      <c r="A179" s="126">
        <v>0</v>
      </c>
      <c r="B179" s="126">
        <v>0</v>
      </c>
      <c r="C179" s="128" t="s">
        <v>404</v>
      </c>
      <c r="D179" s="128" t="s">
        <v>404</v>
      </c>
      <c r="E179" s="128" t="s">
        <v>404</v>
      </c>
      <c r="F179" s="128" t="s">
        <v>404</v>
      </c>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463">
        <f t="shared" si="0"/>
        <v>0</v>
      </c>
      <c r="AJ179" s="465"/>
      <c r="AK179" s="127">
        <f>ROUNDDOWN(AJ179/AG209,2)</f>
        <v>0</v>
      </c>
    </row>
    <row r="180" spans="1:37" ht="30" hidden="1" customHeight="1" thickBot="1">
      <c r="A180" s="126">
        <v>0</v>
      </c>
      <c r="B180" s="126">
        <v>0</v>
      </c>
      <c r="C180" s="128" t="s">
        <v>404</v>
      </c>
      <c r="D180" s="128" t="s">
        <v>404</v>
      </c>
      <c r="E180" s="128" t="s">
        <v>404</v>
      </c>
      <c r="F180" s="128" t="s">
        <v>404</v>
      </c>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463">
        <f t="shared" si="0"/>
        <v>0</v>
      </c>
      <c r="AJ180" s="465"/>
      <c r="AK180" s="127">
        <f>ROUNDDOWN(AJ180/AG209,2)</f>
        <v>0</v>
      </c>
    </row>
    <row r="181" spans="1:37" ht="30" hidden="1" customHeight="1" thickBot="1">
      <c r="A181" s="126">
        <v>0</v>
      </c>
      <c r="B181" s="126">
        <v>0</v>
      </c>
      <c r="C181" s="128" t="s">
        <v>404</v>
      </c>
      <c r="D181" s="128" t="s">
        <v>404</v>
      </c>
      <c r="E181" s="128" t="s">
        <v>404</v>
      </c>
      <c r="F181" s="128" t="s">
        <v>404</v>
      </c>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463">
        <f t="shared" si="0"/>
        <v>0</v>
      </c>
      <c r="AJ181" s="465"/>
      <c r="AK181" s="127">
        <f>ROUNDDOWN(AJ181/AG209,2)</f>
        <v>0</v>
      </c>
    </row>
    <row r="182" spans="1:37" ht="30" hidden="1" customHeight="1" thickBot="1">
      <c r="A182" s="126">
        <v>0</v>
      </c>
      <c r="B182" s="126">
        <v>0</v>
      </c>
      <c r="C182" s="128" t="s">
        <v>404</v>
      </c>
      <c r="D182" s="128" t="s">
        <v>404</v>
      </c>
      <c r="E182" s="128" t="s">
        <v>404</v>
      </c>
      <c r="F182" s="128" t="s">
        <v>404</v>
      </c>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463">
        <f t="shared" si="0"/>
        <v>0</v>
      </c>
      <c r="AJ182" s="465"/>
      <c r="AK182" s="127">
        <f>ROUNDDOWN(AJ182/AG209,2)</f>
        <v>0</v>
      </c>
    </row>
    <row r="183" spans="1:37" ht="30" hidden="1" customHeight="1" thickBot="1">
      <c r="A183" s="126">
        <v>0</v>
      </c>
      <c r="B183" s="126">
        <v>0</v>
      </c>
      <c r="C183" s="128" t="s">
        <v>404</v>
      </c>
      <c r="D183" s="128" t="s">
        <v>404</v>
      </c>
      <c r="E183" s="128" t="s">
        <v>404</v>
      </c>
      <c r="F183" s="128" t="s">
        <v>404</v>
      </c>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463">
        <f t="shared" si="0"/>
        <v>0</v>
      </c>
      <c r="AJ183" s="465"/>
      <c r="AK183" s="127">
        <f>ROUNDDOWN(AJ183/AG209,2)</f>
        <v>0</v>
      </c>
    </row>
    <row r="184" spans="1:37" ht="30" hidden="1" customHeight="1" thickBot="1">
      <c r="A184" s="126">
        <v>0</v>
      </c>
      <c r="B184" s="126">
        <v>0</v>
      </c>
      <c r="C184" s="128" t="s">
        <v>404</v>
      </c>
      <c r="D184" s="128" t="s">
        <v>404</v>
      </c>
      <c r="E184" s="128" t="s">
        <v>404</v>
      </c>
      <c r="F184" s="128" t="s">
        <v>404</v>
      </c>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463">
        <f t="shared" si="0"/>
        <v>0</v>
      </c>
      <c r="AJ184" s="465"/>
      <c r="AK184" s="127">
        <f>ROUNDDOWN(AJ184/AG209,2)</f>
        <v>0</v>
      </c>
    </row>
    <row r="185" spans="1:37" ht="30" hidden="1" customHeight="1" thickBot="1">
      <c r="A185" s="126">
        <v>0</v>
      </c>
      <c r="B185" s="126">
        <v>0</v>
      </c>
      <c r="C185" s="128" t="s">
        <v>404</v>
      </c>
      <c r="D185" s="128" t="s">
        <v>404</v>
      </c>
      <c r="E185" s="128" t="s">
        <v>404</v>
      </c>
      <c r="F185" s="128" t="s">
        <v>404</v>
      </c>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463">
        <f t="shared" si="0"/>
        <v>0</v>
      </c>
      <c r="AJ185" s="465"/>
      <c r="AK185" s="127">
        <f>ROUNDDOWN(AJ185/AG209,2)</f>
        <v>0</v>
      </c>
    </row>
    <row r="186" spans="1:37" ht="30" hidden="1" customHeight="1" thickBot="1">
      <c r="A186" s="126">
        <v>0</v>
      </c>
      <c r="B186" s="126">
        <v>0</v>
      </c>
      <c r="C186" s="128" t="s">
        <v>404</v>
      </c>
      <c r="D186" s="128" t="s">
        <v>404</v>
      </c>
      <c r="E186" s="128" t="s">
        <v>404</v>
      </c>
      <c r="F186" s="128" t="s">
        <v>404</v>
      </c>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463">
        <f t="shared" si="0"/>
        <v>0</v>
      </c>
      <c r="AJ186" s="465"/>
      <c r="AK186" s="127">
        <f>ROUNDDOWN(AJ186/AG209,2)</f>
        <v>0</v>
      </c>
    </row>
    <row r="187" spans="1:37" ht="30" hidden="1" customHeight="1" thickBot="1">
      <c r="A187" s="126">
        <v>0</v>
      </c>
      <c r="B187" s="126">
        <v>0</v>
      </c>
      <c r="C187" s="128" t="s">
        <v>404</v>
      </c>
      <c r="D187" s="128" t="s">
        <v>404</v>
      </c>
      <c r="E187" s="128" t="s">
        <v>404</v>
      </c>
      <c r="F187" s="128" t="s">
        <v>404</v>
      </c>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463">
        <f t="shared" si="0"/>
        <v>0</v>
      </c>
      <c r="AJ187" s="465"/>
      <c r="AK187" s="127">
        <f>ROUNDDOWN(AJ187/AG209,2)</f>
        <v>0</v>
      </c>
    </row>
    <row r="188" spans="1:37" ht="30" hidden="1" customHeight="1" thickBot="1">
      <c r="A188" s="126">
        <v>0</v>
      </c>
      <c r="B188" s="126">
        <v>0</v>
      </c>
      <c r="C188" s="128" t="s">
        <v>404</v>
      </c>
      <c r="D188" s="128" t="s">
        <v>404</v>
      </c>
      <c r="E188" s="128" t="s">
        <v>404</v>
      </c>
      <c r="F188" s="128" t="s">
        <v>404</v>
      </c>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463">
        <f t="shared" si="0"/>
        <v>0</v>
      </c>
      <c r="AJ188" s="465"/>
      <c r="AK188" s="127">
        <f>ROUNDDOWN(AJ188/AG209,2)</f>
        <v>0</v>
      </c>
    </row>
    <row r="189" spans="1:37" ht="30" hidden="1" customHeight="1" thickBot="1">
      <c r="A189" s="126">
        <v>0</v>
      </c>
      <c r="B189" s="126">
        <v>0</v>
      </c>
      <c r="C189" s="128" t="s">
        <v>404</v>
      </c>
      <c r="D189" s="128" t="s">
        <v>404</v>
      </c>
      <c r="E189" s="128" t="s">
        <v>404</v>
      </c>
      <c r="F189" s="128" t="s">
        <v>404</v>
      </c>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463">
        <f t="shared" si="0"/>
        <v>0</v>
      </c>
      <c r="AJ189" s="465"/>
      <c r="AK189" s="127">
        <f>ROUNDDOWN(AJ189/AG209,2)</f>
        <v>0</v>
      </c>
    </row>
    <row r="190" spans="1:37" ht="30" hidden="1" customHeight="1" thickBot="1">
      <c r="A190" s="126">
        <v>0</v>
      </c>
      <c r="B190" s="126">
        <v>0</v>
      </c>
      <c r="C190" s="128" t="s">
        <v>404</v>
      </c>
      <c r="D190" s="128" t="s">
        <v>404</v>
      </c>
      <c r="E190" s="128" t="s">
        <v>404</v>
      </c>
      <c r="F190" s="128" t="s">
        <v>404</v>
      </c>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463">
        <f t="shared" si="0"/>
        <v>0</v>
      </c>
      <c r="AJ190" s="465"/>
      <c r="AK190" s="127">
        <f>ROUNDDOWN(AJ190/AG209,2)</f>
        <v>0</v>
      </c>
    </row>
    <row r="191" spans="1:37" ht="30" hidden="1" customHeight="1" thickBot="1">
      <c r="A191" s="126">
        <v>0</v>
      </c>
      <c r="B191" s="126">
        <v>0</v>
      </c>
      <c r="C191" s="128" t="s">
        <v>404</v>
      </c>
      <c r="D191" s="128" t="s">
        <v>404</v>
      </c>
      <c r="E191" s="128" t="s">
        <v>404</v>
      </c>
      <c r="F191" s="128" t="s">
        <v>404</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463">
        <f t="shared" si="0"/>
        <v>0</v>
      </c>
      <c r="AJ191" s="465"/>
      <c r="AK191" s="127">
        <f>ROUNDDOWN(AJ191/AG209,2)</f>
        <v>0</v>
      </c>
    </row>
    <row r="192" spans="1:37" ht="30" hidden="1" customHeight="1" thickBot="1">
      <c r="A192" s="126">
        <v>0</v>
      </c>
      <c r="B192" s="126">
        <v>0</v>
      </c>
      <c r="C192" s="128" t="s">
        <v>404</v>
      </c>
      <c r="D192" s="128" t="s">
        <v>404</v>
      </c>
      <c r="E192" s="128" t="s">
        <v>404</v>
      </c>
      <c r="F192" s="128" t="s">
        <v>404</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463">
        <f t="shared" si="0"/>
        <v>0</v>
      </c>
      <c r="AJ192" s="465"/>
      <c r="AK192" s="127">
        <f>ROUNDDOWN(AJ192/AG209,2)</f>
        <v>0</v>
      </c>
    </row>
    <row r="193" spans="1:37" ht="30" hidden="1" customHeight="1" thickBot="1">
      <c r="A193" s="126">
        <v>0</v>
      </c>
      <c r="B193" s="126">
        <v>0</v>
      </c>
      <c r="C193" s="128" t="s">
        <v>404</v>
      </c>
      <c r="D193" s="128" t="s">
        <v>404</v>
      </c>
      <c r="E193" s="128" t="s">
        <v>404</v>
      </c>
      <c r="F193" s="128" t="s">
        <v>404</v>
      </c>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463">
        <f t="shared" si="0"/>
        <v>0</v>
      </c>
      <c r="AJ193" s="465"/>
      <c r="AK193" s="127">
        <f>ROUNDDOWN(AJ193/AG209,2)</f>
        <v>0</v>
      </c>
    </row>
    <row r="194" spans="1:37" ht="30" hidden="1" customHeight="1" thickBot="1">
      <c r="A194" s="126">
        <v>0</v>
      </c>
      <c r="B194" s="126">
        <v>0</v>
      </c>
      <c r="C194" s="128" t="s">
        <v>404</v>
      </c>
      <c r="D194" s="128" t="s">
        <v>404</v>
      </c>
      <c r="E194" s="128" t="s">
        <v>404</v>
      </c>
      <c r="F194" s="128" t="s">
        <v>404</v>
      </c>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463">
        <f t="shared" si="0"/>
        <v>0</v>
      </c>
      <c r="AJ194" s="465"/>
      <c r="AK194" s="127">
        <f>ROUNDDOWN(AJ194/AG209,2)</f>
        <v>0</v>
      </c>
    </row>
    <row r="195" spans="1:37" ht="30" hidden="1" customHeight="1" thickBot="1">
      <c r="A195" s="126">
        <v>0</v>
      </c>
      <c r="B195" s="126">
        <v>0</v>
      </c>
      <c r="C195" s="128" t="s">
        <v>404</v>
      </c>
      <c r="D195" s="128" t="s">
        <v>404</v>
      </c>
      <c r="E195" s="128" t="s">
        <v>404</v>
      </c>
      <c r="F195" s="128" t="s">
        <v>404</v>
      </c>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463">
        <f t="shared" si="0"/>
        <v>0</v>
      </c>
      <c r="AJ195" s="465"/>
      <c r="AK195" s="127">
        <f>ROUNDDOWN(AJ195/AG209,2)</f>
        <v>0</v>
      </c>
    </row>
    <row r="196" spans="1:37" ht="30" hidden="1" customHeight="1" thickBot="1">
      <c r="A196" s="126">
        <v>0</v>
      </c>
      <c r="B196" s="126">
        <v>0</v>
      </c>
      <c r="C196" s="128" t="s">
        <v>404</v>
      </c>
      <c r="D196" s="128" t="s">
        <v>404</v>
      </c>
      <c r="E196" s="128" t="s">
        <v>404</v>
      </c>
      <c r="F196" s="128" t="s">
        <v>404</v>
      </c>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463">
        <f t="shared" si="0"/>
        <v>0</v>
      </c>
      <c r="AJ196" s="465"/>
      <c r="AK196" s="127">
        <f>ROUNDDOWN(AJ196/AG209,2)</f>
        <v>0</v>
      </c>
    </row>
    <row r="197" spans="1:37" ht="30" hidden="1" customHeight="1" thickBot="1">
      <c r="A197" s="126">
        <v>0</v>
      </c>
      <c r="B197" s="126">
        <v>0</v>
      </c>
      <c r="C197" s="128" t="s">
        <v>404</v>
      </c>
      <c r="D197" s="128" t="s">
        <v>404</v>
      </c>
      <c r="E197" s="128" t="s">
        <v>404</v>
      </c>
      <c r="F197" s="128" t="s">
        <v>404</v>
      </c>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463">
        <f t="shared" si="0"/>
        <v>0</v>
      </c>
      <c r="AJ197" s="465"/>
      <c r="AK197" s="127">
        <f>ROUNDDOWN(AJ197/AG209,2)</f>
        <v>0</v>
      </c>
    </row>
    <row r="198" spans="1:37" ht="30" hidden="1" customHeight="1" thickBot="1">
      <c r="A198" s="126">
        <v>0</v>
      </c>
      <c r="B198" s="126">
        <v>0</v>
      </c>
      <c r="C198" s="128" t="s">
        <v>404</v>
      </c>
      <c r="D198" s="128" t="s">
        <v>404</v>
      </c>
      <c r="E198" s="128" t="s">
        <v>404</v>
      </c>
      <c r="F198" s="128" t="s">
        <v>404</v>
      </c>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463">
        <f t="shared" si="0"/>
        <v>0</v>
      </c>
      <c r="AJ198" s="465"/>
      <c r="AK198" s="127">
        <f>ROUNDDOWN(AJ198/AG209,2)</f>
        <v>0</v>
      </c>
    </row>
    <row r="199" spans="1:37" ht="30" hidden="1" customHeight="1" thickBot="1">
      <c r="A199" s="126">
        <v>0</v>
      </c>
      <c r="B199" s="126">
        <v>0</v>
      </c>
      <c r="C199" s="128" t="s">
        <v>404</v>
      </c>
      <c r="D199" s="128" t="s">
        <v>404</v>
      </c>
      <c r="E199" s="128" t="s">
        <v>404</v>
      </c>
      <c r="F199" s="128" t="s">
        <v>404</v>
      </c>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463">
        <f t="shared" si="0"/>
        <v>0</v>
      </c>
      <c r="AJ199" s="465"/>
      <c r="AK199" s="127">
        <f>ROUNDDOWN(AJ199/AG209,2)</f>
        <v>0</v>
      </c>
    </row>
    <row r="200" spans="1:37" ht="30" hidden="1" customHeight="1" thickBot="1">
      <c r="A200" s="126">
        <v>0</v>
      </c>
      <c r="B200" s="126">
        <v>0</v>
      </c>
      <c r="C200" s="128" t="s">
        <v>404</v>
      </c>
      <c r="D200" s="128" t="s">
        <v>404</v>
      </c>
      <c r="E200" s="128" t="s">
        <v>404</v>
      </c>
      <c r="F200" s="128" t="s">
        <v>404</v>
      </c>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463">
        <f t="shared" si="0"/>
        <v>0</v>
      </c>
      <c r="AJ200" s="465"/>
      <c r="AK200" s="127">
        <f>ROUNDDOWN(AJ200/AG209,2)</f>
        <v>0</v>
      </c>
    </row>
    <row r="201" spans="1:37" ht="30" hidden="1" customHeight="1" thickBot="1">
      <c r="A201" s="126">
        <v>0</v>
      </c>
      <c r="B201" s="126">
        <v>0</v>
      </c>
      <c r="C201" s="128" t="s">
        <v>404</v>
      </c>
      <c r="D201" s="128" t="s">
        <v>404</v>
      </c>
      <c r="E201" s="128" t="s">
        <v>404</v>
      </c>
      <c r="F201" s="128" t="s">
        <v>404</v>
      </c>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463">
        <f t="shared" si="0"/>
        <v>0</v>
      </c>
      <c r="AJ201" s="465"/>
      <c r="AK201" s="127">
        <f>ROUNDDOWN(AJ201/AG209,2)</f>
        <v>0</v>
      </c>
    </row>
    <row r="202" spans="1:37" ht="30" hidden="1" customHeight="1" thickBot="1">
      <c r="A202" s="126">
        <v>0</v>
      </c>
      <c r="B202" s="126">
        <v>0</v>
      </c>
      <c r="C202" s="128" t="s">
        <v>404</v>
      </c>
      <c r="D202" s="128" t="s">
        <v>404</v>
      </c>
      <c r="E202" s="128" t="s">
        <v>404</v>
      </c>
      <c r="F202" s="128" t="s">
        <v>404</v>
      </c>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463">
        <f t="shared" si="0"/>
        <v>0</v>
      </c>
      <c r="AJ202" s="465"/>
      <c r="AK202" s="127">
        <f>ROUNDDOWN(AJ202/AG209,2)</f>
        <v>0</v>
      </c>
    </row>
    <row r="203" spans="1:37" ht="30" hidden="1" customHeight="1" thickBot="1">
      <c r="A203" s="126">
        <v>0</v>
      </c>
      <c r="B203" s="126">
        <v>0</v>
      </c>
      <c r="C203" s="128" t="s">
        <v>404</v>
      </c>
      <c r="D203" s="128" t="s">
        <v>404</v>
      </c>
      <c r="E203" s="128" t="s">
        <v>404</v>
      </c>
      <c r="F203" s="128" t="s">
        <v>404</v>
      </c>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463">
        <f t="shared" si="0"/>
        <v>0</v>
      </c>
      <c r="AJ203" s="465"/>
      <c r="AK203" s="127">
        <f>ROUNDDOWN(AJ203/AG209,2)</f>
        <v>0</v>
      </c>
    </row>
    <row r="204" spans="1:37" ht="30" hidden="1" customHeight="1" thickBot="1">
      <c r="A204" s="126">
        <v>0</v>
      </c>
      <c r="B204" s="126">
        <v>0</v>
      </c>
      <c r="C204" s="128" t="s">
        <v>404</v>
      </c>
      <c r="D204" s="128" t="s">
        <v>404</v>
      </c>
      <c r="E204" s="128" t="s">
        <v>404</v>
      </c>
      <c r="F204" s="128" t="s">
        <v>404</v>
      </c>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463">
        <f t="shared" si="0"/>
        <v>0</v>
      </c>
      <c r="AJ204" s="465"/>
      <c r="AK204" s="127">
        <f>ROUNDDOWN(AJ204/AG209,2)</f>
        <v>0</v>
      </c>
    </row>
    <row r="205" spans="1:37" ht="30" hidden="1" customHeight="1" thickBot="1">
      <c r="A205" s="126">
        <v>0</v>
      </c>
      <c r="B205" s="126">
        <v>0</v>
      </c>
      <c r="C205" s="128" t="s">
        <v>404</v>
      </c>
      <c r="D205" s="128" t="s">
        <v>404</v>
      </c>
      <c r="E205" s="128" t="s">
        <v>404</v>
      </c>
      <c r="F205" s="128" t="s">
        <v>404</v>
      </c>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463">
        <f t="shared" si="0"/>
        <v>0</v>
      </c>
      <c r="AJ205" s="465"/>
      <c r="AK205" s="127">
        <f>ROUNDDOWN(AJ205/AG209,2)</f>
        <v>0</v>
      </c>
    </row>
    <row r="206" spans="1:37" ht="30" hidden="1" customHeight="1" thickBot="1">
      <c r="A206" s="126">
        <v>0</v>
      </c>
      <c r="B206" s="126">
        <v>0</v>
      </c>
      <c r="C206" s="128" t="s">
        <v>404</v>
      </c>
      <c r="D206" s="128" t="s">
        <v>404</v>
      </c>
      <c r="E206" s="128" t="s">
        <v>404</v>
      </c>
      <c r="F206" s="128" t="s">
        <v>404</v>
      </c>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463">
        <f t="shared" si="0"/>
        <v>0</v>
      </c>
      <c r="AJ206" s="465"/>
      <c r="AK206" s="127">
        <f>ROUNDDOWN(AJ206/AG209,2)</f>
        <v>0</v>
      </c>
    </row>
    <row r="207" spans="1:37" ht="30" hidden="1" customHeight="1" thickBot="1">
      <c r="A207" s="126">
        <v>0</v>
      </c>
      <c r="B207" s="126">
        <v>0</v>
      </c>
      <c r="C207" s="128" t="s">
        <v>404</v>
      </c>
      <c r="D207" s="128" t="s">
        <v>404</v>
      </c>
      <c r="E207" s="128" t="s">
        <v>404</v>
      </c>
      <c r="F207" s="128" t="s">
        <v>404</v>
      </c>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463">
        <f t="shared" si="0"/>
        <v>0</v>
      </c>
      <c r="AJ207" s="465"/>
      <c r="AK207" s="127">
        <f>ROUNDDOWN(AJ207/AG209,2)</f>
        <v>0</v>
      </c>
    </row>
    <row r="208" spans="1:37" ht="9.9499999999999993" customHeight="1" thickBot="1">
      <c r="A208" s="466"/>
      <c r="B208" s="467"/>
      <c r="C208" s="468"/>
      <c r="D208" s="468"/>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c r="AG208" s="468"/>
      <c r="AH208" s="468"/>
      <c r="AI208" s="469"/>
      <c r="AJ208" s="469"/>
      <c r="AK208" s="470"/>
    </row>
    <row r="209" spans="1:37" ht="23.25" customHeight="1" thickBot="1">
      <c r="A209" s="471" t="s">
        <v>826</v>
      </c>
      <c r="B209" s="472" t="s">
        <v>75</v>
      </c>
      <c r="C209" s="473"/>
      <c r="D209" s="473"/>
      <c r="E209" s="474" t="s">
        <v>63</v>
      </c>
      <c r="F209" s="1799">
        <f t="shared" ref="F209:F228" si="1">SUMIF($A$8:$A$207,B209,$AK$8:$AK$207)</f>
        <v>0</v>
      </c>
      <c r="G209" s="1799"/>
      <c r="H209" s="452" t="s">
        <v>64</v>
      </c>
      <c r="I209" s="473"/>
      <c r="J209" s="1810" t="s">
        <v>65</v>
      </c>
      <c r="K209" s="1810"/>
      <c r="L209" s="1810"/>
      <c r="M209" s="1810"/>
      <c r="N209" s="1811"/>
      <c r="O209" s="1854"/>
      <c r="P209" s="1855"/>
      <c r="Q209" s="452" t="s">
        <v>399</v>
      </c>
      <c r="S209" s="1810" t="s">
        <v>66</v>
      </c>
      <c r="T209" s="1810"/>
      <c r="U209" s="1810"/>
      <c r="V209" s="1810"/>
      <c r="W209" s="1811"/>
      <c r="X209" s="1812"/>
      <c r="Y209" s="1813"/>
      <c r="Z209" s="452" t="s">
        <v>67</v>
      </c>
      <c r="AB209" s="1810" t="s">
        <v>68</v>
      </c>
      <c r="AC209" s="1810"/>
      <c r="AD209" s="1810"/>
      <c r="AE209" s="1810"/>
      <c r="AF209" s="1811"/>
      <c r="AG209" s="1812">
        <v>40</v>
      </c>
      <c r="AH209" s="1813"/>
      <c r="AI209" s="452" t="s">
        <v>399</v>
      </c>
      <c r="AK209" s="475"/>
    </row>
    <row r="210" spans="1:37" ht="23.25" customHeight="1">
      <c r="A210" s="471" t="s">
        <v>827</v>
      </c>
      <c r="B210" s="472" t="s">
        <v>360</v>
      </c>
      <c r="C210" s="473"/>
      <c r="D210" s="473"/>
      <c r="E210" s="474" t="s">
        <v>63</v>
      </c>
      <c r="F210" s="1799">
        <f t="shared" si="1"/>
        <v>0</v>
      </c>
      <c r="G210" s="1799"/>
      <c r="H210" s="452" t="s">
        <v>64</v>
      </c>
      <c r="I210" s="473"/>
      <c r="AG210" s="452" t="str">
        <f>IF(O209*X209=AG209,"","NG")</f>
        <v>NG</v>
      </c>
      <c r="AK210" s="475"/>
    </row>
    <row r="211" spans="1:37" ht="23.25" customHeight="1">
      <c r="A211" s="471" t="s">
        <v>828</v>
      </c>
      <c r="B211" s="472" t="s">
        <v>48</v>
      </c>
      <c r="C211" s="473"/>
      <c r="D211" s="473"/>
      <c r="E211" s="474" t="s">
        <v>63</v>
      </c>
      <c r="F211" s="1799">
        <f>SUMIF($A$8:$A$207,B211,$AK$8:$AK$207)</f>
        <v>0</v>
      </c>
      <c r="G211" s="1799"/>
      <c r="H211" s="452" t="s">
        <v>64</v>
      </c>
      <c r="I211" s="473"/>
      <c r="AK211" s="475"/>
    </row>
    <row r="212" spans="1:37" ht="23.25" customHeight="1" thickBot="1">
      <c r="A212" s="477" t="s">
        <v>829</v>
      </c>
      <c r="B212" s="452" t="s">
        <v>62</v>
      </c>
      <c r="E212" s="474" t="s">
        <v>63</v>
      </c>
      <c r="F212" s="1799">
        <f t="shared" si="1"/>
        <v>0</v>
      </c>
      <c r="G212" s="1799"/>
      <c r="H212" s="452" t="s">
        <v>64</v>
      </c>
      <c r="W212" s="478"/>
      <c r="AK212" s="479"/>
    </row>
    <row r="213" spans="1:37" ht="23.25" customHeight="1" thickBot="1">
      <c r="A213" s="477" t="s">
        <v>830</v>
      </c>
      <c r="B213" s="914" t="s">
        <v>1361</v>
      </c>
      <c r="E213" s="474" t="s">
        <v>63</v>
      </c>
      <c r="F213" s="1799">
        <f t="shared" si="1"/>
        <v>0</v>
      </c>
      <c r="G213" s="1799"/>
      <c r="H213" s="452" t="s">
        <v>64</v>
      </c>
      <c r="J213" s="452" t="s">
        <v>366</v>
      </c>
      <c r="W213" s="1805">
        <f>SUM(F212:G219)</f>
        <v>0</v>
      </c>
      <c r="X213" s="1806"/>
      <c r="Y213" s="452" t="s">
        <v>64</v>
      </c>
      <c r="Z213" s="452" t="s">
        <v>846</v>
      </c>
      <c r="AK213" s="479"/>
    </row>
    <row r="214" spans="1:37" ht="23.25" customHeight="1" thickBot="1">
      <c r="A214" s="477" t="s">
        <v>832</v>
      </c>
      <c r="B214" s="480" t="s">
        <v>69</v>
      </c>
      <c r="E214" s="474" t="s">
        <v>63</v>
      </c>
      <c r="F214" s="1799">
        <f t="shared" si="1"/>
        <v>0</v>
      </c>
      <c r="G214" s="1799"/>
      <c r="H214" s="452" t="s">
        <v>64</v>
      </c>
      <c r="AB214" s="478"/>
      <c r="AK214" s="479"/>
    </row>
    <row r="215" spans="1:37" ht="23.25" customHeight="1" thickBot="1">
      <c r="A215" s="477" t="s">
        <v>833</v>
      </c>
      <c r="B215" s="480" t="s">
        <v>70</v>
      </c>
      <c r="E215" s="474" t="s">
        <v>63</v>
      </c>
      <c r="F215" s="1799">
        <f t="shared" si="1"/>
        <v>0</v>
      </c>
      <c r="G215" s="1799"/>
      <c r="H215" s="452" t="s">
        <v>64</v>
      </c>
      <c r="J215" s="452" t="s">
        <v>367</v>
      </c>
      <c r="S215" s="481"/>
      <c r="T215" s="482"/>
      <c r="W215" s="1801">
        <f>F215+F216+F219+F220</f>
        <v>0</v>
      </c>
      <c r="X215" s="1802"/>
      <c r="Y215" s="452" t="s">
        <v>64</v>
      </c>
      <c r="Z215" s="452" t="s">
        <v>847</v>
      </c>
      <c r="AB215" s="478"/>
      <c r="AK215" s="479"/>
    </row>
    <row r="216" spans="1:37" ht="23.25" customHeight="1">
      <c r="A216" s="477" t="s">
        <v>835</v>
      </c>
      <c r="B216" s="452" t="s">
        <v>71</v>
      </c>
      <c r="E216" s="474" t="s">
        <v>63</v>
      </c>
      <c r="F216" s="1799">
        <f t="shared" si="1"/>
        <v>0</v>
      </c>
      <c r="G216" s="1799"/>
      <c r="H216" s="452" t="s">
        <v>64</v>
      </c>
      <c r="K216" s="452" t="s">
        <v>400</v>
      </c>
      <c r="Z216" s="1803"/>
      <c r="AA216" s="1803"/>
      <c r="AB216" s="478"/>
      <c r="AK216" s="479"/>
    </row>
    <row r="217" spans="1:37" ht="23.25" customHeight="1">
      <c r="A217" s="477" t="s">
        <v>836</v>
      </c>
      <c r="B217" s="452" t="s">
        <v>530</v>
      </c>
      <c r="E217" s="474" t="s">
        <v>63</v>
      </c>
      <c r="F217" s="1799">
        <f>SUMIF($A$8:$A$207,B217,$AK$8:$AK$207)</f>
        <v>0</v>
      </c>
      <c r="G217" s="1799"/>
      <c r="H217" s="452" t="s">
        <v>64</v>
      </c>
      <c r="Z217" s="498"/>
      <c r="AA217" s="498"/>
      <c r="AB217" s="478"/>
      <c r="AK217" s="479"/>
    </row>
    <row r="218" spans="1:37" ht="23.25" customHeight="1">
      <c r="A218" s="477" t="s">
        <v>837</v>
      </c>
      <c r="B218" s="452" t="s">
        <v>527</v>
      </c>
      <c r="E218" s="474" t="s">
        <v>63</v>
      </c>
      <c r="F218" s="1799">
        <f>SUMIF($A$8:$A$207,B218,$AK$8:$AK$207)</f>
        <v>0</v>
      </c>
      <c r="G218" s="1799"/>
      <c r="H218" s="452" t="s">
        <v>64</v>
      </c>
      <c r="Z218" s="474"/>
      <c r="AA218" s="474"/>
      <c r="AK218" s="479"/>
    </row>
    <row r="219" spans="1:37" ht="23.25" customHeight="1">
      <c r="A219" s="477" t="s">
        <v>838</v>
      </c>
      <c r="B219" s="452" t="s">
        <v>72</v>
      </c>
      <c r="E219" s="474" t="s">
        <v>63</v>
      </c>
      <c r="F219" s="1799">
        <f t="shared" si="1"/>
        <v>0</v>
      </c>
      <c r="G219" s="1799"/>
      <c r="H219" s="452" t="s">
        <v>64</v>
      </c>
      <c r="Z219" s="474"/>
      <c r="AA219" s="474"/>
      <c r="AK219" s="479"/>
    </row>
    <row r="220" spans="1:37" ht="23.25" customHeight="1">
      <c r="A220" s="477" t="s">
        <v>839</v>
      </c>
      <c r="B220" s="452" t="s">
        <v>74</v>
      </c>
      <c r="E220" s="474" t="s">
        <v>63</v>
      </c>
      <c r="F220" s="1799">
        <f t="shared" si="1"/>
        <v>0</v>
      </c>
      <c r="G220" s="1799"/>
      <c r="H220" s="452" t="s">
        <v>64</v>
      </c>
      <c r="R220" s="478"/>
      <c r="S220" s="1803"/>
      <c r="T220" s="1803"/>
      <c r="U220" s="478"/>
      <c r="W220" s="485"/>
      <c r="X220" s="485"/>
      <c r="Y220" s="485"/>
      <c r="Z220" s="1798"/>
      <c r="AA220" s="1798"/>
      <c r="AC220" s="486"/>
      <c r="AK220" s="479"/>
    </row>
    <row r="221" spans="1:37" ht="23.25" customHeight="1">
      <c r="A221" s="477" t="s">
        <v>840</v>
      </c>
      <c r="B221" s="480" t="s">
        <v>73</v>
      </c>
      <c r="E221" s="474" t="s">
        <v>63</v>
      </c>
      <c r="F221" s="1799">
        <f>SUMIF($A$8:$A$207,B221,$AK$8:$AK$207)</f>
        <v>0</v>
      </c>
      <c r="G221" s="1799"/>
      <c r="H221" s="452" t="s">
        <v>64</v>
      </c>
      <c r="R221" s="478"/>
      <c r="S221" s="481"/>
      <c r="T221" s="481"/>
      <c r="Z221" s="474"/>
      <c r="AA221" s="474"/>
      <c r="AK221" s="479"/>
    </row>
    <row r="222" spans="1:37" ht="23.25" customHeight="1">
      <c r="A222" s="477" t="s">
        <v>841</v>
      </c>
      <c r="B222" s="480" t="s">
        <v>528</v>
      </c>
      <c r="E222" s="474" t="s">
        <v>63</v>
      </c>
      <c r="F222" s="1799">
        <f>SUMIF($A$8:$A$207,B222,$AK$8:$AK$207)</f>
        <v>0</v>
      </c>
      <c r="G222" s="1799"/>
      <c r="H222" s="452" t="s">
        <v>64</v>
      </c>
      <c r="R222" s="478"/>
      <c r="S222" s="481"/>
      <c r="T222" s="481"/>
      <c r="Z222" s="474"/>
      <c r="AA222" s="474"/>
      <c r="AK222" s="479"/>
    </row>
    <row r="223" spans="1:37" ht="23.25" customHeight="1">
      <c r="A223" s="477" t="s">
        <v>842</v>
      </c>
      <c r="B223" s="480" t="s">
        <v>286</v>
      </c>
      <c r="E223" s="474" t="s">
        <v>63</v>
      </c>
      <c r="F223" s="1799">
        <f t="shared" si="1"/>
        <v>0</v>
      </c>
      <c r="G223" s="1799"/>
      <c r="H223" s="452" t="s">
        <v>64</v>
      </c>
      <c r="S223" s="474"/>
      <c r="T223" s="474"/>
      <c r="Z223" s="474"/>
      <c r="AA223" s="474"/>
      <c r="AK223" s="479"/>
    </row>
    <row r="224" spans="1:37" ht="23.25" customHeight="1">
      <c r="A224" s="477" t="s">
        <v>843</v>
      </c>
      <c r="B224" s="480" t="s">
        <v>115</v>
      </c>
      <c r="E224" s="474" t="s">
        <v>63</v>
      </c>
      <c r="F224" s="1799">
        <f>SUMIF($A$8:$A$207,B224,$AK$8:$AK$207)</f>
        <v>0</v>
      </c>
      <c r="G224" s="1799"/>
      <c r="H224" s="452" t="s">
        <v>64</v>
      </c>
      <c r="R224" s="478"/>
      <c r="S224" s="1800"/>
      <c r="T224" s="1800"/>
      <c r="U224" s="478"/>
      <c r="W224" s="485"/>
      <c r="X224" s="485"/>
      <c r="Y224" s="485"/>
      <c r="Z224" s="1798"/>
      <c r="AA224" s="1798"/>
      <c r="AC224" s="487"/>
      <c r="AK224" s="479"/>
    </row>
    <row r="225" spans="1:37" ht="23.25" customHeight="1">
      <c r="A225" s="477" t="s">
        <v>844</v>
      </c>
      <c r="B225" s="452" t="s">
        <v>138</v>
      </c>
      <c r="E225" s="474" t="s">
        <v>63</v>
      </c>
      <c r="F225" s="1799">
        <f t="shared" si="1"/>
        <v>0</v>
      </c>
      <c r="G225" s="1799"/>
      <c r="H225" s="452" t="s">
        <v>64</v>
      </c>
      <c r="R225" s="478"/>
      <c r="S225" s="1803"/>
      <c r="T225" s="1803"/>
      <c r="U225" s="478"/>
      <c r="W225" s="485"/>
      <c r="X225" s="485"/>
      <c r="Y225" s="485"/>
      <c r="Z225" s="1798"/>
      <c r="AA225" s="1798"/>
      <c r="AC225" s="487"/>
      <c r="AK225" s="479"/>
    </row>
    <row r="226" spans="1:37" ht="23.25" customHeight="1">
      <c r="A226" s="477" t="s">
        <v>845</v>
      </c>
      <c r="B226" s="452" t="s">
        <v>49</v>
      </c>
      <c r="E226" s="474" t="s">
        <v>63</v>
      </c>
      <c r="F226" s="1799">
        <f>SUMIF($A$8:$A$207,B226,$AK$8:$AK$207)</f>
        <v>0</v>
      </c>
      <c r="G226" s="1799"/>
      <c r="H226" s="452" t="s">
        <v>64</v>
      </c>
      <c r="AK226" s="479"/>
    </row>
    <row r="227" spans="1:37" ht="23.25" customHeight="1">
      <c r="A227" s="477" t="s">
        <v>848</v>
      </c>
      <c r="B227" s="452" t="s">
        <v>50</v>
      </c>
      <c r="E227" s="474" t="s">
        <v>63</v>
      </c>
      <c r="F227" s="1799">
        <f>SUMIF($A$8:$A$207,B227,$AK$8:$AK$207)</f>
        <v>0</v>
      </c>
      <c r="G227" s="1799"/>
      <c r="H227" s="452" t="s">
        <v>64</v>
      </c>
      <c r="AK227" s="479"/>
    </row>
    <row r="228" spans="1:37" ht="23.25" customHeight="1">
      <c r="A228" s="477" t="s">
        <v>849</v>
      </c>
      <c r="B228" s="452" t="s">
        <v>109</v>
      </c>
      <c r="E228" s="474" t="s">
        <v>63</v>
      </c>
      <c r="F228" s="1799">
        <f t="shared" si="1"/>
        <v>0</v>
      </c>
      <c r="G228" s="1799"/>
      <c r="H228" s="452" t="s">
        <v>64</v>
      </c>
      <c r="AD228" s="487"/>
      <c r="AK228" s="479"/>
    </row>
    <row r="229" spans="1:37" ht="9.9499999999999993" customHeight="1" thickBot="1">
      <c r="A229" s="489"/>
      <c r="B229" s="490"/>
      <c r="C229" s="490"/>
      <c r="D229" s="490"/>
      <c r="E229" s="491"/>
      <c r="F229" s="492"/>
      <c r="G229" s="492"/>
      <c r="H229" s="490"/>
      <c r="I229" s="490"/>
      <c r="J229" s="490"/>
      <c r="K229" s="490"/>
      <c r="L229" s="490"/>
      <c r="M229" s="490"/>
      <c r="N229" s="490"/>
      <c r="O229" s="490"/>
      <c r="P229" s="490"/>
      <c r="Q229" s="493"/>
      <c r="R229" s="492"/>
      <c r="S229" s="492"/>
      <c r="T229" s="493"/>
      <c r="U229" s="490"/>
      <c r="V229" s="490"/>
      <c r="W229" s="490"/>
      <c r="X229" s="494"/>
      <c r="Y229" s="494"/>
      <c r="Z229" s="490"/>
      <c r="AA229" s="490"/>
      <c r="AB229" s="490"/>
      <c r="AC229" s="490"/>
      <c r="AD229" s="490"/>
      <c r="AE229" s="490"/>
      <c r="AF229" s="490"/>
      <c r="AG229" s="490"/>
      <c r="AH229" s="490"/>
      <c r="AI229" s="490"/>
      <c r="AJ229" s="490"/>
      <c r="AK229" s="495"/>
    </row>
    <row r="230" spans="1:37" ht="20.100000000000001" customHeight="1">
      <c r="A230" s="452" t="s">
        <v>359</v>
      </c>
    </row>
    <row r="231" spans="1:37" ht="20.100000000000001" customHeight="1">
      <c r="A231" s="452" t="s">
        <v>407</v>
      </c>
    </row>
    <row r="232" spans="1:37" ht="20.100000000000001" customHeight="1">
      <c r="A232" s="452" t="s">
        <v>51</v>
      </c>
    </row>
    <row r="233" spans="1:37" ht="20.100000000000001" customHeight="1">
      <c r="A233" s="452" t="s">
        <v>358</v>
      </c>
    </row>
    <row r="234" spans="1:37" ht="20.100000000000001" customHeight="1">
      <c r="A234" s="452" t="s">
        <v>357</v>
      </c>
    </row>
    <row r="235" spans="1:37" ht="20.100000000000001" customHeight="1">
      <c r="A235" s="452" t="s">
        <v>186</v>
      </c>
    </row>
    <row r="236" spans="1:37" ht="20.100000000000001" customHeight="1">
      <c r="A236" s="452" t="s">
        <v>356</v>
      </c>
    </row>
    <row r="237" spans="1:37" ht="20.100000000000001" customHeight="1">
      <c r="A237" s="452" t="s">
        <v>355</v>
      </c>
    </row>
    <row r="238" spans="1:37" ht="20.100000000000001" customHeight="1">
      <c r="C238" s="485"/>
      <c r="D238" s="485"/>
      <c r="E238" s="485"/>
      <c r="F238" s="485"/>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mergeCells count="67">
    <mergeCell ref="AH3:AI3"/>
    <mergeCell ref="AJ1:AK1"/>
    <mergeCell ref="B2:O2"/>
    <mergeCell ref="P2:U2"/>
    <mergeCell ref="V2:AB2"/>
    <mergeCell ref="AC2:AG2"/>
    <mergeCell ref="AH2:AI2"/>
    <mergeCell ref="C3:H3"/>
    <mergeCell ref="L3:S3"/>
    <mergeCell ref="T3:V3"/>
    <mergeCell ref="W3:AB3"/>
    <mergeCell ref="AC3:AG3"/>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B5:AH5"/>
    <mergeCell ref="AI5:AI7"/>
    <mergeCell ref="AJ5:AJ7"/>
    <mergeCell ref="AK5:AK7"/>
    <mergeCell ref="F209:G209"/>
    <mergeCell ref="J209:N209"/>
    <mergeCell ref="O209:P209"/>
    <mergeCell ref="S209:W209"/>
    <mergeCell ref="X209:Y209"/>
    <mergeCell ref="AB209:AF209"/>
    <mergeCell ref="AG209:AH209"/>
    <mergeCell ref="F210:G210"/>
    <mergeCell ref="F211:G211"/>
    <mergeCell ref="F212:G212"/>
    <mergeCell ref="F213:G213"/>
    <mergeCell ref="W213:X213"/>
    <mergeCell ref="F219:G219"/>
    <mergeCell ref="F220:G220"/>
    <mergeCell ref="S220:T220"/>
    <mergeCell ref="Z216:AA216"/>
    <mergeCell ref="F217:G217"/>
    <mergeCell ref="Z220:AA220"/>
    <mergeCell ref="F214:G214"/>
    <mergeCell ref="F215:G215"/>
    <mergeCell ref="W215:X215"/>
    <mergeCell ref="F216:G216"/>
    <mergeCell ref="F218:G218"/>
    <mergeCell ref="S224:T224"/>
    <mergeCell ref="Z224:AA224"/>
    <mergeCell ref="F225:G225"/>
    <mergeCell ref="S225:T225"/>
    <mergeCell ref="Z225:AA225"/>
    <mergeCell ref="F221:G221"/>
    <mergeCell ref="F226:G226"/>
    <mergeCell ref="F227:G227"/>
    <mergeCell ref="F228:G228"/>
    <mergeCell ref="F222:G222"/>
    <mergeCell ref="F223:G223"/>
    <mergeCell ref="F224:G224"/>
  </mergeCells>
  <phoneticPr fontId="8"/>
  <dataValidations count="3">
    <dataValidation type="list" allowBlank="1" showInputMessage="1" showErrorMessage="1" sqref="C208:D211 E208:F208" xr:uid="{23BB26B7-2CD5-4068-AE5B-9EA31C13834D}">
      <formula1>"○"</formula1>
    </dataValidation>
    <dataValidation type="list" allowBlank="1" showInputMessage="1" showErrorMessage="1" sqref="Z216:AA217 S225:T225 S220:T220" xr:uid="{DE4C4A37-A83A-4589-8FD8-101CEF95FC2A}">
      <formula1>"0,1,2,3,4,5,6,7,8,9,10,11,12,13,14,15,16,17,18,19,20,21,22,23,24,25,26,27,27,29,30,31,32,33,34,35,36,37,38,39,40,41,42,43,44,45,46,47,48,49,50"</formula1>
    </dataValidation>
    <dataValidation type="list" allowBlank="1" showInputMessage="1" showErrorMessage="1" sqref="A8:A21" xr:uid="{437CF416-C73E-4BC5-9EE4-C015AE82537A}">
      <formula1>$B$209:$B$228</formula1>
    </dataValidation>
  </dataValidations>
  <pageMargins left="1.1499999999999999" right="0.31" top="0.41" bottom="0.21" header="0.25" footer="0.51200000000000001"/>
  <pageSetup paperSize="9" scale="48" orientation="landscape" r:id="rId1"/>
  <headerFooter alignWithMargins="0">
    <oddHeader>&amp;R&amp;F&amp;A</oddHead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B4A3-FE33-4379-A8EC-D809322BE72F}">
  <sheetPr>
    <tabColor theme="4"/>
  </sheetPr>
  <dimension ref="A1:L27"/>
  <sheetViews>
    <sheetView view="pageBreakPreview" zoomScale="85" zoomScaleNormal="100" zoomScaleSheetLayoutView="85" workbookViewId="0">
      <selection activeCell="N9" sqref="N9"/>
    </sheetView>
  </sheetViews>
  <sheetFormatPr defaultRowHeight="13.5"/>
  <cols>
    <col min="1" max="1" width="5" style="617" customWidth="1"/>
    <col min="2" max="2" width="20.75" style="617" customWidth="1"/>
    <col min="3" max="3" width="9.75" style="617" customWidth="1"/>
    <col min="4" max="4" width="15.25" style="617" customWidth="1"/>
    <col min="5" max="5" width="17.5" style="617" customWidth="1"/>
    <col min="6" max="6" width="12.75" style="617" customWidth="1"/>
    <col min="7" max="7" width="11" style="617" customWidth="1"/>
    <col min="8" max="8" width="5" style="617" customWidth="1"/>
    <col min="9" max="9" width="3.625" style="617" customWidth="1"/>
    <col min="10" max="10" width="8.375" style="617" customWidth="1"/>
    <col min="11" max="11" width="1" style="617" customWidth="1"/>
    <col min="12" max="12" width="2.5" style="617" customWidth="1"/>
    <col min="13" max="259" width="9" style="617"/>
    <col min="260" max="260" width="1.125" style="617" customWidth="1"/>
    <col min="261" max="262" width="15.625" style="617" customWidth="1"/>
    <col min="263" max="263" width="15.25" style="617" customWidth="1"/>
    <col min="264" max="264" width="17.5" style="617" customWidth="1"/>
    <col min="265" max="265" width="15.125" style="617" customWidth="1"/>
    <col min="266" max="266" width="15.25" style="617" customWidth="1"/>
    <col min="267" max="267" width="3.75" style="617" customWidth="1"/>
    <col min="268" max="268" width="2.5" style="617" customWidth="1"/>
    <col min="269" max="515" width="9" style="617"/>
    <col min="516" max="516" width="1.125" style="617" customWidth="1"/>
    <col min="517" max="518" width="15.625" style="617" customWidth="1"/>
    <col min="519" max="519" width="15.25" style="617" customWidth="1"/>
    <col min="520" max="520" width="17.5" style="617" customWidth="1"/>
    <col min="521" max="521" width="15.125" style="617" customWidth="1"/>
    <col min="522" max="522" width="15.25" style="617" customWidth="1"/>
    <col min="523" max="523" width="3.75" style="617" customWidth="1"/>
    <col min="524" max="524" width="2.5" style="617" customWidth="1"/>
    <col min="525" max="771" width="9" style="617"/>
    <col min="772" max="772" width="1.125" style="617" customWidth="1"/>
    <col min="773" max="774" width="15.625" style="617" customWidth="1"/>
    <col min="775" max="775" width="15.25" style="617" customWidth="1"/>
    <col min="776" max="776" width="17.5" style="617" customWidth="1"/>
    <col min="777" max="777" width="15.125" style="617" customWidth="1"/>
    <col min="778" max="778" width="15.25" style="617" customWidth="1"/>
    <col min="779" max="779" width="3.75" style="617" customWidth="1"/>
    <col min="780" max="780" width="2.5" style="617" customWidth="1"/>
    <col min="781" max="1027" width="9" style="617"/>
    <col min="1028" max="1028" width="1.125" style="617" customWidth="1"/>
    <col min="1029" max="1030" width="15.625" style="617" customWidth="1"/>
    <col min="1031" max="1031" width="15.25" style="617" customWidth="1"/>
    <col min="1032" max="1032" width="17.5" style="617" customWidth="1"/>
    <col min="1033" max="1033" width="15.125" style="617" customWidth="1"/>
    <col min="1034" max="1034" width="15.25" style="617" customWidth="1"/>
    <col min="1035" max="1035" width="3.75" style="617" customWidth="1"/>
    <col min="1036" max="1036" width="2.5" style="617" customWidth="1"/>
    <col min="1037" max="1283" width="9" style="617"/>
    <col min="1284" max="1284" width="1.125" style="617" customWidth="1"/>
    <col min="1285" max="1286" width="15.625" style="617" customWidth="1"/>
    <col min="1287" max="1287" width="15.25" style="617" customWidth="1"/>
    <col min="1288" max="1288" width="17.5" style="617" customWidth="1"/>
    <col min="1289" max="1289" width="15.125" style="617" customWidth="1"/>
    <col min="1290" max="1290" width="15.25" style="617" customWidth="1"/>
    <col min="1291" max="1291" width="3.75" style="617" customWidth="1"/>
    <col min="1292" max="1292" width="2.5" style="617" customWidth="1"/>
    <col min="1293" max="1539" width="9" style="617"/>
    <col min="1540" max="1540" width="1.125" style="617" customWidth="1"/>
    <col min="1541" max="1542" width="15.625" style="617" customWidth="1"/>
    <col min="1543" max="1543" width="15.25" style="617" customWidth="1"/>
    <col min="1544" max="1544" width="17.5" style="617" customWidth="1"/>
    <col min="1545" max="1545" width="15.125" style="617" customWidth="1"/>
    <col min="1546" max="1546" width="15.25" style="617" customWidth="1"/>
    <col min="1547" max="1547" width="3.75" style="617" customWidth="1"/>
    <col min="1548" max="1548" width="2.5" style="617" customWidth="1"/>
    <col min="1549" max="1795" width="9" style="617"/>
    <col min="1796" max="1796" width="1.125" style="617" customWidth="1"/>
    <col min="1797" max="1798" width="15.625" style="617" customWidth="1"/>
    <col min="1799" max="1799" width="15.25" style="617" customWidth="1"/>
    <col min="1800" max="1800" width="17.5" style="617" customWidth="1"/>
    <col min="1801" max="1801" width="15.125" style="617" customWidth="1"/>
    <col min="1802" max="1802" width="15.25" style="617" customWidth="1"/>
    <col min="1803" max="1803" width="3.75" style="617" customWidth="1"/>
    <col min="1804" max="1804" width="2.5" style="617" customWidth="1"/>
    <col min="1805" max="2051" width="9" style="617"/>
    <col min="2052" max="2052" width="1.125" style="617" customWidth="1"/>
    <col min="2053" max="2054" width="15.625" style="617" customWidth="1"/>
    <col min="2055" max="2055" width="15.25" style="617" customWidth="1"/>
    <col min="2056" max="2056" width="17.5" style="617" customWidth="1"/>
    <col min="2057" max="2057" width="15.125" style="617" customWidth="1"/>
    <col min="2058" max="2058" width="15.25" style="617" customWidth="1"/>
    <col min="2059" max="2059" width="3.75" style="617" customWidth="1"/>
    <col min="2060" max="2060" width="2.5" style="617" customWidth="1"/>
    <col min="2061" max="2307" width="9" style="617"/>
    <col min="2308" max="2308" width="1.125" style="617" customWidth="1"/>
    <col min="2309" max="2310" width="15.625" style="617" customWidth="1"/>
    <col min="2311" max="2311" width="15.25" style="617" customWidth="1"/>
    <col min="2312" max="2312" width="17.5" style="617" customWidth="1"/>
    <col min="2313" max="2313" width="15.125" style="617" customWidth="1"/>
    <col min="2314" max="2314" width="15.25" style="617" customWidth="1"/>
    <col min="2315" max="2315" width="3.75" style="617" customWidth="1"/>
    <col min="2316" max="2316" width="2.5" style="617" customWidth="1"/>
    <col min="2317" max="2563" width="9" style="617"/>
    <col min="2564" max="2564" width="1.125" style="617" customWidth="1"/>
    <col min="2565" max="2566" width="15.625" style="617" customWidth="1"/>
    <col min="2567" max="2567" width="15.25" style="617" customWidth="1"/>
    <col min="2568" max="2568" width="17.5" style="617" customWidth="1"/>
    <col min="2569" max="2569" width="15.125" style="617" customWidth="1"/>
    <col min="2570" max="2570" width="15.25" style="617" customWidth="1"/>
    <col min="2571" max="2571" width="3.75" style="617" customWidth="1"/>
    <col min="2572" max="2572" width="2.5" style="617" customWidth="1"/>
    <col min="2573" max="2819" width="9" style="617"/>
    <col min="2820" max="2820" width="1.125" style="617" customWidth="1"/>
    <col min="2821" max="2822" width="15.625" style="617" customWidth="1"/>
    <col min="2823" max="2823" width="15.25" style="617" customWidth="1"/>
    <col min="2824" max="2824" width="17.5" style="617" customWidth="1"/>
    <col min="2825" max="2825" width="15.125" style="617" customWidth="1"/>
    <col min="2826" max="2826" width="15.25" style="617" customWidth="1"/>
    <col min="2827" max="2827" width="3.75" style="617" customWidth="1"/>
    <col min="2828" max="2828" width="2.5" style="617" customWidth="1"/>
    <col min="2829" max="3075" width="9" style="617"/>
    <col min="3076" max="3076" width="1.125" style="617" customWidth="1"/>
    <col min="3077" max="3078" width="15.625" style="617" customWidth="1"/>
    <col min="3079" max="3079" width="15.25" style="617" customWidth="1"/>
    <col min="3080" max="3080" width="17.5" style="617" customWidth="1"/>
    <col min="3081" max="3081" width="15.125" style="617" customWidth="1"/>
    <col min="3082" max="3082" width="15.25" style="617" customWidth="1"/>
    <col min="3083" max="3083" width="3.75" style="617" customWidth="1"/>
    <col min="3084" max="3084" width="2.5" style="617" customWidth="1"/>
    <col min="3085" max="3331" width="9" style="617"/>
    <col min="3332" max="3332" width="1.125" style="617" customWidth="1"/>
    <col min="3333" max="3334" width="15.625" style="617" customWidth="1"/>
    <col min="3335" max="3335" width="15.25" style="617" customWidth="1"/>
    <col min="3336" max="3336" width="17.5" style="617" customWidth="1"/>
    <col min="3337" max="3337" width="15.125" style="617" customWidth="1"/>
    <col min="3338" max="3338" width="15.25" style="617" customWidth="1"/>
    <col min="3339" max="3339" width="3.75" style="617" customWidth="1"/>
    <col min="3340" max="3340" width="2.5" style="617" customWidth="1"/>
    <col min="3341" max="3587" width="9" style="617"/>
    <col min="3588" max="3588" width="1.125" style="617" customWidth="1"/>
    <col min="3589" max="3590" width="15.625" style="617" customWidth="1"/>
    <col min="3591" max="3591" width="15.25" style="617" customWidth="1"/>
    <col min="3592" max="3592" width="17.5" style="617" customWidth="1"/>
    <col min="3593" max="3593" width="15.125" style="617" customWidth="1"/>
    <col min="3594" max="3594" width="15.25" style="617" customWidth="1"/>
    <col min="3595" max="3595" width="3.75" style="617" customWidth="1"/>
    <col min="3596" max="3596" width="2.5" style="617" customWidth="1"/>
    <col min="3597" max="3843" width="9" style="617"/>
    <col min="3844" max="3844" width="1.125" style="617" customWidth="1"/>
    <col min="3845" max="3846" width="15.625" style="617" customWidth="1"/>
    <col min="3847" max="3847" width="15.25" style="617" customWidth="1"/>
    <col min="3848" max="3848" width="17.5" style="617" customWidth="1"/>
    <col min="3849" max="3849" width="15.125" style="617" customWidth="1"/>
    <col min="3850" max="3850" width="15.25" style="617" customWidth="1"/>
    <col min="3851" max="3851" width="3.75" style="617" customWidth="1"/>
    <col min="3852" max="3852" width="2.5" style="617" customWidth="1"/>
    <col min="3853" max="4099" width="9" style="617"/>
    <col min="4100" max="4100" width="1.125" style="617" customWidth="1"/>
    <col min="4101" max="4102" width="15.625" style="617" customWidth="1"/>
    <col min="4103" max="4103" width="15.25" style="617" customWidth="1"/>
    <col min="4104" max="4104" width="17.5" style="617" customWidth="1"/>
    <col min="4105" max="4105" width="15.125" style="617" customWidth="1"/>
    <col min="4106" max="4106" width="15.25" style="617" customWidth="1"/>
    <col min="4107" max="4107" width="3.75" style="617" customWidth="1"/>
    <col min="4108" max="4108" width="2.5" style="617" customWidth="1"/>
    <col min="4109" max="4355" width="9" style="617"/>
    <col min="4356" max="4356" width="1.125" style="617" customWidth="1"/>
    <col min="4357" max="4358" width="15.625" style="617" customWidth="1"/>
    <col min="4359" max="4359" width="15.25" style="617" customWidth="1"/>
    <col min="4360" max="4360" width="17.5" style="617" customWidth="1"/>
    <col min="4361" max="4361" width="15.125" style="617" customWidth="1"/>
    <col min="4362" max="4362" width="15.25" style="617" customWidth="1"/>
    <col min="4363" max="4363" width="3.75" style="617" customWidth="1"/>
    <col min="4364" max="4364" width="2.5" style="617" customWidth="1"/>
    <col min="4365" max="4611" width="9" style="617"/>
    <col min="4612" max="4612" width="1.125" style="617" customWidth="1"/>
    <col min="4613" max="4614" width="15.625" style="617" customWidth="1"/>
    <col min="4615" max="4615" width="15.25" style="617" customWidth="1"/>
    <col min="4616" max="4616" width="17.5" style="617" customWidth="1"/>
    <col min="4617" max="4617" width="15.125" style="617" customWidth="1"/>
    <col min="4618" max="4618" width="15.25" style="617" customWidth="1"/>
    <col min="4619" max="4619" width="3.75" style="617" customWidth="1"/>
    <col min="4620" max="4620" width="2.5" style="617" customWidth="1"/>
    <col min="4621" max="4867" width="9" style="617"/>
    <col min="4868" max="4868" width="1.125" style="617" customWidth="1"/>
    <col min="4869" max="4870" width="15.625" style="617" customWidth="1"/>
    <col min="4871" max="4871" width="15.25" style="617" customWidth="1"/>
    <col min="4872" max="4872" width="17.5" style="617" customWidth="1"/>
    <col min="4873" max="4873" width="15.125" style="617" customWidth="1"/>
    <col min="4874" max="4874" width="15.25" style="617" customWidth="1"/>
    <col min="4875" max="4875" width="3.75" style="617" customWidth="1"/>
    <col min="4876" max="4876" width="2.5" style="617" customWidth="1"/>
    <col min="4877" max="5123" width="9" style="617"/>
    <col min="5124" max="5124" width="1.125" style="617" customWidth="1"/>
    <col min="5125" max="5126" width="15.625" style="617" customWidth="1"/>
    <col min="5127" max="5127" width="15.25" style="617" customWidth="1"/>
    <col min="5128" max="5128" width="17.5" style="617" customWidth="1"/>
    <col min="5129" max="5129" width="15.125" style="617" customWidth="1"/>
    <col min="5130" max="5130" width="15.25" style="617" customWidth="1"/>
    <col min="5131" max="5131" width="3.75" style="617" customWidth="1"/>
    <col min="5132" max="5132" width="2.5" style="617" customWidth="1"/>
    <col min="5133" max="5379" width="9" style="617"/>
    <col min="5380" max="5380" width="1.125" style="617" customWidth="1"/>
    <col min="5381" max="5382" width="15.625" style="617" customWidth="1"/>
    <col min="5383" max="5383" width="15.25" style="617" customWidth="1"/>
    <col min="5384" max="5384" width="17.5" style="617" customWidth="1"/>
    <col min="5385" max="5385" width="15.125" style="617" customWidth="1"/>
    <col min="5386" max="5386" width="15.25" style="617" customWidth="1"/>
    <col min="5387" max="5387" width="3.75" style="617" customWidth="1"/>
    <col min="5388" max="5388" width="2.5" style="617" customWidth="1"/>
    <col min="5389" max="5635" width="9" style="617"/>
    <col min="5636" max="5636" width="1.125" style="617" customWidth="1"/>
    <col min="5637" max="5638" width="15.625" style="617" customWidth="1"/>
    <col min="5639" max="5639" width="15.25" style="617" customWidth="1"/>
    <col min="5640" max="5640" width="17.5" style="617" customWidth="1"/>
    <col min="5641" max="5641" width="15.125" style="617" customWidth="1"/>
    <col min="5642" max="5642" width="15.25" style="617" customWidth="1"/>
    <col min="5643" max="5643" width="3.75" style="617" customWidth="1"/>
    <col min="5644" max="5644" width="2.5" style="617" customWidth="1"/>
    <col min="5645" max="5891" width="9" style="617"/>
    <col min="5892" max="5892" width="1.125" style="617" customWidth="1"/>
    <col min="5893" max="5894" width="15.625" style="617" customWidth="1"/>
    <col min="5895" max="5895" width="15.25" style="617" customWidth="1"/>
    <col min="5896" max="5896" width="17.5" style="617" customWidth="1"/>
    <col min="5897" max="5897" width="15.125" style="617" customWidth="1"/>
    <col min="5898" max="5898" width="15.25" style="617" customWidth="1"/>
    <col min="5899" max="5899" width="3.75" style="617" customWidth="1"/>
    <col min="5900" max="5900" width="2.5" style="617" customWidth="1"/>
    <col min="5901" max="6147" width="9" style="617"/>
    <col min="6148" max="6148" width="1.125" style="617" customWidth="1"/>
    <col min="6149" max="6150" width="15.625" style="617" customWidth="1"/>
    <col min="6151" max="6151" width="15.25" style="617" customWidth="1"/>
    <col min="6152" max="6152" width="17.5" style="617" customWidth="1"/>
    <col min="6153" max="6153" width="15.125" style="617" customWidth="1"/>
    <col min="6154" max="6154" width="15.25" style="617" customWidth="1"/>
    <col min="6155" max="6155" width="3.75" style="617" customWidth="1"/>
    <col min="6156" max="6156" width="2.5" style="617" customWidth="1"/>
    <col min="6157" max="6403" width="9" style="617"/>
    <col min="6404" max="6404" width="1.125" style="617" customWidth="1"/>
    <col min="6405" max="6406" width="15.625" style="617" customWidth="1"/>
    <col min="6407" max="6407" width="15.25" style="617" customWidth="1"/>
    <col min="6408" max="6408" width="17.5" style="617" customWidth="1"/>
    <col min="6409" max="6409" width="15.125" style="617" customWidth="1"/>
    <col min="6410" max="6410" width="15.25" style="617" customWidth="1"/>
    <col min="6411" max="6411" width="3.75" style="617" customWidth="1"/>
    <col min="6412" max="6412" width="2.5" style="617" customWidth="1"/>
    <col min="6413" max="6659" width="9" style="617"/>
    <col min="6660" max="6660" width="1.125" style="617" customWidth="1"/>
    <col min="6661" max="6662" width="15.625" style="617" customWidth="1"/>
    <col min="6663" max="6663" width="15.25" style="617" customWidth="1"/>
    <col min="6664" max="6664" width="17.5" style="617" customWidth="1"/>
    <col min="6665" max="6665" width="15.125" style="617" customWidth="1"/>
    <col min="6666" max="6666" width="15.25" style="617" customWidth="1"/>
    <col min="6667" max="6667" width="3.75" style="617" customWidth="1"/>
    <col min="6668" max="6668" width="2.5" style="617" customWidth="1"/>
    <col min="6669" max="6915" width="9" style="617"/>
    <col min="6916" max="6916" width="1.125" style="617" customWidth="1"/>
    <col min="6917" max="6918" width="15.625" style="617" customWidth="1"/>
    <col min="6919" max="6919" width="15.25" style="617" customWidth="1"/>
    <col min="6920" max="6920" width="17.5" style="617" customWidth="1"/>
    <col min="6921" max="6921" width="15.125" style="617" customWidth="1"/>
    <col min="6922" max="6922" width="15.25" style="617" customWidth="1"/>
    <col min="6923" max="6923" width="3.75" style="617" customWidth="1"/>
    <col min="6924" max="6924" width="2.5" style="617" customWidth="1"/>
    <col min="6925" max="7171" width="9" style="617"/>
    <col min="7172" max="7172" width="1.125" style="617" customWidth="1"/>
    <col min="7173" max="7174" width="15.625" style="617" customWidth="1"/>
    <col min="7175" max="7175" width="15.25" style="617" customWidth="1"/>
    <col min="7176" max="7176" width="17.5" style="617" customWidth="1"/>
    <col min="7177" max="7177" width="15.125" style="617" customWidth="1"/>
    <col min="7178" max="7178" width="15.25" style="617" customWidth="1"/>
    <col min="7179" max="7179" width="3.75" style="617" customWidth="1"/>
    <col min="7180" max="7180" width="2.5" style="617" customWidth="1"/>
    <col min="7181" max="7427" width="9" style="617"/>
    <col min="7428" max="7428" width="1.125" style="617" customWidth="1"/>
    <col min="7429" max="7430" width="15.625" style="617" customWidth="1"/>
    <col min="7431" max="7431" width="15.25" style="617" customWidth="1"/>
    <col min="7432" max="7432" width="17.5" style="617" customWidth="1"/>
    <col min="7433" max="7433" width="15.125" style="617" customWidth="1"/>
    <col min="7434" max="7434" width="15.25" style="617" customWidth="1"/>
    <col min="7435" max="7435" width="3.75" style="617" customWidth="1"/>
    <col min="7436" max="7436" width="2.5" style="617" customWidth="1"/>
    <col min="7437" max="7683" width="9" style="617"/>
    <col min="7684" max="7684" width="1.125" style="617" customWidth="1"/>
    <col min="7685" max="7686" width="15.625" style="617" customWidth="1"/>
    <col min="7687" max="7687" width="15.25" style="617" customWidth="1"/>
    <col min="7688" max="7688" width="17.5" style="617" customWidth="1"/>
    <col min="7689" max="7689" width="15.125" style="617" customWidth="1"/>
    <col min="7690" max="7690" width="15.25" style="617" customWidth="1"/>
    <col min="7691" max="7691" width="3.75" style="617" customWidth="1"/>
    <col min="7692" max="7692" width="2.5" style="617" customWidth="1"/>
    <col min="7693" max="7939" width="9" style="617"/>
    <col min="7940" max="7940" width="1.125" style="617" customWidth="1"/>
    <col min="7941" max="7942" width="15.625" style="617" customWidth="1"/>
    <col min="7943" max="7943" width="15.25" style="617" customWidth="1"/>
    <col min="7944" max="7944" width="17.5" style="617" customWidth="1"/>
    <col min="7945" max="7945" width="15.125" style="617" customWidth="1"/>
    <col min="7946" max="7946" width="15.25" style="617" customWidth="1"/>
    <col min="7947" max="7947" width="3.75" style="617" customWidth="1"/>
    <col min="7948" max="7948" width="2.5" style="617" customWidth="1"/>
    <col min="7949" max="8195" width="9" style="617"/>
    <col min="8196" max="8196" width="1.125" style="617" customWidth="1"/>
    <col min="8197" max="8198" width="15.625" style="617" customWidth="1"/>
    <col min="8199" max="8199" width="15.25" style="617" customWidth="1"/>
    <col min="8200" max="8200" width="17.5" style="617" customWidth="1"/>
    <col min="8201" max="8201" width="15.125" style="617" customWidth="1"/>
    <col min="8202" max="8202" width="15.25" style="617" customWidth="1"/>
    <col min="8203" max="8203" width="3.75" style="617" customWidth="1"/>
    <col min="8204" max="8204" width="2.5" style="617" customWidth="1"/>
    <col min="8205" max="8451" width="9" style="617"/>
    <col min="8452" max="8452" width="1.125" style="617" customWidth="1"/>
    <col min="8453" max="8454" width="15.625" style="617" customWidth="1"/>
    <col min="8455" max="8455" width="15.25" style="617" customWidth="1"/>
    <col min="8456" max="8456" width="17.5" style="617" customWidth="1"/>
    <col min="8457" max="8457" width="15.125" style="617" customWidth="1"/>
    <col min="8458" max="8458" width="15.25" style="617" customWidth="1"/>
    <col min="8459" max="8459" width="3.75" style="617" customWidth="1"/>
    <col min="8460" max="8460" width="2.5" style="617" customWidth="1"/>
    <col min="8461" max="8707" width="9" style="617"/>
    <col min="8708" max="8708" width="1.125" style="617" customWidth="1"/>
    <col min="8709" max="8710" width="15.625" style="617" customWidth="1"/>
    <col min="8711" max="8711" width="15.25" style="617" customWidth="1"/>
    <col min="8712" max="8712" width="17.5" style="617" customWidth="1"/>
    <col min="8713" max="8713" width="15.125" style="617" customWidth="1"/>
    <col min="8714" max="8714" width="15.25" style="617" customWidth="1"/>
    <col min="8715" max="8715" width="3.75" style="617" customWidth="1"/>
    <col min="8716" max="8716" width="2.5" style="617" customWidth="1"/>
    <col min="8717" max="8963" width="9" style="617"/>
    <col min="8964" max="8964" width="1.125" style="617" customWidth="1"/>
    <col min="8965" max="8966" width="15.625" style="617" customWidth="1"/>
    <col min="8967" max="8967" width="15.25" style="617" customWidth="1"/>
    <col min="8968" max="8968" width="17.5" style="617" customWidth="1"/>
    <col min="8969" max="8969" width="15.125" style="617" customWidth="1"/>
    <col min="8970" max="8970" width="15.25" style="617" customWidth="1"/>
    <col min="8971" max="8971" width="3.75" style="617" customWidth="1"/>
    <col min="8972" max="8972" width="2.5" style="617" customWidth="1"/>
    <col min="8973" max="9219" width="9" style="617"/>
    <col min="9220" max="9220" width="1.125" style="617" customWidth="1"/>
    <col min="9221" max="9222" width="15.625" style="617" customWidth="1"/>
    <col min="9223" max="9223" width="15.25" style="617" customWidth="1"/>
    <col min="9224" max="9224" width="17.5" style="617" customWidth="1"/>
    <col min="9225" max="9225" width="15.125" style="617" customWidth="1"/>
    <col min="9226" max="9226" width="15.25" style="617" customWidth="1"/>
    <col min="9227" max="9227" width="3.75" style="617" customWidth="1"/>
    <col min="9228" max="9228" width="2.5" style="617" customWidth="1"/>
    <col min="9229" max="9475" width="9" style="617"/>
    <col min="9476" max="9476" width="1.125" style="617" customWidth="1"/>
    <col min="9477" max="9478" width="15.625" style="617" customWidth="1"/>
    <col min="9479" max="9479" width="15.25" style="617" customWidth="1"/>
    <col min="9480" max="9480" width="17.5" style="617" customWidth="1"/>
    <col min="9481" max="9481" width="15.125" style="617" customWidth="1"/>
    <col min="9482" max="9482" width="15.25" style="617" customWidth="1"/>
    <col min="9483" max="9483" width="3.75" style="617" customWidth="1"/>
    <col min="9484" max="9484" width="2.5" style="617" customWidth="1"/>
    <col min="9485" max="9731" width="9" style="617"/>
    <col min="9732" max="9732" width="1.125" style="617" customWidth="1"/>
    <col min="9733" max="9734" width="15.625" style="617" customWidth="1"/>
    <col min="9735" max="9735" width="15.25" style="617" customWidth="1"/>
    <col min="9736" max="9736" width="17.5" style="617" customWidth="1"/>
    <col min="9737" max="9737" width="15.125" style="617" customWidth="1"/>
    <col min="9738" max="9738" width="15.25" style="617" customWidth="1"/>
    <col min="9739" max="9739" width="3.75" style="617" customWidth="1"/>
    <col min="9740" max="9740" width="2.5" style="617" customWidth="1"/>
    <col min="9741" max="9987" width="9" style="617"/>
    <col min="9988" max="9988" width="1.125" style="617" customWidth="1"/>
    <col min="9989" max="9990" width="15.625" style="617" customWidth="1"/>
    <col min="9991" max="9991" width="15.25" style="617" customWidth="1"/>
    <col min="9992" max="9992" width="17.5" style="617" customWidth="1"/>
    <col min="9993" max="9993" width="15.125" style="617" customWidth="1"/>
    <col min="9994" max="9994" width="15.25" style="617" customWidth="1"/>
    <col min="9995" max="9995" width="3.75" style="617" customWidth="1"/>
    <col min="9996" max="9996" width="2.5" style="617" customWidth="1"/>
    <col min="9997" max="10243" width="9" style="617"/>
    <col min="10244" max="10244" width="1.125" style="617" customWidth="1"/>
    <col min="10245" max="10246" width="15.625" style="617" customWidth="1"/>
    <col min="10247" max="10247" width="15.25" style="617" customWidth="1"/>
    <col min="10248" max="10248" width="17.5" style="617" customWidth="1"/>
    <col min="10249" max="10249" width="15.125" style="617" customWidth="1"/>
    <col min="10250" max="10250" width="15.25" style="617" customWidth="1"/>
    <col min="10251" max="10251" width="3.75" style="617" customWidth="1"/>
    <col min="10252" max="10252" width="2.5" style="617" customWidth="1"/>
    <col min="10253" max="10499" width="9" style="617"/>
    <col min="10500" max="10500" width="1.125" style="617" customWidth="1"/>
    <col min="10501" max="10502" width="15.625" style="617" customWidth="1"/>
    <col min="10503" max="10503" width="15.25" style="617" customWidth="1"/>
    <col min="10504" max="10504" width="17.5" style="617" customWidth="1"/>
    <col min="10505" max="10505" width="15.125" style="617" customWidth="1"/>
    <col min="10506" max="10506" width="15.25" style="617" customWidth="1"/>
    <col min="10507" max="10507" width="3.75" style="617" customWidth="1"/>
    <col min="10508" max="10508" width="2.5" style="617" customWidth="1"/>
    <col min="10509" max="10755" width="9" style="617"/>
    <col min="10756" max="10756" width="1.125" style="617" customWidth="1"/>
    <col min="10757" max="10758" width="15.625" style="617" customWidth="1"/>
    <col min="10759" max="10759" width="15.25" style="617" customWidth="1"/>
    <col min="10760" max="10760" width="17.5" style="617" customWidth="1"/>
    <col min="10761" max="10761" width="15.125" style="617" customWidth="1"/>
    <col min="10762" max="10762" width="15.25" style="617" customWidth="1"/>
    <col min="10763" max="10763" width="3.75" style="617" customWidth="1"/>
    <col min="10764" max="10764" width="2.5" style="617" customWidth="1"/>
    <col min="10765" max="11011" width="9" style="617"/>
    <col min="11012" max="11012" width="1.125" style="617" customWidth="1"/>
    <col min="11013" max="11014" width="15.625" style="617" customWidth="1"/>
    <col min="11015" max="11015" width="15.25" style="617" customWidth="1"/>
    <col min="11016" max="11016" width="17.5" style="617" customWidth="1"/>
    <col min="11017" max="11017" width="15.125" style="617" customWidth="1"/>
    <col min="11018" max="11018" width="15.25" style="617" customWidth="1"/>
    <col min="11019" max="11019" width="3.75" style="617" customWidth="1"/>
    <col min="11020" max="11020" width="2.5" style="617" customWidth="1"/>
    <col min="11021" max="11267" width="9" style="617"/>
    <col min="11268" max="11268" width="1.125" style="617" customWidth="1"/>
    <col min="11269" max="11270" width="15.625" style="617" customWidth="1"/>
    <col min="11271" max="11271" width="15.25" style="617" customWidth="1"/>
    <col min="11272" max="11272" width="17.5" style="617" customWidth="1"/>
    <col min="11273" max="11273" width="15.125" style="617" customWidth="1"/>
    <col min="11274" max="11274" width="15.25" style="617" customWidth="1"/>
    <col min="11275" max="11275" width="3.75" style="617" customWidth="1"/>
    <col min="11276" max="11276" width="2.5" style="617" customWidth="1"/>
    <col min="11277" max="11523" width="9" style="617"/>
    <col min="11524" max="11524" width="1.125" style="617" customWidth="1"/>
    <col min="11525" max="11526" width="15.625" style="617" customWidth="1"/>
    <col min="11527" max="11527" width="15.25" style="617" customWidth="1"/>
    <col min="11528" max="11528" width="17.5" style="617" customWidth="1"/>
    <col min="11529" max="11529" width="15.125" style="617" customWidth="1"/>
    <col min="11530" max="11530" width="15.25" style="617" customWidth="1"/>
    <col min="11531" max="11531" width="3.75" style="617" customWidth="1"/>
    <col min="11532" max="11532" width="2.5" style="617" customWidth="1"/>
    <col min="11533" max="11779" width="9" style="617"/>
    <col min="11780" max="11780" width="1.125" style="617" customWidth="1"/>
    <col min="11781" max="11782" width="15.625" style="617" customWidth="1"/>
    <col min="11783" max="11783" width="15.25" style="617" customWidth="1"/>
    <col min="11784" max="11784" width="17.5" style="617" customWidth="1"/>
    <col min="11785" max="11785" width="15.125" style="617" customWidth="1"/>
    <col min="11786" max="11786" width="15.25" style="617" customWidth="1"/>
    <col min="11787" max="11787" width="3.75" style="617" customWidth="1"/>
    <col min="11788" max="11788" width="2.5" style="617" customWidth="1"/>
    <col min="11789" max="12035" width="9" style="617"/>
    <col min="12036" max="12036" width="1.125" style="617" customWidth="1"/>
    <col min="12037" max="12038" width="15.625" style="617" customWidth="1"/>
    <col min="12039" max="12039" width="15.25" style="617" customWidth="1"/>
    <col min="12040" max="12040" width="17.5" style="617" customWidth="1"/>
    <col min="12041" max="12041" width="15.125" style="617" customWidth="1"/>
    <col min="12042" max="12042" width="15.25" style="617" customWidth="1"/>
    <col min="12043" max="12043" width="3.75" style="617" customWidth="1"/>
    <col min="12044" max="12044" width="2.5" style="617" customWidth="1"/>
    <col min="12045" max="12291" width="9" style="617"/>
    <col min="12292" max="12292" width="1.125" style="617" customWidth="1"/>
    <col min="12293" max="12294" width="15.625" style="617" customWidth="1"/>
    <col min="12295" max="12295" width="15.25" style="617" customWidth="1"/>
    <col min="12296" max="12296" width="17.5" style="617" customWidth="1"/>
    <col min="12297" max="12297" width="15.125" style="617" customWidth="1"/>
    <col min="12298" max="12298" width="15.25" style="617" customWidth="1"/>
    <col min="12299" max="12299" width="3.75" style="617" customWidth="1"/>
    <col min="12300" max="12300" width="2.5" style="617" customWidth="1"/>
    <col min="12301" max="12547" width="9" style="617"/>
    <col min="12548" max="12548" width="1.125" style="617" customWidth="1"/>
    <col min="12549" max="12550" width="15.625" style="617" customWidth="1"/>
    <col min="12551" max="12551" width="15.25" style="617" customWidth="1"/>
    <col min="12552" max="12552" width="17.5" style="617" customWidth="1"/>
    <col min="12553" max="12553" width="15.125" style="617" customWidth="1"/>
    <col min="12554" max="12554" width="15.25" style="617" customWidth="1"/>
    <col min="12555" max="12555" width="3.75" style="617" customWidth="1"/>
    <col min="12556" max="12556" width="2.5" style="617" customWidth="1"/>
    <col min="12557" max="12803" width="9" style="617"/>
    <col min="12804" max="12804" width="1.125" style="617" customWidth="1"/>
    <col min="12805" max="12806" width="15.625" style="617" customWidth="1"/>
    <col min="12807" max="12807" width="15.25" style="617" customWidth="1"/>
    <col min="12808" max="12808" width="17.5" style="617" customWidth="1"/>
    <col min="12809" max="12809" width="15.125" style="617" customWidth="1"/>
    <col min="12810" max="12810" width="15.25" style="617" customWidth="1"/>
    <col min="12811" max="12811" width="3.75" style="617" customWidth="1"/>
    <col min="12812" max="12812" width="2.5" style="617" customWidth="1"/>
    <col min="12813" max="13059" width="9" style="617"/>
    <col min="13060" max="13060" width="1.125" style="617" customWidth="1"/>
    <col min="13061" max="13062" width="15.625" style="617" customWidth="1"/>
    <col min="13063" max="13063" width="15.25" style="617" customWidth="1"/>
    <col min="13064" max="13064" width="17.5" style="617" customWidth="1"/>
    <col min="13065" max="13065" width="15.125" style="617" customWidth="1"/>
    <col min="13066" max="13066" width="15.25" style="617" customWidth="1"/>
    <col min="13067" max="13067" width="3.75" style="617" customWidth="1"/>
    <col min="13068" max="13068" width="2.5" style="617" customWidth="1"/>
    <col min="13069" max="13315" width="9" style="617"/>
    <col min="13316" max="13316" width="1.125" style="617" customWidth="1"/>
    <col min="13317" max="13318" width="15.625" style="617" customWidth="1"/>
    <col min="13319" max="13319" width="15.25" style="617" customWidth="1"/>
    <col min="13320" max="13320" width="17.5" style="617" customWidth="1"/>
    <col min="13321" max="13321" width="15.125" style="617" customWidth="1"/>
    <col min="13322" max="13322" width="15.25" style="617" customWidth="1"/>
    <col min="13323" max="13323" width="3.75" style="617" customWidth="1"/>
    <col min="13324" max="13324" width="2.5" style="617" customWidth="1"/>
    <col min="13325" max="13571" width="9" style="617"/>
    <col min="13572" max="13572" width="1.125" style="617" customWidth="1"/>
    <col min="13573" max="13574" width="15.625" style="617" customWidth="1"/>
    <col min="13575" max="13575" width="15.25" style="617" customWidth="1"/>
    <col min="13576" max="13576" width="17.5" style="617" customWidth="1"/>
    <col min="13577" max="13577" width="15.125" style="617" customWidth="1"/>
    <col min="13578" max="13578" width="15.25" style="617" customWidth="1"/>
    <col min="13579" max="13579" width="3.75" style="617" customWidth="1"/>
    <col min="13580" max="13580" width="2.5" style="617" customWidth="1"/>
    <col min="13581" max="13827" width="9" style="617"/>
    <col min="13828" max="13828" width="1.125" style="617" customWidth="1"/>
    <col min="13829" max="13830" width="15.625" style="617" customWidth="1"/>
    <col min="13831" max="13831" width="15.25" style="617" customWidth="1"/>
    <col min="13832" max="13832" width="17.5" style="617" customWidth="1"/>
    <col min="13833" max="13833" width="15.125" style="617" customWidth="1"/>
    <col min="13834" max="13834" width="15.25" style="617" customWidth="1"/>
    <col min="13835" max="13835" width="3.75" style="617" customWidth="1"/>
    <col min="13836" max="13836" width="2.5" style="617" customWidth="1"/>
    <col min="13837" max="14083" width="9" style="617"/>
    <col min="14084" max="14084" width="1.125" style="617" customWidth="1"/>
    <col min="14085" max="14086" width="15.625" style="617" customWidth="1"/>
    <col min="14087" max="14087" width="15.25" style="617" customWidth="1"/>
    <col min="14088" max="14088" width="17.5" style="617" customWidth="1"/>
    <col min="14089" max="14089" width="15.125" style="617" customWidth="1"/>
    <col min="14090" max="14090" width="15.25" style="617" customWidth="1"/>
    <col min="14091" max="14091" width="3.75" style="617" customWidth="1"/>
    <col min="14092" max="14092" width="2.5" style="617" customWidth="1"/>
    <col min="14093" max="14339" width="9" style="617"/>
    <col min="14340" max="14340" width="1.125" style="617" customWidth="1"/>
    <col min="14341" max="14342" width="15.625" style="617" customWidth="1"/>
    <col min="14343" max="14343" width="15.25" style="617" customWidth="1"/>
    <col min="14344" max="14344" width="17.5" style="617" customWidth="1"/>
    <col min="14345" max="14345" width="15.125" style="617" customWidth="1"/>
    <col min="14346" max="14346" width="15.25" style="617" customWidth="1"/>
    <col min="14347" max="14347" width="3.75" style="617" customWidth="1"/>
    <col min="14348" max="14348" width="2.5" style="617" customWidth="1"/>
    <col min="14349" max="14595" width="9" style="617"/>
    <col min="14596" max="14596" width="1.125" style="617" customWidth="1"/>
    <col min="14597" max="14598" width="15.625" style="617" customWidth="1"/>
    <col min="14599" max="14599" width="15.25" style="617" customWidth="1"/>
    <col min="14600" max="14600" width="17.5" style="617" customWidth="1"/>
    <col min="14601" max="14601" width="15.125" style="617" customWidth="1"/>
    <col min="14602" max="14602" width="15.25" style="617" customWidth="1"/>
    <col min="14603" max="14603" width="3.75" style="617" customWidth="1"/>
    <col min="14604" max="14604" width="2.5" style="617" customWidth="1"/>
    <col min="14605" max="14851" width="9" style="617"/>
    <col min="14852" max="14852" width="1.125" style="617" customWidth="1"/>
    <col min="14853" max="14854" width="15.625" style="617" customWidth="1"/>
    <col min="14855" max="14855" width="15.25" style="617" customWidth="1"/>
    <col min="14856" max="14856" width="17.5" style="617" customWidth="1"/>
    <col min="14857" max="14857" width="15.125" style="617" customWidth="1"/>
    <col min="14858" max="14858" width="15.25" style="617" customWidth="1"/>
    <col min="14859" max="14859" width="3.75" style="617" customWidth="1"/>
    <col min="14860" max="14860" width="2.5" style="617" customWidth="1"/>
    <col min="14861" max="15107" width="9" style="617"/>
    <col min="15108" max="15108" width="1.125" style="617" customWidth="1"/>
    <col min="15109" max="15110" width="15.625" style="617" customWidth="1"/>
    <col min="15111" max="15111" width="15.25" style="617" customWidth="1"/>
    <col min="15112" max="15112" width="17.5" style="617" customWidth="1"/>
    <col min="15113" max="15113" width="15.125" style="617" customWidth="1"/>
    <col min="15114" max="15114" width="15.25" style="617" customWidth="1"/>
    <col min="15115" max="15115" width="3.75" style="617" customWidth="1"/>
    <col min="15116" max="15116" width="2.5" style="617" customWidth="1"/>
    <col min="15117" max="15363" width="9" style="617"/>
    <col min="15364" max="15364" width="1.125" style="617" customWidth="1"/>
    <col min="15365" max="15366" width="15.625" style="617" customWidth="1"/>
    <col min="15367" max="15367" width="15.25" style="617" customWidth="1"/>
    <col min="15368" max="15368" width="17.5" style="617" customWidth="1"/>
    <col min="15369" max="15369" width="15.125" style="617" customWidth="1"/>
    <col min="15370" max="15370" width="15.25" style="617" customWidth="1"/>
    <col min="15371" max="15371" width="3.75" style="617" customWidth="1"/>
    <col min="15372" max="15372" width="2.5" style="617" customWidth="1"/>
    <col min="15373" max="15619" width="9" style="617"/>
    <col min="15620" max="15620" width="1.125" style="617" customWidth="1"/>
    <col min="15621" max="15622" width="15.625" style="617" customWidth="1"/>
    <col min="15623" max="15623" width="15.25" style="617" customWidth="1"/>
    <col min="15624" max="15624" width="17.5" style="617" customWidth="1"/>
    <col min="15625" max="15625" width="15.125" style="617" customWidth="1"/>
    <col min="15626" max="15626" width="15.25" style="617" customWidth="1"/>
    <col min="15627" max="15627" width="3.75" style="617" customWidth="1"/>
    <col min="15628" max="15628" width="2.5" style="617" customWidth="1"/>
    <col min="15629" max="15875" width="9" style="617"/>
    <col min="15876" max="15876" width="1.125" style="617" customWidth="1"/>
    <col min="15877" max="15878" width="15.625" style="617" customWidth="1"/>
    <col min="15879" max="15879" width="15.25" style="617" customWidth="1"/>
    <col min="15880" max="15880" width="17.5" style="617" customWidth="1"/>
    <col min="15881" max="15881" width="15.125" style="617" customWidth="1"/>
    <col min="15882" max="15882" width="15.25" style="617" customWidth="1"/>
    <col min="15883" max="15883" width="3.75" style="617" customWidth="1"/>
    <col min="15884" max="15884" width="2.5" style="617" customWidth="1"/>
    <col min="15885" max="16131" width="9" style="617"/>
    <col min="16132" max="16132" width="1.125" style="617" customWidth="1"/>
    <col min="16133" max="16134" width="15.625" style="617" customWidth="1"/>
    <col min="16135" max="16135" width="15.25" style="617" customWidth="1"/>
    <col min="16136" max="16136" width="17.5" style="617" customWidth="1"/>
    <col min="16137" max="16137" width="15.125" style="617" customWidth="1"/>
    <col min="16138" max="16138" width="15.25" style="617" customWidth="1"/>
    <col min="16139" max="16139" width="3.75" style="617" customWidth="1"/>
    <col min="16140" max="16140" width="2.5" style="617" customWidth="1"/>
    <col min="16141" max="16384" width="9" style="617"/>
  </cols>
  <sheetData>
    <row r="1" spans="1:11" ht="27.75" customHeight="1">
      <c r="B1" s="1337" t="s">
        <v>1480</v>
      </c>
      <c r="C1" s="596"/>
      <c r="D1" s="596"/>
      <c r="E1" s="596"/>
      <c r="F1" s="596"/>
      <c r="G1" s="596"/>
      <c r="H1" s="596"/>
      <c r="I1" s="596"/>
      <c r="J1" s="596"/>
    </row>
    <row r="2" spans="1:11" ht="15.75" customHeight="1">
      <c r="A2" s="583"/>
      <c r="B2" s="659" t="s">
        <v>985</v>
      </c>
      <c r="C2" s="582"/>
      <c r="D2" s="582"/>
      <c r="E2" s="582"/>
      <c r="F2" s="582"/>
      <c r="G2" s="2717" t="str">
        <f>IF(AND(ISBLANK('届出書 '!AA4),ISBLANK('届出書 '!AD4),ISBLANK('届出書 '!AG4)),"届出書の日付から自動引用","令和"&amp;'届出書 '!AA4&amp;"年"&amp;'届出書 '!AD4&amp;"月"&amp;'届出書 '!AG4&amp;"日")</f>
        <v>届出書の日付から自動引用</v>
      </c>
      <c r="H2" s="2717"/>
      <c r="I2" s="2717"/>
      <c r="J2" s="2717"/>
    </row>
    <row r="3" spans="1:11" ht="18" customHeight="1">
      <c r="A3" s="2718" t="s">
        <v>986</v>
      </c>
      <c r="B3" s="2718"/>
      <c r="C3" s="2718"/>
      <c r="D3" s="2718"/>
      <c r="E3" s="2718"/>
      <c r="F3" s="2718"/>
      <c r="G3" s="2718"/>
      <c r="H3" s="2718"/>
      <c r="I3" s="2718"/>
      <c r="J3" s="2718"/>
    </row>
    <row r="4" spans="1:11" ht="12" customHeight="1">
      <c r="A4" s="585"/>
      <c r="B4" s="585"/>
      <c r="C4" s="585"/>
      <c r="D4" s="585"/>
      <c r="E4" s="585"/>
      <c r="F4" s="585"/>
      <c r="G4" s="585"/>
      <c r="H4" s="585"/>
      <c r="I4" s="585"/>
      <c r="J4" s="585"/>
    </row>
    <row r="5" spans="1:11" ht="43.5" customHeight="1">
      <c r="A5" s="585"/>
      <c r="B5" s="640" t="s">
        <v>967</v>
      </c>
      <c r="C5" s="4120" t="str">
        <f>IF(ISBLANK('届出書 '!G18),"届出書の記載欄から自動引用",'届出書 '!G18)</f>
        <v>届出書の記載欄から自動引用</v>
      </c>
      <c r="D5" s="4121"/>
      <c r="E5" s="4121"/>
      <c r="F5" s="4121"/>
      <c r="G5" s="4121"/>
      <c r="H5" s="4121"/>
      <c r="I5" s="4121"/>
      <c r="J5" s="4122"/>
    </row>
    <row r="6" spans="1:11" ht="43.5" customHeight="1">
      <c r="A6" s="582"/>
      <c r="B6" s="641" t="s">
        <v>224</v>
      </c>
      <c r="C6" s="4157"/>
      <c r="D6" s="4157"/>
      <c r="E6" s="4157"/>
      <c r="F6" s="4157"/>
      <c r="G6" s="4157"/>
      <c r="H6" s="4157"/>
      <c r="I6" s="4157"/>
      <c r="J6" s="4157"/>
      <c r="K6" s="660"/>
    </row>
    <row r="7" spans="1:11" ht="43.5" customHeight="1">
      <c r="A7" s="582"/>
      <c r="B7" s="4146" t="s">
        <v>1567</v>
      </c>
      <c r="C7" s="4148" t="s">
        <v>1565</v>
      </c>
      <c r="D7" s="4149"/>
      <c r="E7" s="4149"/>
      <c r="F7" s="2721" t="s">
        <v>1566</v>
      </c>
      <c r="G7" s="2722"/>
      <c r="H7" s="2722"/>
      <c r="I7" s="2722"/>
      <c r="J7" s="2723"/>
      <c r="K7" s="660"/>
    </row>
    <row r="8" spans="1:11" ht="43.5" customHeight="1">
      <c r="A8" s="582"/>
      <c r="B8" s="2709"/>
      <c r="C8" s="4158" t="s">
        <v>1732</v>
      </c>
      <c r="D8" s="4159"/>
      <c r="E8" s="4159"/>
      <c r="F8" s="4159"/>
      <c r="G8" s="4159"/>
      <c r="H8" s="4159"/>
      <c r="I8" s="4159"/>
      <c r="J8" s="4160"/>
      <c r="K8" s="660"/>
    </row>
    <row r="9" spans="1:11" ht="19.5" customHeight="1">
      <c r="A9" s="582"/>
      <c r="B9" s="2707" t="s">
        <v>987</v>
      </c>
      <c r="C9" s="4155" t="s">
        <v>969</v>
      </c>
      <c r="D9" s="4156"/>
      <c r="E9" s="4156"/>
      <c r="F9" s="4156"/>
      <c r="G9" s="4156"/>
      <c r="H9" s="4156"/>
      <c r="I9" s="4156"/>
      <c r="J9" s="4156"/>
      <c r="K9" s="660"/>
    </row>
    <row r="10" spans="1:11" ht="40.5" customHeight="1">
      <c r="A10" s="582"/>
      <c r="B10" s="2708"/>
      <c r="C10" s="643" t="s">
        <v>310</v>
      </c>
      <c r="D10" s="643" t="s">
        <v>137</v>
      </c>
      <c r="E10" s="4123" t="s">
        <v>596</v>
      </c>
      <c r="F10" s="4123"/>
      <c r="G10" s="4123"/>
      <c r="H10" s="4124" t="s">
        <v>970</v>
      </c>
      <c r="I10" s="4124"/>
      <c r="J10" s="644" t="s">
        <v>971</v>
      </c>
    </row>
    <row r="11" spans="1:11" ht="19.5" customHeight="1">
      <c r="A11" s="582"/>
      <c r="B11" s="2708"/>
      <c r="C11" s="1042"/>
      <c r="D11" s="1042"/>
      <c r="E11" s="4115"/>
      <c r="F11" s="4115"/>
      <c r="G11" s="4115"/>
      <c r="H11" s="1043"/>
      <c r="I11" s="593" t="s">
        <v>972</v>
      </c>
      <c r="J11" s="1043"/>
    </row>
    <row r="12" spans="1:11" ht="19.5" customHeight="1">
      <c r="A12" s="582"/>
      <c r="B12" s="2708"/>
      <c r="C12" s="1042"/>
      <c r="D12" s="1042"/>
      <c r="E12" s="4115"/>
      <c r="F12" s="4115"/>
      <c r="G12" s="4115"/>
      <c r="H12" s="1043"/>
      <c r="I12" s="593" t="s">
        <v>972</v>
      </c>
      <c r="J12" s="1043"/>
    </row>
    <row r="13" spans="1:11" ht="19.5" customHeight="1">
      <c r="A13" s="582"/>
      <c r="B13" s="2708"/>
      <c r="C13" s="1042"/>
      <c r="D13" s="1042"/>
      <c r="E13" s="4115"/>
      <c r="F13" s="4115"/>
      <c r="G13" s="4115"/>
      <c r="H13" s="1043"/>
      <c r="I13" s="593" t="s">
        <v>972</v>
      </c>
      <c r="J13" s="1043"/>
    </row>
    <row r="14" spans="1:11" ht="19.5" customHeight="1">
      <c r="A14" s="582"/>
      <c r="B14" s="2708"/>
      <c r="C14" s="4140" t="s">
        <v>597</v>
      </c>
      <c r="D14" s="4141"/>
      <c r="E14" s="4141"/>
      <c r="F14" s="4141"/>
      <c r="G14" s="4141"/>
      <c r="H14" s="4141"/>
      <c r="I14" s="4141"/>
      <c r="J14" s="4142"/>
    </row>
    <row r="15" spans="1:11" ht="40.5" customHeight="1">
      <c r="A15" s="582"/>
      <c r="B15" s="2708"/>
      <c r="C15" s="643" t="s">
        <v>310</v>
      </c>
      <c r="D15" s="643" t="s">
        <v>137</v>
      </c>
      <c r="E15" s="4123" t="s">
        <v>596</v>
      </c>
      <c r="F15" s="4123"/>
      <c r="G15" s="4123"/>
      <c r="H15" s="4124" t="s">
        <v>970</v>
      </c>
      <c r="I15" s="4124"/>
      <c r="J15" s="644" t="s">
        <v>971</v>
      </c>
    </row>
    <row r="16" spans="1:11" ht="19.5" customHeight="1">
      <c r="A16" s="582"/>
      <c r="B16" s="2708"/>
      <c r="C16" s="1042"/>
      <c r="D16" s="1042"/>
      <c r="E16" s="4115"/>
      <c r="F16" s="4115"/>
      <c r="G16" s="4115"/>
      <c r="H16" s="1043"/>
      <c r="I16" s="593" t="s">
        <v>972</v>
      </c>
      <c r="J16" s="1043"/>
      <c r="K16" s="660"/>
    </row>
    <row r="17" spans="1:12" ht="19.5" customHeight="1">
      <c r="A17" s="582"/>
      <c r="B17" s="2708"/>
      <c r="C17" s="1042"/>
      <c r="D17" s="1042"/>
      <c r="E17" s="4115"/>
      <c r="F17" s="4115"/>
      <c r="G17" s="4115"/>
      <c r="H17" s="1043"/>
      <c r="I17" s="593" t="s">
        <v>972</v>
      </c>
      <c r="J17" s="1043"/>
    </row>
    <row r="18" spans="1:12" ht="19.5" customHeight="1">
      <c r="A18" s="582"/>
      <c r="B18" s="2709"/>
      <c r="C18" s="1042"/>
      <c r="D18" s="1042"/>
      <c r="E18" s="4115"/>
      <c r="F18" s="4115"/>
      <c r="G18" s="4115"/>
      <c r="H18" s="1043"/>
      <c r="I18" s="593" t="s">
        <v>972</v>
      </c>
      <c r="J18" s="1043"/>
    </row>
    <row r="19" spans="1:12" ht="19.5" customHeight="1">
      <c r="A19" s="582"/>
      <c r="B19" s="4150" t="s">
        <v>978</v>
      </c>
      <c r="C19" s="4152" t="s">
        <v>979</v>
      </c>
      <c r="D19" s="4153"/>
      <c r="E19" s="4153"/>
      <c r="F19" s="4153"/>
      <c r="G19" s="4154"/>
      <c r="H19" s="4120" t="s">
        <v>980</v>
      </c>
      <c r="I19" s="4121"/>
      <c r="J19" s="4122"/>
    </row>
    <row r="20" spans="1:12" ht="35.25" customHeight="1">
      <c r="A20" s="582"/>
      <c r="B20" s="4151"/>
      <c r="C20" s="4137"/>
      <c r="D20" s="4138"/>
      <c r="E20" s="4138"/>
      <c r="F20" s="4138"/>
      <c r="G20" s="4139"/>
      <c r="H20" s="4143"/>
      <c r="I20" s="4144"/>
      <c r="J20" s="4145"/>
    </row>
    <row r="21" spans="1:12" ht="6" customHeight="1">
      <c r="A21" s="582"/>
      <c r="B21" s="582"/>
      <c r="C21" s="582"/>
      <c r="D21" s="582"/>
      <c r="E21" s="582"/>
      <c r="F21" s="582"/>
      <c r="G21" s="582"/>
      <c r="H21" s="582"/>
      <c r="I21" s="582"/>
      <c r="J21" s="582"/>
    </row>
    <row r="22" spans="1:12" ht="20.25" customHeight="1">
      <c r="A22" s="582"/>
      <c r="B22" s="582" t="s">
        <v>449</v>
      </c>
      <c r="C22" s="582"/>
      <c r="D22" s="582"/>
      <c r="E22" s="582"/>
      <c r="F22" s="582"/>
      <c r="G22" s="582"/>
      <c r="H22" s="582"/>
      <c r="I22" s="582"/>
      <c r="J22" s="582"/>
      <c r="K22" s="271"/>
      <c r="L22" s="271"/>
    </row>
    <row r="23" spans="1:12" ht="62.25" customHeight="1">
      <c r="A23" s="582"/>
      <c r="B23" s="4131" t="s">
        <v>988</v>
      </c>
      <c r="C23" s="4131"/>
      <c r="D23" s="4131"/>
      <c r="E23" s="4131"/>
      <c r="F23" s="4131"/>
      <c r="G23" s="4131"/>
      <c r="H23" s="4131"/>
      <c r="I23" s="4131"/>
      <c r="J23" s="4131"/>
      <c r="K23" s="271"/>
      <c r="L23" s="271"/>
    </row>
    <row r="24" spans="1:12" ht="39" customHeight="1">
      <c r="A24" s="582"/>
      <c r="B24" s="4131" t="s">
        <v>989</v>
      </c>
      <c r="C24" s="4131"/>
      <c r="D24" s="4131"/>
      <c r="E24" s="4131"/>
      <c r="F24" s="4131"/>
      <c r="G24" s="4131"/>
      <c r="H24" s="4131"/>
      <c r="I24" s="4131"/>
      <c r="J24" s="4131"/>
      <c r="K24" s="271"/>
      <c r="L24" s="271"/>
    </row>
    <row r="25" spans="1:12" ht="29.25" customHeight="1">
      <c r="A25" s="582"/>
      <c r="B25" s="4132" t="s">
        <v>1733</v>
      </c>
      <c r="C25" s="4132"/>
      <c r="D25" s="4132"/>
      <c r="E25" s="4132"/>
      <c r="F25" s="4132"/>
      <c r="G25" s="4132"/>
      <c r="H25" s="4132"/>
      <c r="I25" s="4132"/>
      <c r="J25" s="4132"/>
      <c r="K25" s="271"/>
      <c r="L25" s="271"/>
    </row>
    <row r="26" spans="1:12" ht="7.5" customHeight="1">
      <c r="A26" s="596"/>
      <c r="B26" s="4133"/>
      <c r="C26" s="4133"/>
      <c r="D26" s="4133"/>
      <c r="E26" s="4133"/>
      <c r="F26" s="4133"/>
      <c r="G26" s="4133"/>
      <c r="H26" s="4133"/>
      <c r="I26" s="4133"/>
      <c r="J26" s="4133"/>
    </row>
    <row r="27" spans="1:12">
      <c r="B27" s="271"/>
    </row>
  </sheetData>
  <mergeCells count="29">
    <mergeCell ref="G2:J2"/>
    <mergeCell ref="B7:B8"/>
    <mergeCell ref="C7:E7"/>
    <mergeCell ref="F7:J7"/>
    <mergeCell ref="B24:J24"/>
    <mergeCell ref="E17:G17"/>
    <mergeCell ref="A3:J3"/>
    <mergeCell ref="C5:J5"/>
    <mergeCell ref="C6:J6"/>
    <mergeCell ref="E15:G15"/>
    <mergeCell ref="H15:I15"/>
    <mergeCell ref="E16:G16"/>
    <mergeCell ref="C8:J8"/>
    <mergeCell ref="B25:J25"/>
    <mergeCell ref="B26:J26"/>
    <mergeCell ref="E18:G18"/>
    <mergeCell ref="B19:B20"/>
    <mergeCell ref="C19:G20"/>
    <mergeCell ref="H19:J19"/>
    <mergeCell ref="H20:J20"/>
    <mergeCell ref="B23:J23"/>
    <mergeCell ref="B9:B18"/>
    <mergeCell ref="C9:J9"/>
    <mergeCell ref="E10:G10"/>
    <mergeCell ref="H10:I10"/>
    <mergeCell ref="E11:G11"/>
    <mergeCell ref="E12:G12"/>
    <mergeCell ref="E13:G13"/>
    <mergeCell ref="C14:J14"/>
  </mergeCells>
  <phoneticPr fontId="8"/>
  <conditionalFormatting sqref="C6:J6 H20:J20">
    <cfRule type="notContainsBlanks" dxfId="18" priority="2">
      <formula>LEN(TRIM(C6))&gt;0</formula>
    </cfRule>
  </conditionalFormatting>
  <conditionalFormatting sqref="J16:J18 C16:H18 J11:J13 C11:H13">
    <cfRule type="notContainsBlanks" dxfId="17" priority="1">
      <formula>LEN(TRIM(C11))&gt;0</formula>
    </cfRule>
  </conditionalFormatting>
  <dataValidations count="2">
    <dataValidation type="list" allowBlank="1" showInputMessage="1" showErrorMessage="1" sqref="C6:J6" xr:uid="{882A99CF-778A-48BE-8A85-C4039CE2E698}">
      <formula1>"１　新規　　　　　,２　変更　　　　　,３　終了"</formula1>
    </dataValidation>
    <dataValidation type="list" allowBlank="1" showInputMessage="1" showErrorMessage="1" sqref="H20:J20" xr:uid="{A6D4ECB4-D194-4192-902D-7434D52F5010}">
      <formula1>"〇"</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9474" r:id="rId4" name="Check Box 2">
              <controlPr defaultSize="0" autoFill="0" autoLine="0" autoPict="0">
                <anchor moveWithCells="1">
                  <from>
                    <xdr:col>2</xdr:col>
                    <xdr:colOff>57150</xdr:colOff>
                    <xdr:row>6</xdr:row>
                    <xdr:rowOff>9525</xdr:rowOff>
                  </from>
                  <to>
                    <xdr:col>2</xdr:col>
                    <xdr:colOff>581025</xdr:colOff>
                    <xdr:row>6</xdr:row>
                    <xdr:rowOff>542925</xdr:rowOff>
                  </to>
                </anchor>
              </controlPr>
            </control>
          </mc:Choice>
        </mc:AlternateContent>
        <mc:AlternateContent xmlns:mc="http://schemas.openxmlformats.org/markup-compatibility/2006">
          <mc:Choice Requires="x14">
            <control shapeId="489476" r:id="rId5" name="Check Box 4">
              <controlPr defaultSize="0" autoFill="0" autoLine="0" autoPict="0">
                <anchor moveWithCells="1">
                  <from>
                    <xdr:col>2</xdr:col>
                    <xdr:colOff>47625</xdr:colOff>
                    <xdr:row>7</xdr:row>
                    <xdr:rowOff>19050</xdr:rowOff>
                  </from>
                  <to>
                    <xdr:col>2</xdr:col>
                    <xdr:colOff>581025</xdr:colOff>
                    <xdr:row>7</xdr:row>
                    <xdr:rowOff>552450</xdr:rowOff>
                  </to>
                </anchor>
              </controlPr>
            </control>
          </mc:Choice>
        </mc:AlternateContent>
        <mc:AlternateContent xmlns:mc="http://schemas.openxmlformats.org/markup-compatibility/2006">
          <mc:Choice Requires="x14">
            <control shapeId="489477" r:id="rId6" name="Check Box 5">
              <controlPr defaultSize="0" autoFill="0" autoLine="0" autoPict="0">
                <anchor moveWithCells="1">
                  <from>
                    <xdr:col>5</xdr:col>
                    <xdr:colOff>66675</xdr:colOff>
                    <xdr:row>6</xdr:row>
                    <xdr:rowOff>19050</xdr:rowOff>
                  </from>
                  <to>
                    <xdr:col>5</xdr:col>
                    <xdr:colOff>590550</xdr:colOff>
                    <xdr:row>6</xdr:row>
                    <xdr:rowOff>552450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tabColor theme="4"/>
    <pageSetUpPr fitToPage="1"/>
  </sheetPr>
  <dimension ref="A1:I25"/>
  <sheetViews>
    <sheetView view="pageBreakPreview" zoomScale="80" zoomScaleNormal="100" zoomScaleSheetLayoutView="80" workbookViewId="0">
      <selection activeCell="O11" sqref="O11"/>
    </sheetView>
  </sheetViews>
  <sheetFormatPr defaultRowHeight="13.5"/>
  <cols>
    <col min="1" max="1" width="3.75" style="90" customWidth="1"/>
    <col min="2" max="2" width="25.375" style="90" customWidth="1"/>
    <col min="3" max="3" width="6.5" style="90" customWidth="1"/>
    <col min="4" max="7" width="16.375" style="90" customWidth="1"/>
    <col min="8" max="8" width="3.75" style="90" customWidth="1"/>
    <col min="9" max="9" width="2.5" style="90" customWidth="1"/>
    <col min="10" max="256" width="9" style="90"/>
    <col min="257" max="257" width="3.75" style="90" customWidth="1"/>
    <col min="258" max="258" width="20.375" style="90" customWidth="1"/>
    <col min="259" max="259" width="3.875" style="90" bestFit="1" customWidth="1"/>
    <col min="260" max="263" width="16.375" style="90" customWidth="1"/>
    <col min="264" max="264" width="3.75" style="90" customWidth="1"/>
    <col min="265" max="265" width="2.5" style="90" customWidth="1"/>
    <col min="266" max="512" width="9" style="90"/>
    <col min="513" max="513" width="3.75" style="90" customWidth="1"/>
    <col min="514" max="514" width="20.375" style="90" customWidth="1"/>
    <col min="515" max="515" width="3.875" style="90" bestFit="1" customWidth="1"/>
    <col min="516" max="519" width="16.375" style="90" customWidth="1"/>
    <col min="520" max="520" width="3.75" style="90" customWidth="1"/>
    <col min="521" max="521" width="2.5" style="90" customWidth="1"/>
    <col min="522" max="768" width="9" style="90"/>
    <col min="769" max="769" width="3.75" style="90" customWidth="1"/>
    <col min="770" max="770" width="20.375" style="90" customWidth="1"/>
    <col min="771" max="771" width="3.875" style="90" bestFit="1" customWidth="1"/>
    <col min="772" max="775" width="16.375" style="90" customWidth="1"/>
    <col min="776" max="776" width="3.75" style="90" customWidth="1"/>
    <col min="777" max="777" width="2.5" style="90" customWidth="1"/>
    <col min="778" max="1024" width="9" style="90"/>
    <col min="1025" max="1025" width="3.75" style="90" customWidth="1"/>
    <col min="1026" max="1026" width="20.375" style="90" customWidth="1"/>
    <col min="1027" max="1027" width="3.875" style="90" bestFit="1" customWidth="1"/>
    <col min="1028" max="1031" width="16.375" style="90" customWidth="1"/>
    <col min="1032" max="1032" width="3.75" style="90" customWidth="1"/>
    <col min="1033" max="1033" width="2.5" style="90" customWidth="1"/>
    <col min="1034" max="1280" width="9" style="90"/>
    <col min="1281" max="1281" width="3.75" style="90" customWidth="1"/>
    <col min="1282" max="1282" width="20.375" style="90" customWidth="1"/>
    <col min="1283" max="1283" width="3.875" style="90" bestFit="1" customWidth="1"/>
    <col min="1284" max="1287" width="16.375" style="90" customWidth="1"/>
    <col min="1288" max="1288" width="3.75" style="90" customWidth="1"/>
    <col min="1289" max="1289" width="2.5" style="90" customWidth="1"/>
    <col min="1290" max="1536" width="9" style="90"/>
    <col min="1537" max="1537" width="3.75" style="90" customWidth="1"/>
    <col min="1538" max="1538" width="20.375" style="90" customWidth="1"/>
    <col min="1539" max="1539" width="3.875" style="90" bestFit="1" customWidth="1"/>
    <col min="1540" max="1543" width="16.375" style="90" customWidth="1"/>
    <col min="1544" max="1544" width="3.75" style="90" customWidth="1"/>
    <col min="1545" max="1545" width="2.5" style="90" customWidth="1"/>
    <col min="1546" max="1792" width="9" style="90"/>
    <col min="1793" max="1793" width="3.75" style="90" customWidth="1"/>
    <col min="1794" max="1794" width="20.375" style="90" customWidth="1"/>
    <col min="1795" max="1795" width="3.875" style="90" bestFit="1" customWidth="1"/>
    <col min="1796" max="1799" width="16.375" style="90" customWidth="1"/>
    <col min="1800" max="1800" width="3.75" style="90" customWidth="1"/>
    <col min="1801" max="1801" width="2.5" style="90" customWidth="1"/>
    <col min="1802" max="2048" width="9" style="90"/>
    <col min="2049" max="2049" width="3.75" style="90" customWidth="1"/>
    <col min="2050" max="2050" width="20.375" style="90" customWidth="1"/>
    <col min="2051" max="2051" width="3.875" style="90" bestFit="1" customWidth="1"/>
    <col min="2052" max="2055" width="16.375" style="90" customWidth="1"/>
    <col min="2056" max="2056" width="3.75" style="90" customWidth="1"/>
    <col min="2057" max="2057" width="2.5" style="90" customWidth="1"/>
    <col min="2058" max="2304" width="9" style="90"/>
    <col min="2305" max="2305" width="3.75" style="90" customWidth="1"/>
    <col min="2306" max="2306" width="20.375" style="90" customWidth="1"/>
    <col min="2307" max="2307" width="3.875" style="90" bestFit="1" customWidth="1"/>
    <col min="2308" max="2311" width="16.375" style="90" customWidth="1"/>
    <col min="2312" max="2312" width="3.75" style="90" customWidth="1"/>
    <col min="2313" max="2313" width="2.5" style="90" customWidth="1"/>
    <col min="2314" max="2560" width="9" style="90"/>
    <col min="2561" max="2561" width="3.75" style="90" customWidth="1"/>
    <col min="2562" max="2562" width="20.375" style="90" customWidth="1"/>
    <col min="2563" max="2563" width="3.875" style="90" bestFit="1" customWidth="1"/>
    <col min="2564" max="2567" width="16.375" style="90" customWidth="1"/>
    <col min="2568" max="2568" width="3.75" style="90" customWidth="1"/>
    <col min="2569" max="2569" width="2.5" style="90" customWidth="1"/>
    <col min="2570" max="2816" width="9" style="90"/>
    <col min="2817" max="2817" width="3.75" style="90" customWidth="1"/>
    <col min="2818" max="2818" width="20.375" style="90" customWidth="1"/>
    <col min="2819" max="2819" width="3.875" style="90" bestFit="1" customWidth="1"/>
    <col min="2820" max="2823" width="16.375" style="90" customWidth="1"/>
    <col min="2824" max="2824" width="3.75" style="90" customWidth="1"/>
    <col min="2825" max="2825" width="2.5" style="90" customWidth="1"/>
    <col min="2826" max="3072" width="9" style="90"/>
    <col min="3073" max="3073" width="3.75" style="90" customWidth="1"/>
    <col min="3074" max="3074" width="20.375" style="90" customWidth="1"/>
    <col min="3075" max="3075" width="3.875" style="90" bestFit="1" customWidth="1"/>
    <col min="3076" max="3079" width="16.375" style="90" customWidth="1"/>
    <col min="3080" max="3080" width="3.75" style="90" customWidth="1"/>
    <col min="3081" max="3081" width="2.5" style="90" customWidth="1"/>
    <col min="3082" max="3328" width="9" style="90"/>
    <col min="3329" max="3329" width="3.75" style="90" customWidth="1"/>
    <col min="3330" max="3330" width="20.375" style="90" customWidth="1"/>
    <col min="3331" max="3331" width="3.875" style="90" bestFit="1" customWidth="1"/>
    <col min="3332" max="3335" width="16.375" style="90" customWidth="1"/>
    <col min="3336" max="3336" width="3.75" style="90" customWidth="1"/>
    <col min="3337" max="3337" width="2.5" style="90" customWidth="1"/>
    <col min="3338" max="3584" width="9" style="90"/>
    <col min="3585" max="3585" width="3.75" style="90" customWidth="1"/>
    <col min="3586" max="3586" width="20.375" style="90" customWidth="1"/>
    <col min="3587" max="3587" width="3.875" style="90" bestFit="1" customWidth="1"/>
    <col min="3588" max="3591" width="16.375" style="90" customWidth="1"/>
    <col min="3592" max="3592" width="3.75" style="90" customWidth="1"/>
    <col min="3593" max="3593" width="2.5" style="90" customWidth="1"/>
    <col min="3594" max="3840" width="9" style="90"/>
    <col min="3841" max="3841" width="3.75" style="90" customWidth="1"/>
    <col min="3842" max="3842" width="20.375" style="90" customWidth="1"/>
    <col min="3843" max="3843" width="3.875" style="90" bestFit="1" customWidth="1"/>
    <col min="3844" max="3847" width="16.375" style="90" customWidth="1"/>
    <col min="3848" max="3848" width="3.75" style="90" customWidth="1"/>
    <col min="3849" max="3849" width="2.5" style="90" customWidth="1"/>
    <col min="3850" max="4096" width="9" style="90"/>
    <col min="4097" max="4097" width="3.75" style="90" customWidth="1"/>
    <col min="4098" max="4098" width="20.375" style="90" customWidth="1"/>
    <col min="4099" max="4099" width="3.875" style="90" bestFit="1" customWidth="1"/>
    <col min="4100" max="4103" width="16.375" style="90" customWidth="1"/>
    <col min="4104" max="4104" width="3.75" style="90" customWidth="1"/>
    <col min="4105" max="4105" width="2.5" style="90" customWidth="1"/>
    <col min="4106" max="4352" width="9" style="90"/>
    <col min="4353" max="4353" width="3.75" style="90" customWidth="1"/>
    <col min="4354" max="4354" width="20.375" style="90" customWidth="1"/>
    <col min="4355" max="4355" width="3.875" style="90" bestFit="1" customWidth="1"/>
    <col min="4356" max="4359" width="16.375" style="90" customWidth="1"/>
    <col min="4360" max="4360" width="3.75" style="90" customWidth="1"/>
    <col min="4361" max="4361" width="2.5" style="90" customWidth="1"/>
    <col min="4362" max="4608" width="9" style="90"/>
    <col min="4609" max="4609" width="3.75" style="90" customWidth="1"/>
    <col min="4610" max="4610" width="20.375" style="90" customWidth="1"/>
    <col min="4611" max="4611" width="3.875" style="90" bestFit="1" customWidth="1"/>
    <col min="4612" max="4615" width="16.375" style="90" customWidth="1"/>
    <col min="4616" max="4616" width="3.75" style="90" customWidth="1"/>
    <col min="4617" max="4617" width="2.5" style="90" customWidth="1"/>
    <col min="4618" max="4864" width="9" style="90"/>
    <col min="4865" max="4865" width="3.75" style="90" customWidth="1"/>
    <col min="4866" max="4866" width="20.375" style="90" customWidth="1"/>
    <col min="4867" max="4867" width="3.875" style="90" bestFit="1" customWidth="1"/>
    <col min="4868" max="4871" width="16.375" style="90" customWidth="1"/>
    <col min="4872" max="4872" width="3.75" style="90" customWidth="1"/>
    <col min="4873" max="4873" width="2.5" style="90" customWidth="1"/>
    <col min="4874" max="5120" width="9" style="90"/>
    <col min="5121" max="5121" width="3.75" style="90" customWidth="1"/>
    <col min="5122" max="5122" width="20.375" style="90" customWidth="1"/>
    <col min="5123" max="5123" width="3.875" style="90" bestFit="1" customWidth="1"/>
    <col min="5124" max="5127" width="16.375" style="90" customWidth="1"/>
    <col min="5128" max="5128" width="3.75" style="90" customWidth="1"/>
    <col min="5129" max="5129" width="2.5" style="90" customWidth="1"/>
    <col min="5130" max="5376" width="9" style="90"/>
    <col min="5377" max="5377" width="3.75" style="90" customWidth="1"/>
    <col min="5378" max="5378" width="20.375" style="90" customWidth="1"/>
    <col min="5379" max="5379" width="3.875" style="90" bestFit="1" customWidth="1"/>
    <col min="5380" max="5383" width="16.375" style="90" customWidth="1"/>
    <col min="5384" max="5384" width="3.75" style="90" customWidth="1"/>
    <col min="5385" max="5385" width="2.5" style="90" customWidth="1"/>
    <col min="5386" max="5632" width="9" style="90"/>
    <col min="5633" max="5633" width="3.75" style="90" customWidth="1"/>
    <col min="5634" max="5634" width="20.375" style="90" customWidth="1"/>
    <col min="5635" max="5635" width="3.875" style="90" bestFit="1" customWidth="1"/>
    <col min="5636" max="5639" width="16.375" style="90" customWidth="1"/>
    <col min="5640" max="5640" width="3.75" style="90" customWidth="1"/>
    <col min="5641" max="5641" width="2.5" style="90" customWidth="1"/>
    <col min="5642" max="5888" width="9" style="90"/>
    <col min="5889" max="5889" width="3.75" style="90" customWidth="1"/>
    <col min="5890" max="5890" width="20.375" style="90" customWidth="1"/>
    <col min="5891" max="5891" width="3.875" style="90" bestFit="1" customWidth="1"/>
    <col min="5892" max="5895" width="16.375" style="90" customWidth="1"/>
    <col min="5896" max="5896" width="3.75" style="90" customWidth="1"/>
    <col min="5897" max="5897" width="2.5" style="90" customWidth="1"/>
    <col min="5898" max="6144" width="9" style="90"/>
    <col min="6145" max="6145" width="3.75" style="90" customWidth="1"/>
    <col min="6146" max="6146" width="20.375" style="90" customWidth="1"/>
    <col min="6147" max="6147" width="3.875" style="90" bestFit="1" customWidth="1"/>
    <col min="6148" max="6151" width="16.375" style="90" customWidth="1"/>
    <col min="6152" max="6152" width="3.75" style="90" customWidth="1"/>
    <col min="6153" max="6153" width="2.5" style="90" customWidth="1"/>
    <col min="6154" max="6400" width="9" style="90"/>
    <col min="6401" max="6401" width="3.75" style="90" customWidth="1"/>
    <col min="6402" max="6402" width="20.375" style="90" customWidth="1"/>
    <col min="6403" max="6403" width="3.875" style="90" bestFit="1" customWidth="1"/>
    <col min="6404" max="6407" width="16.375" style="90" customWidth="1"/>
    <col min="6408" max="6408" width="3.75" style="90" customWidth="1"/>
    <col min="6409" max="6409" width="2.5" style="90" customWidth="1"/>
    <col min="6410" max="6656" width="9" style="90"/>
    <col min="6657" max="6657" width="3.75" style="90" customWidth="1"/>
    <col min="6658" max="6658" width="20.375" style="90" customWidth="1"/>
    <col min="6659" max="6659" width="3.875" style="90" bestFit="1" customWidth="1"/>
    <col min="6660" max="6663" width="16.375" style="90" customWidth="1"/>
    <col min="6664" max="6664" width="3.75" style="90" customWidth="1"/>
    <col min="6665" max="6665" width="2.5" style="90" customWidth="1"/>
    <col min="6666" max="6912" width="9" style="90"/>
    <col min="6913" max="6913" width="3.75" style="90" customWidth="1"/>
    <col min="6914" max="6914" width="20.375" style="90" customWidth="1"/>
    <col min="6915" max="6915" width="3.875" style="90" bestFit="1" customWidth="1"/>
    <col min="6916" max="6919" width="16.375" style="90" customWidth="1"/>
    <col min="6920" max="6920" width="3.75" style="90" customWidth="1"/>
    <col min="6921" max="6921" width="2.5" style="90" customWidth="1"/>
    <col min="6922" max="7168" width="9" style="90"/>
    <col min="7169" max="7169" width="3.75" style="90" customWidth="1"/>
    <col min="7170" max="7170" width="20.375" style="90" customWidth="1"/>
    <col min="7171" max="7171" width="3.875" style="90" bestFit="1" customWidth="1"/>
    <col min="7172" max="7175" width="16.375" style="90" customWidth="1"/>
    <col min="7176" max="7176" width="3.75" style="90" customWidth="1"/>
    <col min="7177" max="7177" width="2.5" style="90" customWidth="1"/>
    <col min="7178" max="7424" width="9" style="90"/>
    <col min="7425" max="7425" width="3.75" style="90" customWidth="1"/>
    <col min="7426" max="7426" width="20.375" style="90" customWidth="1"/>
    <col min="7427" max="7427" width="3.875" style="90" bestFit="1" customWidth="1"/>
    <col min="7428" max="7431" width="16.375" style="90" customWidth="1"/>
    <col min="7432" max="7432" width="3.75" style="90" customWidth="1"/>
    <col min="7433" max="7433" width="2.5" style="90" customWidth="1"/>
    <col min="7434" max="7680" width="9" style="90"/>
    <col min="7681" max="7681" width="3.75" style="90" customWidth="1"/>
    <col min="7682" max="7682" width="20.375" style="90" customWidth="1"/>
    <col min="7683" max="7683" width="3.875" style="90" bestFit="1" customWidth="1"/>
    <col min="7684" max="7687" width="16.375" style="90" customWidth="1"/>
    <col min="7688" max="7688" width="3.75" style="90" customWidth="1"/>
    <col min="7689" max="7689" width="2.5" style="90" customWidth="1"/>
    <col min="7690" max="7936" width="9" style="90"/>
    <col min="7937" max="7937" width="3.75" style="90" customWidth="1"/>
    <col min="7938" max="7938" width="20.375" style="90" customWidth="1"/>
    <col min="7939" max="7939" width="3.875" style="90" bestFit="1" customWidth="1"/>
    <col min="7940" max="7943" width="16.375" style="90" customWidth="1"/>
    <col min="7944" max="7944" width="3.75" style="90" customWidth="1"/>
    <col min="7945" max="7945" width="2.5" style="90" customWidth="1"/>
    <col min="7946" max="8192" width="9" style="90"/>
    <col min="8193" max="8193" width="3.75" style="90" customWidth="1"/>
    <col min="8194" max="8194" width="20.375" style="90" customWidth="1"/>
    <col min="8195" max="8195" width="3.875" style="90" bestFit="1" customWidth="1"/>
    <col min="8196" max="8199" width="16.375" style="90" customWidth="1"/>
    <col min="8200" max="8200" width="3.75" style="90" customWidth="1"/>
    <col min="8201" max="8201" width="2.5" style="90" customWidth="1"/>
    <col min="8202" max="8448" width="9" style="90"/>
    <col min="8449" max="8449" width="3.75" style="90" customWidth="1"/>
    <col min="8450" max="8450" width="20.375" style="90" customWidth="1"/>
    <col min="8451" max="8451" width="3.875" style="90" bestFit="1" customWidth="1"/>
    <col min="8452" max="8455" width="16.375" style="90" customWidth="1"/>
    <col min="8456" max="8456" width="3.75" style="90" customWidth="1"/>
    <col min="8457" max="8457" width="2.5" style="90" customWidth="1"/>
    <col min="8458" max="8704" width="9" style="90"/>
    <col min="8705" max="8705" width="3.75" style="90" customWidth="1"/>
    <col min="8706" max="8706" width="20.375" style="90" customWidth="1"/>
    <col min="8707" max="8707" width="3.875" style="90" bestFit="1" customWidth="1"/>
    <col min="8708" max="8711" width="16.375" style="90" customWidth="1"/>
    <col min="8712" max="8712" width="3.75" style="90" customWidth="1"/>
    <col min="8713" max="8713" width="2.5" style="90" customWidth="1"/>
    <col min="8714" max="8960" width="9" style="90"/>
    <col min="8961" max="8961" width="3.75" style="90" customWidth="1"/>
    <col min="8962" max="8962" width="20.375" style="90" customWidth="1"/>
    <col min="8963" max="8963" width="3.875" style="90" bestFit="1" customWidth="1"/>
    <col min="8964" max="8967" width="16.375" style="90" customWidth="1"/>
    <col min="8968" max="8968" width="3.75" style="90" customWidth="1"/>
    <col min="8969" max="8969" width="2.5" style="90" customWidth="1"/>
    <col min="8970" max="9216" width="9" style="90"/>
    <col min="9217" max="9217" width="3.75" style="90" customWidth="1"/>
    <col min="9218" max="9218" width="20.375" style="90" customWidth="1"/>
    <col min="9219" max="9219" width="3.875" style="90" bestFit="1" customWidth="1"/>
    <col min="9220" max="9223" width="16.375" style="90" customWidth="1"/>
    <col min="9224" max="9224" width="3.75" style="90" customWidth="1"/>
    <col min="9225" max="9225" width="2.5" style="90" customWidth="1"/>
    <col min="9226" max="9472" width="9" style="90"/>
    <col min="9473" max="9473" width="3.75" style="90" customWidth="1"/>
    <col min="9474" max="9474" width="20.375" style="90" customWidth="1"/>
    <col min="9475" max="9475" width="3.875" style="90" bestFit="1" customWidth="1"/>
    <col min="9476" max="9479" width="16.375" style="90" customWidth="1"/>
    <col min="9480" max="9480" width="3.75" style="90" customWidth="1"/>
    <col min="9481" max="9481" width="2.5" style="90" customWidth="1"/>
    <col min="9482" max="9728" width="9" style="90"/>
    <col min="9729" max="9729" width="3.75" style="90" customWidth="1"/>
    <col min="9730" max="9730" width="20.375" style="90" customWidth="1"/>
    <col min="9731" max="9731" width="3.875" style="90" bestFit="1" customWidth="1"/>
    <col min="9732" max="9735" width="16.375" style="90" customWidth="1"/>
    <col min="9736" max="9736" width="3.75" style="90" customWidth="1"/>
    <col min="9737" max="9737" width="2.5" style="90" customWidth="1"/>
    <col min="9738" max="9984" width="9" style="90"/>
    <col min="9985" max="9985" width="3.75" style="90" customWidth="1"/>
    <col min="9986" max="9986" width="20.375" style="90" customWidth="1"/>
    <col min="9987" max="9987" width="3.875" style="90" bestFit="1" customWidth="1"/>
    <col min="9988" max="9991" width="16.375" style="90" customWidth="1"/>
    <col min="9992" max="9992" width="3.75" style="90" customWidth="1"/>
    <col min="9993" max="9993" width="2.5" style="90" customWidth="1"/>
    <col min="9994" max="10240" width="9" style="90"/>
    <col min="10241" max="10241" width="3.75" style="90" customWidth="1"/>
    <col min="10242" max="10242" width="20.375" style="90" customWidth="1"/>
    <col min="10243" max="10243" width="3.875" style="90" bestFit="1" customWidth="1"/>
    <col min="10244" max="10247" width="16.375" style="90" customWidth="1"/>
    <col min="10248" max="10248" width="3.75" style="90" customWidth="1"/>
    <col min="10249" max="10249" width="2.5" style="90" customWidth="1"/>
    <col min="10250" max="10496" width="9" style="90"/>
    <col min="10497" max="10497" width="3.75" style="90" customWidth="1"/>
    <col min="10498" max="10498" width="20.375" style="90" customWidth="1"/>
    <col min="10499" max="10499" width="3.875" style="90" bestFit="1" customWidth="1"/>
    <col min="10500" max="10503" width="16.375" style="90" customWidth="1"/>
    <col min="10504" max="10504" width="3.75" style="90" customWidth="1"/>
    <col min="10505" max="10505" width="2.5" style="90" customWidth="1"/>
    <col min="10506" max="10752" width="9" style="90"/>
    <col min="10753" max="10753" width="3.75" style="90" customWidth="1"/>
    <col min="10754" max="10754" width="20.375" style="90" customWidth="1"/>
    <col min="10755" max="10755" width="3.875" style="90" bestFit="1" customWidth="1"/>
    <col min="10756" max="10759" width="16.375" style="90" customWidth="1"/>
    <col min="10760" max="10760" width="3.75" style="90" customWidth="1"/>
    <col min="10761" max="10761" width="2.5" style="90" customWidth="1"/>
    <col min="10762" max="11008" width="9" style="90"/>
    <col min="11009" max="11009" width="3.75" style="90" customWidth="1"/>
    <col min="11010" max="11010" width="20.375" style="90" customWidth="1"/>
    <col min="11011" max="11011" width="3.875" style="90" bestFit="1" customWidth="1"/>
    <col min="11012" max="11015" width="16.375" style="90" customWidth="1"/>
    <col min="11016" max="11016" width="3.75" style="90" customWidth="1"/>
    <col min="11017" max="11017" width="2.5" style="90" customWidth="1"/>
    <col min="11018" max="11264" width="9" style="90"/>
    <col min="11265" max="11265" width="3.75" style="90" customWidth="1"/>
    <col min="11266" max="11266" width="20.375" style="90" customWidth="1"/>
    <col min="11267" max="11267" width="3.875" style="90" bestFit="1" customWidth="1"/>
    <col min="11268" max="11271" width="16.375" style="90" customWidth="1"/>
    <col min="11272" max="11272" width="3.75" style="90" customWidth="1"/>
    <col min="11273" max="11273" width="2.5" style="90" customWidth="1"/>
    <col min="11274" max="11520" width="9" style="90"/>
    <col min="11521" max="11521" width="3.75" style="90" customWidth="1"/>
    <col min="11522" max="11522" width="20.375" style="90" customWidth="1"/>
    <col min="11523" max="11523" width="3.875" style="90" bestFit="1" customWidth="1"/>
    <col min="11524" max="11527" width="16.375" style="90" customWidth="1"/>
    <col min="11528" max="11528" width="3.75" style="90" customWidth="1"/>
    <col min="11529" max="11529" width="2.5" style="90" customWidth="1"/>
    <col min="11530" max="11776" width="9" style="90"/>
    <col min="11777" max="11777" width="3.75" style="90" customWidth="1"/>
    <col min="11778" max="11778" width="20.375" style="90" customWidth="1"/>
    <col min="11779" max="11779" width="3.875" style="90" bestFit="1" customWidth="1"/>
    <col min="11780" max="11783" width="16.375" style="90" customWidth="1"/>
    <col min="11784" max="11784" width="3.75" style="90" customWidth="1"/>
    <col min="11785" max="11785" width="2.5" style="90" customWidth="1"/>
    <col min="11786" max="12032" width="9" style="90"/>
    <col min="12033" max="12033" width="3.75" style="90" customWidth="1"/>
    <col min="12034" max="12034" width="20.375" style="90" customWidth="1"/>
    <col min="12035" max="12035" width="3.875" style="90" bestFit="1" customWidth="1"/>
    <col min="12036" max="12039" width="16.375" style="90" customWidth="1"/>
    <col min="12040" max="12040" width="3.75" style="90" customWidth="1"/>
    <col min="12041" max="12041" width="2.5" style="90" customWidth="1"/>
    <col min="12042" max="12288" width="9" style="90"/>
    <col min="12289" max="12289" width="3.75" style="90" customWidth="1"/>
    <col min="12290" max="12290" width="20.375" style="90" customWidth="1"/>
    <col min="12291" max="12291" width="3.875" style="90" bestFit="1" customWidth="1"/>
    <col min="12292" max="12295" width="16.375" style="90" customWidth="1"/>
    <col min="12296" max="12296" width="3.75" style="90" customWidth="1"/>
    <col min="12297" max="12297" width="2.5" style="90" customWidth="1"/>
    <col min="12298" max="12544" width="9" style="90"/>
    <col min="12545" max="12545" width="3.75" style="90" customWidth="1"/>
    <col min="12546" max="12546" width="20.375" style="90" customWidth="1"/>
    <col min="12547" max="12547" width="3.875" style="90" bestFit="1" customWidth="1"/>
    <col min="12548" max="12551" width="16.375" style="90" customWidth="1"/>
    <col min="12552" max="12552" width="3.75" style="90" customWidth="1"/>
    <col min="12553" max="12553" width="2.5" style="90" customWidth="1"/>
    <col min="12554" max="12800" width="9" style="90"/>
    <col min="12801" max="12801" width="3.75" style="90" customWidth="1"/>
    <col min="12802" max="12802" width="20.375" style="90" customWidth="1"/>
    <col min="12803" max="12803" width="3.875" style="90" bestFit="1" customWidth="1"/>
    <col min="12804" max="12807" width="16.375" style="90" customWidth="1"/>
    <col min="12808" max="12808" width="3.75" style="90" customWidth="1"/>
    <col min="12809" max="12809" width="2.5" style="90" customWidth="1"/>
    <col min="12810" max="13056" width="9" style="90"/>
    <col min="13057" max="13057" width="3.75" style="90" customWidth="1"/>
    <col min="13058" max="13058" width="20.375" style="90" customWidth="1"/>
    <col min="13059" max="13059" width="3.875" style="90" bestFit="1" customWidth="1"/>
    <col min="13060" max="13063" width="16.375" style="90" customWidth="1"/>
    <col min="13064" max="13064" width="3.75" style="90" customWidth="1"/>
    <col min="13065" max="13065" width="2.5" style="90" customWidth="1"/>
    <col min="13066" max="13312" width="9" style="90"/>
    <col min="13313" max="13313" width="3.75" style="90" customWidth="1"/>
    <col min="13314" max="13314" width="20.375" style="90" customWidth="1"/>
    <col min="13315" max="13315" width="3.875" style="90" bestFit="1" customWidth="1"/>
    <col min="13316" max="13319" width="16.375" style="90" customWidth="1"/>
    <col min="13320" max="13320" width="3.75" style="90" customWidth="1"/>
    <col min="13321" max="13321" width="2.5" style="90" customWidth="1"/>
    <col min="13322" max="13568" width="9" style="90"/>
    <col min="13569" max="13569" width="3.75" style="90" customWidth="1"/>
    <col min="13570" max="13570" width="20.375" style="90" customWidth="1"/>
    <col min="13571" max="13571" width="3.875" style="90" bestFit="1" customWidth="1"/>
    <col min="13572" max="13575" width="16.375" style="90" customWidth="1"/>
    <col min="13576" max="13576" width="3.75" style="90" customWidth="1"/>
    <col min="13577" max="13577" width="2.5" style="90" customWidth="1"/>
    <col min="13578" max="13824" width="9" style="90"/>
    <col min="13825" max="13825" width="3.75" style="90" customWidth="1"/>
    <col min="13826" max="13826" width="20.375" style="90" customWidth="1"/>
    <col min="13827" max="13827" width="3.875" style="90" bestFit="1" customWidth="1"/>
    <col min="13828" max="13831" width="16.375" style="90" customWidth="1"/>
    <col min="13832" max="13832" width="3.75" style="90" customWidth="1"/>
    <col min="13833" max="13833" width="2.5" style="90" customWidth="1"/>
    <col min="13834" max="14080" width="9" style="90"/>
    <col min="14081" max="14081" width="3.75" style="90" customWidth="1"/>
    <col min="14082" max="14082" width="20.375" style="90" customWidth="1"/>
    <col min="14083" max="14083" width="3.875" style="90" bestFit="1" customWidth="1"/>
    <col min="14084" max="14087" width="16.375" style="90" customWidth="1"/>
    <col min="14088" max="14088" width="3.75" style="90" customWidth="1"/>
    <col min="14089" max="14089" width="2.5" style="90" customWidth="1"/>
    <col min="14090" max="14336" width="9" style="90"/>
    <col min="14337" max="14337" width="3.75" style="90" customWidth="1"/>
    <col min="14338" max="14338" width="20.375" style="90" customWidth="1"/>
    <col min="14339" max="14339" width="3.875" style="90" bestFit="1" customWidth="1"/>
    <col min="14340" max="14343" width="16.375" style="90" customWidth="1"/>
    <col min="14344" max="14344" width="3.75" style="90" customWidth="1"/>
    <col min="14345" max="14345" width="2.5" style="90" customWidth="1"/>
    <col min="14346" max="14592" width="9" style="90"/>
    <col min="14593" max="14593" width="3.75" style="90" customWidth="1"/>
    <col min="14594" max="14594" width="20.375" style="90" customWidth="1"/>
    <col min="14595" max="14595" width="3.875" style="90" bestFit="1" customWidth="1"/>
    <col min="14596" max="14599" width="16.375" style="90" customWidth="1"/>
    <col min="14600" max="14600" width="3.75" style="90" customWidth="1"/>
    <col min="14601" max="14601" width="2.5" style="90" customWidth="1"/>
    <col min="14602" max="14848" width="9" style="90"/>
    <col min="14849" max="14849" width="3.75" style="90" customWidth="1"/>
    <col min="14850" max="14850" width="20.375" style="90" customWidth="1"/>
    <col min="14851" max="14851" width="3.875" style="90" bestFit="1" customWidth="1"/>
    <col min="14852" max="14855" width="16.375" style="90" customWidth="1"/>
    <col min="14856" max="14856" width="3.75" style="90" customWidth="1"/>
    <col min="14857" max="14857" width="2.5" style="90" customWidth="1"/>
    <col min="14858" max="15104" width="9" style="90"/>
    <col min="15105" max="15105" width="3.75" style="90" customWidth="1"/>
    <col min="15106" max="15106" width="20.375" style="90" customWidth="1"/>
    <col min="15107" max="15107" width="3.875" style="90" bestFit="1" customWidth="1"/>
    <col min="15108" max="15111" width="16.375" style="90" customWidth="1"/>
    <col min="15112" max="15112" width="3.75" style="90" customWidth="1"/>
    <col min="15113" max="15113" width="2.5" style="90" customWidth="1"/>
    <col min="15114" max="15360" width="9" style="90"/>
    <col min="15361" max="15361" width="3.75" style="90" customWidth="1"/>
    <col min="15362" max="15362" width="20.375" style="90" customWidth="1"/>
    <col min="15363" max="15363" width="3.875" style="90" bestFit="1" customWidth="1"/>
    <col min="15364" max="15367" width="16.375" style="90" customWidth="1"/>
    <col min="15368" max="15368" width="3.75" style="90" customWidth="1"/>
    <col min="15369" max="15369" width="2.5" style="90" customWidth="1"/>
    <col min="15370" max="15616" width="9" style="90"/>
    <col min="15617" max="15617" width="3.75" style="90" customWidth="1"/>
    <col min="15618" max="15618" width="20.375" style="90" customWidth="1"/>
    <col min="15619" max="15619" width="3.875" style="90" bestFit="1" customWidth="1"/>
    <col min="15620" max="15623" width="16.375" style="90" customWidth="1"/>
    <col min="15624" max="15624" width="3.75" style="90" customWidth="1"/>
    <col min="15625" max="15625" width="2.5" style="90" customWidth="1"/>
    <col min="15626" max="15872" width="9" style="90"/>
    <col min="15873" max="15873" width="3.75" style="90" customWidth="1"/>
    <col min="15874" max="15874" width="20.375" style="90" customWidth="1"/>
    <col min="15875" max="15875" width="3.875" style="90" bestFit="1" customWidth="1"/>
    <col min="15876" max="15879" width="16.375" style="90" customWidth="1"/>
    <col min="15880" max="15880" width="3.75" style="90" customWidth="1"/>
    <col min="15881" max="15881" width="2.5" style="90" customWidth="1"/>
    <col min="15882" max="16128" width="9" style="90"/>
    <col min="16129" max="16129" width="3.75" style="90" customWidth="1"/>
    <col min="16130" max="16130" width="20.375" style="90" customWidth="1"/>
    <col min="16131" max="16131" width="3.875" style="90" bestFit="1" customWidth="1"/>
    <col min="16132" max="16135" width="16.375" style="90" customWidth="1"/>
    <col min="16136" max="16136" width="3.75" style="90" customWidth="1"/>
    <col min="16137" max="16137" width="2.5" style="90" customWidth="1"/>
    <col min="16138" max="16384" width="9" style="90"/>
  </cols>
  <sheetData>
    <row r="1" spans="1:9" ht="17.25">
      <c r="B1" s="89" t="s">
        <v>689</v>
      </c>
    </row>
    <row r="2" spans="1:9" ht="17.25">
      <c r="A2" s="89"/>
      <c r="G2" s="4161" t="str">
        <f>IF(AND(ISBLANK('届出書 '!AA4),ISBLANK('届出書 '!AD4),ISBLANK('届出書 '!AG4)),"届出書の日付から自動引用","令和"&amp;'届出書 '!AA4&amp;"年"&amp;'届出書 '!AD4&amp;"月"&amp;'届出書 '!AG4&amp;"日")</f>
        <v>届出書の日付から自動引用</v>
      </c>
      <c r="H2" s="4162"/>
    </row>
    <row r="3" spans="1:9" ht="17.25">
      <c r="A3" s="312"/>
      <c r="B3" s="4195" t="s">
        <v>1734</v>
      </c>
      <c r="C3" s="4195"/>
      <c r="D3" s="4195"/>
      <c r="E3" s="4195"/>
      <c r="F3" s="4195"/>
      <c r="G3" s="4195"/>
      <c r="H3" s="4195"/>
    </row>
    <row r="4" spans="1:9" ht="17.25">
      <c r="A4" s="227"/>
      <c r="B4" s="227"/>
      <c r="C4" s="227"/>
      <c r="D4" s="227"/>
      <c r="E4" s="227"/>
      <c r="F4" s="227"/>
      <c r="G4" s="227"/>
    </row>
    <row r="5" spans="1:9" ht="30" customHeight="1">
      <c r="A5" s="227"/>
      <c r="B5" s="313" t="s">
        <v>18</v>
      </c>
      <c r="C5" s="4196" t="str">
        <f>_xlfn.CONCAT('届出書 '!G16:H16,'届出書 '!I16:J16,'届出書 '!K16:L16,'届出書 '!M16:N16,'届出書 '!O16:P16,'届出書 '!Q16:R16,'届出書 '!S16:T16,'届出書 '!U16:V16,'届出書 '!W16:X16,'届出書 '!Y16:Z16)</f>
        <v>251</v>
      </c>
      <c r="D5" s="4197"/>
      <c r="E5" s="4197"/>
      <c r="F5" s="4197"/>
      <c r="G5" s="4197"/>
      <c r="H5" s="4198"/>
    </row>
    <row r="6" spans="1:9" ht="30" customHeight="1">
      <c r="A6" s="227"/>
      <c r="B6" s="313" t="s">
        <v>244</v>
      </c>
      <c r="C6" s="4199" t="str">
        <f>IF(ISBLANK('届出書 '!G18),"届出書の記載欄から自動引用",'届出書 '!G18)</f>
        <v>届出書の記載欄から自動引用</v>
      </c>
      <c r="D6" s="4200"/>
      <c r="E6" s="4200"/>
      <c r="F6" s="4200"/>
      <c r="G6" s="4200"/>
      <c r="H6" s="4201"/>
    </row>
    <row r="7" spans="1:9" ht="30" customHeight="1">
      <c r="A7" s="227"/>
      <c r="B7" s="313" t="s">
        <v>613</v>
      </c>
      <c r="C7" s="4199" t="str">
        <f>IF(ISBLANK('届出書 '!G20),"届出書の記載欄から自動引用",'届出書 '!G20)</f>
        <v>届出書の記載欄から自動引用</v>
      </c>
      <c r="D7" s="4200"/>
      <c r="E7" s="4200"/>
      <c r="F7" s="4200"/>
      <c r="G7" s="4200"/>
      <c r="H7" s="4201"/>
    </row>
    <row r="8" spans="1:9" ht="30" customHeight="1">
      <c r="B8" s="94" t="s">
        <v>246</v>
      </c>
      <c r="C8" s="4178"/>
      <c r="D8" s="4179"/>
      <c r="E8" s="4179"/>
      <c r="F8" s="4179"/>
      <c r="G8" s="4179"/>
      <c r="H8" s="4180"/>
      <c r="I8" s="95"/>
    </row>
    <row r="9" spans="1:9" ht="30" customHeight="1">
      <c r="B9" s="94" t="s">
        <v>614</v>
      </c>
      <c r="C9" s="4202"/>
      <c r="D9" s="4203"/>
      <c r="E9" s="4203"/>
      <c r="F9" s="4203"/>
      <c r="G9" s="4203"/>
      <c r="H9" s="4204"/>
      <c r="I9" s="95"/>
    </row>
    <row r="10" spans="1:9" ht="45" customHeight="1">
      <c r="B10" s="4167" t="s">
        <v>1741</v>
      </c>
      <c r="C10" s="226">
        <v>1</v>
      </c>
      <c r="D10" s="4192" t="s">
        <v>1739</v>
      </c>
      <c r="E10" s="4205"/>
      <c r="F10" s="4193"/>
      <c r="G10" s="4193"/>
      <c r="H10" s="4193"/>
    </row>
    <row r="11" spans="1:9" ht="45" customHeight="1">
      <c r="B11" s="4168"/>
      <c r="C11" s="226">
        <v>2</v>
      </c>
      <c r="D11" s="4205" t="s">
        <v>615</v>
      </c>
      <c r="E11" s="4205"/>
      <c r="F11" s="4193"/>
      <c r="G11" s="4193"/>
      <c r="H11" s="4193"/>
    </row>
    <row r="12" spans="1:9" ht="45" customHeight="1">
      <c r="B12" s="4167" t="s">
        <v>1735</v>
      </c>
      <c r="C12" s="226">
        <v>1</v>
      </c>
      <c r="D12" s="4192" t="s">
        <v>616</v>
      </c>
      <c r="E12" s="4192"/>
      <c r="F12" s="4193"/>
      <c r="G12" s="4193"/>
      <c r="H12" s="4193"/>
    </row>
    <row r="13" spans="1:9" ht="45" customHeight="1">
      <c r="B13" s="4175"/>
      <c r="C13" s="226">
        <v>2</v>
      </c>
      <c r="D13" s="4176" t="s">
        <v>617</v>
      </c>
      <c r="E13" s="4194"/>
      <c r="F13" s="4193"/>
      <c r="G13" s="4193"/>
      <c r="H13" s="4193"/>
    </row>
    <row r="14" spans="1:9" ht="45" customHeight="1">
      <c r="B14" s="4191"/>
      <c r="C14" s="314">
        <v>3</v>
      </c>
      <c r="D14" s="4164" t="s">
        <v>1740</v>
      </c>
      <c r="E14" s="4165"/>
      <c r="F14" s="4166"/>
      <c r="G14" s="4166"/>
      <c r="H14" s="4166"/>
    </row>
    <row r="15" spans="1:9">
      <c r="B15" s="4167" t="s">
        <v>1736</v>
      </c>
      <c r="C15" s="4169"/>
      <c r="D15" s="4170"/>
      <c r="E15" s="4170"/>
      <c r="F15" s="4170"/>
      <c r="G15" s="4170"/>
      <c r="H15" s="4171"/>
    </row>
    <row r="16" spans="1:9">
      <c r="B16" s="4168"/>
      <c r="C16" s="4172"/>
      <c r="D16" s="4173"/>
      <c r="E16" s="4173"/>
      <c r="F16" s="4173"/>
      <c r="G16" s="4173"/>
      <c r="H16" s="4174"/>
    </row>
    <row r="17" spans="2:8" ht="30" customHeight="1">
      <c r="B17" s="4167" t="s">
        <v>618</v>
      </c>
      <c r="C17" s="94">
        <v>1</v>
      </c>
      <c r="D17" s="4176" t="s">
        <v>1737</v>
      </c>
      <c r="E17" s="4177"/>
      <c r="F17" s="4178"/>
      <c r="G17" s="4179"/>
      <c r="H17" s="4180"/>
    </row>
    <row r="18" spans="2:8" ht="39.950000000000003" customHeight="1">
      <c r="B18" s="4175"/>
      <c r="C18" s="4167">
        <v>2</v>
      </c>
      <c r="D18" s="4181" t="s">
        <v>619</v>
      </c>
      <c r="E18" s="4182"/>
      <c r="F18" s="4185"/>
      <c r="G18" s="4186"/>
      <c r="H18" s="4187"/>
    </row>
    <row r="19" spans="2:8" ht="39.950000000000003" customHeight="1">
      <c r="B19" s="4168"/>
      <c r="C19" s="4168"/>
      <c r="D19" s="4183"/>
      <c r="E19" s="4184"/>
      <c r="F19" s="4188"/>
      <c r="G19" s="4189"/>
      <c r="H19" s="4190"/>
    </row>
    <row r="20" spans="2:8">
      <c r="B20" s="92" t="s">
        <v>449</v>
      </c>
    </row>
    <row r="21" spans="2:8" ht="24.75" customHeight="1">
      <c r="B21" s="92" t="s">
        <v>1738</v>
      </c>
    </row>
    <row r="22" spans="2:8" ht="42" customHeight="1">
      <c r="B22" s="4163" t="s">
        <v>1744</v>
      </c>
      <c r="C22" s="4163"/>
      <c r="D22" s="4163"/>
      <c r="E22" s="4163"/>
      <c r="F22" s="4163"/>
      <c r="G22" s="4163"/>
      <c r="H22" s="4163"/>
    </row>
    <row r="23" spans="2:8" ht="39" customHeight="1">
      <c r="B23" s="4163" t="s">
        <v>1742</v>
      </c>
      <c r="C23" s="4163"/>
      <c r="D23" s="4163"/>
      <c r="E23" s="4163"/>
      <c r="F23" s="4163"/>
      <c r="G23" s="4163"/>
      <c r="H23" s="4163"/>
    </row>
    <row r="24" spans="2:8" ht="39" customHeight="1">
      <c r="B24" s="4163" t="s">
        <v>1743</v>
      </c>
      <c r="C24" s="4163"/>
      <c r="D24" s="4163"/>
      <c r="E24" s="4163"/>
      <c r="F24" s="4163"/>
      <c r="G24" s="4163"/>
      <c r="H24" s="4163"/>
    </row>
    <row r="25" spans="2:8" ht="21.75" customHeight="1">
      <c r="B25" s="92" t="s">
        <v>620</v>
      </c>
    </row>
  </sheetData>
  <mergeCells count="30">
    <mergeCell ref="F12:H12"/>
    <mergeCell ref="D13:E13"/>
    <mergeCell ref="F13:H13"/>
    <mergeCell ref="B3:H3"/>
    <mergeCell ref="C5:H5"/>
    <mergeCell ref="C6:H6"/>
    <mergeCell ref="C7:H7"/>
    <mergeCell ref="C8:H8"/>
    <mergeCell ref="C9:H9"/>
    <mergeCell ref="B10:B11"/>
    <mergeCell ref="D10:E10"/>
    <mergeCell ref="F10:H10"/>
    <mergeCell ref="D11:E11"/>
    <mergeCell ref="F11:H11"/>
    <mergeCell ref="G2:H2"/>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s>
  <phoneticPr fontId="8"/>
  <conditionalFormatting sqref="C5:H5 C8:H9 F10:H14 F17:H19">
    <cfRule type="notContainsBlanks" dxfId="16" priority="1">
      <formula>LEN(TRIM(C5))&gt;0</formula>
    </cfRule>
  </conditionalFormatting>
  <dataValidations count="2">
    <dataValidation type="list" allowBlank="1" showInputMessage="1" showErrorMessage="1" sqref="C8:H8" xr:uid="{8819D127-4532-41B7-BB76-636A1135C3B4}">
      <formula1>"１　新規,２　変更,３　終了"</formula1>
    </dataValidation>
    <dataValidation type="list" allowBlank="1" showInputMessage="1" showErrorMessage="1" sqref="F11:H11 F17:H17 F18:H19" xr:uid="{83AA165D-6993-4389-BD0D-26C84C0CEF94}">
      <formula1>"有,無"</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theme="4"/>
    <pageSetUpPr fitToPage="1"/>
  </sheetPr>
  <dimension ref="A1:O12"/>
  <sheetViews>
    <sheetView view="pageBreakPreview" zoomScale="85" zoomScaleNormal="145" zoomScaleSheetLayoutView="85" workbookViewId="0"/>
  </sheetViews>
  <sheetFormatPr defaultRowHeight="13.5"/>
  <cols>
    <col min="1" max="1" width="3.75" style="90" customWidth="1"/>
    <col min="2" max="2" width="20.375" style="90" customWidth="1"/>
    <col min="3" max="3" width="3.875" style="90" bestFit="1" customWidth="1"/>
    <col min="4" max="7" width="16.375" style="90" customWidth="1"/>
    <col min="8" max="8" width="3.75" style="90" customWidth="1"/>
    <col min="9" max="9" width="2.5" style="90" customWidth="1"/>
    <col min="10" max="256" width="9" style="90"/>
    <col min="257" max="257" width="3.75" style="90" customWidth="1"/>
    <col min="258" max="258" width="20.375" style="90" customWidth="1"/>
    <col min="259" max="259" width="3.875" style="90" bestFit="1" customWidth="1"/>
    <col min="260" max="263" width="16.375" style="90" customWidth="1"/>
    <col min="264" max="264" width="3.75" style="90" customWidth="1"/>
    <col min="265" max="265" width="2.5" style="90" customWidth="1"/>
    <col min="266" max="512" width="9" style="90"/>
    <col min="513" max="513" width="3.75" style="90" customWidth="1"/>
    <col min="514" max="514" width="20.375" style="90" customWidth="1"/>
    <col min="515" max="515" width="3.875" style="90" bestFit="1" customWidth="1"/>
    <col min="516" max="519" width="16.375" style="90" customWidth="1"/>
    <col min="520" max="520" width="3.75" style="90" customWidth="1"/>
    <col min="521" max="521" width="2.5" style="90" customWidth="1"/>
    <col min="522" max="768" width="9" style="90"/>
    <col min="769" max="769" width="3.75" style="90" customWidth="1"/>
    <col min="770" max="770" width="20.375" style="90" customWidth="1"/>
    <col min="771" max="771" width="3.875" style="90" bestFit="1" customWidth="1"/>
    <col min="772" max="775" width="16.375" style="90" customWidth="1"/>
    <col min="776" max="776" width="3.75" style="90" customWidth="1"/>
    <col min="777" max="777" width="2.5" style="90" customWidth="1"/>
    <col min="778" max="1024" width="9" style="90"/>
    <col min="1025" max="1025" width="3.75" style="90" customWidth="1"/>
    <col min="1026" max="1026" width="20.375" style="90" customWidth="1"/>
    <col min="1027" max="1027" width="3.875" style="90" bestFit="1" customWidth="1"/>
    <col min="1028" max="1031" width="16.375" style="90" customWidth="1"/>
    <col min="1032" max="1032" width="3.75" style="90" customWidth="1"/>
    <col min="1033" max="1033" width="2.5" style="90" customWidth="1"/>
    <col min="1034" max="1280" width="9" style="90"/>
    <col min="1281" max="1281" width="3.75" style="90" customWidth="1"/>
    <col min="1282" max="1282" width="20.375" style="90" customWidth="1"/>
    <col min="1283" max="1283" width="3.875" style="90" bestFit="1" customWidth="1"/>
    <col min="1284" max="1287" width="16.375" style="90" customWidth="1"/>
    <col min="1288" max="1288" width="3.75" style="90" customWidth="1"/>
    <col min="1289" max="1289" width="2.5" style="90" customWidth="1"/>
    <col min="1290" max="1536" width="9" style="90"/>
    <col min="1537" max="1537" width="3.75" style="90" customWidth="1"/>
    <col min="1538" max="1538" width="20.375" style="90" customWidth="1"/>
    <col min="1539" max="1539" width="3.875" style="90" bestFit="1" customWidth="1"/>
    <col min="1540" max="1543" width="16.375" style="90" customWidth="1"/>
    <col min="1544" max="1544" width="3.75" style="90" customWidth="1"/>
    <col min="1545" max="1545" width="2.5" style="90" customWidth="1"/>
    <col min="1546" max="1792" width="9" style="90"/>
    <col min="1793" max="1793" width="3.75" style="90" customWidth="1"/>
    <col min="1794" max="1794" width="20.375" style="90" customWidth="1"/>
    <col min="1795" max="1795" width="3.875" style="90" bestFit="1" customWidth="1"/>
    <col min="1796" max="1799" width="16.375" style="90" customWidth="1"/>
    <col min="1800" max="1800" width="3.75" style="90" customWidth="1"/>
    <col min="1801" max="1801" width="2.5" style="90" customWidth="1"/>
    <col min="1802" max="2048" width="9" style="90"/>
    <col min="2049" max="2049" width="3.75" style="90" customWidth="1"/>
    <col min="2050" max="2050" width="20.375" style="90" customWidth="1"/>
    <col min="2051" max="2051" width="3.875" style="90" bestFit="1" customWidth="1"/>
    <col min="2052" max="2055" width="16.375" style="90" customWidth="1"/>
    <col min="2056" max="2056" width="3.75" style="90" customWidth="1"/>
    <col min="2057" max="2057" width="2.5" style="90" customWidth="1"/>
    <col min="2058" max="2304" width="9" style="90"/>
    <col min="2305" max="2305" width="3.75" style="90" customWidth="1"/>
    <col min="2306" max="2306" width="20.375" style="90" customWidth="1"/>
    <col min="2307" max="2307" width="3.875" style="90" bestFit="1" customWidth="1"/>
    <col min="2308" max="2311" width="16.375" style="90" customWidth="1"/>
    <col min="2312" max="2312" width="3.75" style="90" customWidth="1"/>
    <col min="2313" max="2313" width="2.5" style="90" customWidth="1"/>
    <col min="2314" max="2560" width="9" style="90"/>
    <col min="2561" max="2561" width="3.75" style="90" customWidth="1"/>
    <col min="2562" max="2562" width="20.375" style="90" customWidth="1"/>
    <col min="2563" max="2563" width="3.875" style="90" bestFit="1" customWidth="1"/>
    <col min="2564" max="2567" width="16.375" style="90" customWidth="1"/>
    <col min="2568" max="2568" width="3.75" style="90" customWidth="1"/>
    <col min="2569" max="2569" width="2.5" style="90" customWidth="1"/>
    <col min="2570" max="2816" width="9" style="90"/>
    <col min="2817" max="2817" width="3.75" style="90" customWidth="1"/>
    <col min="2818" max="2818" width="20.375" style="90" customWidth="1"/>
    <col min="2819" max="2819" width="3.875" style="90" bestFit="1" customWidth="1"/>
    <col min="2820" max="2823" width="16.375" style="90" customWidth="1"/>
    <col min="2824" max="2824" width="3.75" style="90" customWidth="1"/>
    <col min="2825" max="2825" width="2.5" style="90" customWidth="1"/>
    <col min="2826" max="3072" width="9" style="90"/>
    <col min="3073" max="3073" width="3.75" style="90" customWidth="1"/>
    <col min="3074" max="3074" width="20.375" style="90" customWidth="1"/>
    <col min="3075" max="3075" width="3.875" style="90" bestFit="1" customWidth="1"/>
    <col min="3076" max="3079" width="16.375" style="90" customWidth="1"/>
    <col min="3080" max="3080" width="3.75" style="90" customWidth="1"/>
    <col min="3081" max="3081" width="2.5" style="90" customWidth="1"/>
    <col min="3082" max="3328" width="9" style="90"/>
    <col min="3329" max="3329" width="3.75" style="90" customWidth="1"/>
    <col min="3330" max="3330" width="20.375" style="90" customWidth="1"/>
    <col min="3331" max="3331" width="3.875" style="90" bestFit="1" customWidth="1"/>
    <col min="3332" max="3335" width="16.375" style="90" customWidth="1"/>
    <col min="3336" max="3336" width="3.75" style="90" customWidth="1"/>
    <col min="3337" max="3337" width="2.5" style="90" customWidth="1"/>
    <col min="3338" max="3584" width="9" style="90"/>
    <col min="3585" max="3585" width="3.75" style="90" customWidth="1"/>
    <col min="3586" max="3586" width="20.375" style="90" customWidth="1"/>
    <col min="3587" max="3587" width="3.875" style="90" bestFit="1" customWidth="1"/>
    <col min="3588" max="3591" width="16.375" style="90" customWidth="1"/>
    <col min="3592" max="3592" width="3.75" style="90" customWidth="1"/>
    <col min="3593" max="3593" width="2.5" style="90" customWidth="1"/>
    <col min="3594" max="3840" width="9" style="90"/>
    <col min="3841" max="3841" width="3.75" style="90" customWidth="1"/>
    <col min="3842" max="3842" width="20.375" style="90" customWidth="1"/>
    <col min="3843" max="3843" width="3.875" style="90" bestFit="1" customWidth="1"/>
    <col min="3844" max="3847" width="16.375" style="90" customWidth="1"/>
    <col min="3848" max="3848" width="3.75" style="90" customWidth="1"/>
    <col min="3849" max="3849" width="2.5" style="90" customWidth="1"/>
    <col min="3850" max="4096" width="9" style="90"/>
    <col min="4097" max="4097" width="3.75" style="90" customWidth="1"/>
    <col min="4098" max="4098" width="20.375" style="90" customWidth="1"/>
    <col min="4099" max="4099" width="3.875" style="90" bestFit="1" customWidth="1"/>
    <col min="4100" max="4103" width="16.375" style="90" customWidth="1"/>
    <col min="4104" max="4104" width="3.75" style="90" customWidth="1"/>
    <col min="4105" max="4105" width="2.5" style="90" customWidth="1"/>
    <col min="4106" max="4352" width="9" style="90"/>
    <col min="4353" max="4353" width="3.75" style="90" customWidth="1"/>
    <col min="4354" max="4354" width="20.375" style="90" customWidth="1"/>
    <col min="4355" max="4355" width="3.875" style="90" bestFit="1" customWidth="1"/>
    <col min="4356" max="4359" width="16.375" style="90" customWidth="1"/>
    <col min="4360" max="4360" width="3.75" style="90" customWidth="1"/>
    <col min="4361" max="4361" width="2.5" style="90" customWidth="1"/>
    <col min="4362" max="4608" width="9" style="90"/>
    <col min="4609" max="4609" width="3.75" style="90" customWidth="1"/>
    <col min="4610" max="4610" width="20.375" style="90" customWidth="1"/>
    <col min="4611" max="4611" width="3.875" style="90" bestFit="1" customWidth="1"/>
    <col min="4612" max="4615" width="16.375" style="90" customWidth="1"/>
    <col min="4616" max="4616" width="3.75" style="90" customWidth="1"/>
    <col min="4617" max="4617" width="2.5" style="90" customWidth="1"/>
    <col min="4618" max="4864" width="9" style="90"/>
    <col min="4865" max="4865" width="3.75" style="90" customWidth="1"/>
    <col min="4866" max="4866" width="20.375" style="90" customWidth="1"/>
    <col min="4867" max="4867" width="3.875" style="90" bestFit="1" customWidth="1"/>
    <col min="4868" max="4871" width="16.375" style="90" customWidth="1"/>
    <col min="4872" max="4872" width="3.75" style="90" customWidth="1"/>
    <col min="4873" max="4873" width="2.5" style="90" customWidth="1"/>
    <col min="4874" max="5120" width="9" style="90"/>
    <col min="5121" max="5121" width="3.75" style="90" customWidth="1"/>
    <col min="5122" max="5122" width="20.375" style="90" customWidth="1"/>
    <col min="5123" max="5123" width="3.875" style="90" bestFit="1" customWidth="1"/>
    <col min="5124" max="5127" width="16.375" style="90" customWidth="1"/>
    <col min="5128" max="5128" width="3.75" style="90" customWidth="1"/>
    <col min="5129" max="5129" width="2.5" style="90" customWidth="1"/>
    <col min="5130" max="5376" width="9" style="90"/>
    <col min="5377" max="5377" width="3.75" style="90" customWidth="1"/>
    <col min="5378" max="5378" width="20.375" style="90" customWidth="1"/>
    <col min="5379" max="5379" width="3.875" style="90" bestFit="1" customWidth="1"/>
    <col min="5380" max="5383" width="16.375" style="90" customWidth="1"/>
    <col min="5384" max="5384" width="3.75" style="90" customWidth="1"/>
    <col min="5385" max="5385" width="2.5" style="90" customWidth="1"/>
    <col min="5386" max="5632" width="9" style="90"/>
    <col min="5633" max="5633" width="3.75" style="90" customWidth="1"/>
    <col min="5634" max="5634" width="20.375" style="90" customWidth="1"/>
    <col min="5635" max="5635" width="3.875" style="90" bestFit="1" customWidth="1"/>
    <col min="5636" max="5639" width="16.375" style="90" customWidth="1"/>
    <col min="5640" max="5640" width="3.75" style="90" customWidth="1"/>
    <col min="5641" max="5641" width="2.5" style="90" customWidth="1"/>
    <col min="5642" max="5888" width="9" style="90"/>
    <col min="5889" max="5889" width="3.75" style="90" customWidth="1"/>
    <col min="5890" max="5890" width="20.375" style="90" customWidth="1"/>
    <col min="5891" max="5891" width="3.875" style="90" bestFit="1" customWidth="1"/>
    <col min="5892" max="5895" width="16.375" style="90" customWidth="1"/>
    <col min="5896" max="5896" width="3.75" style="90" customWidth="1"/>
    <col min="5897" max="5897" width="2.5" style="90" customWidth="1"/>
    <col min="5898" max="6144" width="9" style="90"/>
    <col min="6145" max="6145" width="3.75" style="90" customWidth="1"/>
    <col min="6146" max="6146" width="20.375" style="90" customWidth="1"/>
    <col min="6147" max="6147" width="3.875" style="90" bestFit="1" customWidth="1"/>
    <col min="6148" max="6151" width="16.375" style="90" customWidth="1"/>
    <col min="6152" max="6152" width="3.75" style="90" customWidth="1"/>
    <col min="6153" max="6153" width="2.5" style="90" customWidth="1"/>
    <col min="6154" max="6400" width="9" style="90"/>
    <col min="6401" max="6401" width="3.75" style="90" customWidth="1"/>
    <col min="6402" max="6402" width="20.375" style="90" customWidth="1"/>
    <col min="6403" max="6403" width="3.875" style="90" bestFit="1" customWidth="1"/>
    <col min="6404" max="6407" width="16.375" style="90" customWidth="1"/>
    <col min="6408" max="6408" width="3.75" style="90" customWidth="1"/>
    <col min="6409" max="6409" width="2.5" style="90" customWidth="1"/>
    <col min="6410" max="6656" width="9" style="90"/>
    <col min="6657" max="6657" width="3.75" style="90" customWidth="1"/>
    <col min="6658" max="6658" width="20.375" style="90" customWidth="1"/>
    <col min="6659" max="6659" width="3.875" style="90" bestFit="1" customWidth="1"/>
    <col min="6660" max="6663" width="16.375" style="90" customWidth="1"/>
    <col min="6664" max="6664" width="3.75" style="90" customWidth="1"/>
    <col min="6665" max="6665" width="2.5" style="90" customWidth="1"/>
    <col min="6666" max="6912" width="9" style="90"/>
    <col min="6913" max="6913" width="3.75" style="90" customWidth="1"/>
    <col min="6914" max="6914" width="20.375" style="90" customWidth="1"/>
    <col min="6915" max="6915" width="3.875" style="90" bestFit="1" customWidth="1"/>
    <col min="6916" max="6919" width="16.375" style="90" customWidth="1"/>
    <col min="6920" max="6920" width="3.75" style="90" customWidth="1"/>
    <col min="6921" max="6921" width="2.5" style="90" customWidth="1"/>
    <col min="6922" max="7168" width="9" style="90"/>
    <col min="7169" max="7169" width="3.75" style="90" customWidth="1"/>
    <col min="7170" max="7170" width="20.375" style="90" customWidth="1"/>
    <col min="7171" max="7171" width="3.875" style="90" bestFit="1" customWidth="1"/>
    <col min="7172" max="7175" width="16.375" style="90" customWidth="1"/>
    <col min="7176" max="7176" width="3.75" style="90" customWidth="1"/>
    <col min="7177" max="7177" width="2.5" style="90" customWidth="1"/>
    <col min="7178" max="7424" width="9" style="90"/>
    <col min="7425" max="7425" width="3.75" style="90" customWidth="1"/>
    <col min="7426" max="7426" width="20.375" style="90" customWidth="1"/>
    <col min="7427" max="7427" width="3.875" style="90" bestFit="1" customWidth="1"/>
    <col min="7428" max="7431" width="16.375" style="90" customWidth="1"/>
    <col min="7432" max="7432" width="3.75" style="90" customWidth="1"/>
    <col min="7433" max="7433" width="2.5" style="90" customWidth="1"/>
    <col min="7434" max="7680" width="9" style="90"/>
    <col min="7681" max="7681" width="3.75" style="90" customWidth="1"/>
    <col min="7682" max="7682" width="20.375" style="90" customWidth="1"/>
    <col min="7683" max="7683" width="3.875" style="90" bestFit="1" customWidth="1"/>
    <col min="7684" max="7687" width="16.375" style="90" customWidth="1"/>
    <col min="7688" max="7688" width="3.75" style="90" customWidth="1"/>
    <col min="7689" max="7689" width="2.5" style="90" customWidth="1"/>
    <col min="7690" max="7936" width="9" style="90"/>
    <col min="7937" max="7937" width="3.75" style="90" customWidth="1"/>
    <col min="7938" max="7938" width="20.375" style="90" customWidth="1"/>
    <col min="7939" max="7939" width="3.875" style="90" bestFit="1" customWidth="1"/>
    <col min="7940" max="7943" width="16.375" style="90" customWidth="1"/>
    <col min="7944" max="7944" width="3.75" style="90" customWidth="1"/>
    <col min="7945" max="7945" width="2.5" style="90" customWidth="1"/>
    <col min="7946" max="8192" width="9" style="90"/>
    <col min="8193" max="8193" width="3.75" style="90" customWidth="1"/>
    <col min="8194" max="8194" width="20.375" style="90" customWidth="1"/>
    <col min="8195" max="8195" width="3.875" style="90" bestFit="1" customWidth="1"/>
    <col min="8196" max="8199" width="16.375" style="90" customWidth="1"/>
    <col min="8200" max="8200" width="3.75" style="90" customWidth="1"/>
    <col min="8201" max="8201" width="2.5" style="90" customWidth="1"/>
    <col min="8202" max="8448" width="9" style="90"/>
    <col min="8449" max="8449" width="3.75" style="90" customWidth="1"/>
    <col min="8450" max="8450" width="20.375" style="90" customWidth="1"/>
    <col min="8451" max="8451" width="3.875" style="90" bestFit="1" customWidth="1"/>
    <col min="8452" max="8455" width="16.375" style="90" customWidth="1"/>
    <col min="8456" max="8456" width="3.75" style="90" customWidth="1"/>
    <col min="8457" max="8457" width="2.5" style="90" customWidth="1"/>
    <col min="8458" max="8704" width="9" style="90"/>
    <col min="8705" max="8705" width="3.75" style="90" customWidth="1"/>
    <col min="8706" max="8706" width="20.375" style="90" customWidth="1"/>
    <col min="8707" max="8707" width="3.875" style="90" bestFit="1" customWidth="1"/>
    <col min="8708" max="8711" width="16.375" style="90" customWidth="1"/>
    <col min="8712" max="8712" width="3.75" style="90" customWidth="1"/>
    <col min="8713" max="8713" width="2.5" style="90" customWidth="1"/>
    <col min="8714" max="8960" width="9" style="90"/>
    <col min="8961" max="8961" width="3.75" style="90" customWidth="1"/>
    <col min="8962" max="8962" width="20.375" style="90" customWidth="1"/>
    <col min="8963" max="8963" width="3.875" style="90" bestFit="1" customWidth="1"/>
    <col min="8964" max="8967" width="16.375" style="90" customWidth="1"/>
    <col min="8968" max="8968" width="3.75" style="90" customWidth="1"/>
    <col min="8969" max="8969" width="2.5" style="90" customWidth="1"/>
    <col min="8970" max="9216" width="9" style="90"/>
    <col min="9217" max="9217" width="3.75" style="90" customWidth="1"/>
    <col min="9218" max="9218" width="20.375" style="90" customWidth="1"/>
    <col min="9219" max="9219" width="3.875" style="90" bestFit="1" customWidth="1"/>
    <col min="9220" max="9223" width="16.375" style="90" customWidth="1"/>
    <col min="9224" max="9224" width="3.75" style="90" customWidth="1"/>
    <col min="9225" max="9225" width="2.5" style="90" customWidth="1"/>
    <col min="9226" max="9472" width="9" style="90"/>
    <col min="9473" max="9473" width="3.75" style="90" customWidth="1"/>
    <col min="9474" max="9474" width="20.375" style="90" customWidth="1"/>
    <col min="9475" max="9475" width="3.875" style="90" bestFit="1" customWidth="1"/>
    <col min="9476" max="9479" width="16.375" style="90" customWidth="1"/>
    <col min="9480" max="9480" width="3.75" style="90" customWidth="1"/>
    <col min="9481" max="9481" width="2.5" style="90" customWidth="1"/>
    <col min="9482" max="9728" width="9" style="90"/>
    <col min="9729" max="9729" width="3.75" style="90" customWidth="1"/>
    <col min="9730" max="9730" width="20.375" style="90" customWidth="1"/>
    <col min="9731" max="9731" width="3.875" style="90" bestFit="1" customWidth="1"/>
    <col min="9732" max="9735" width="16.375" style="90" customWidth="1"/>
    <col min="9736" max="9736" width="3.75" style="90" customWidth="1"/>
    <col min="9737" max="9737" width="2.5" style="90" customWidth="1"/>
    <col min="9738" max="9984" width="9" style="90"/>
    <col min="9985" max="9985" width="3.75" style="90" customWidth="1"/>
    <col min="9986" max="9986" width="20.375" style="90" customWidth="1"/>
    <col min="9987" max="9987" width="3.875" style="90" bestFit="1" customWidth="1"/>
    <col min="9988" max="9991" width="16.375" style="90" customWidth="1"/>
    <col min="9992" max="9992" width="3.75" style="90" customWidth="1"/>
    <col min="9993" max="9993" width="2.5" style="90" customWidth="1"/>
    <col min="9994" max="10240" width="9" style="90"/>
    <col min="10241" max="10241" width="3.75" style="90" customWidth="1"/>
    <col min="10242" max="10242" width="20.375" style="90" customWidth="1"/>
    <col min="10243" max="10243" width="3.875" style="90" bestFit="1" customWidth="1"/>
    <col min="10244" max="10247" width="16.375" style="90" customWidth="1"/>
    <col min="10248" max="10248" width="3.75" style="90" customWidth="1"/>
    <col min="10249" max="10249" width="2.5" style="90" customWidth="1"/>
    <col min="10250" max="10496" width="9" style="90"/>
    <col min="10497" max="10497" width="3.75" style="90" customWidth="1"/>
    <col min="10498" max="10498" width="20.375" style="90" customWidth="1"/>
    <col min="10499" max="10499" width="3.875" style="90" bestFit="1" customWidth="1"/>
    <col min="10500" max="10503" width="16.375" style="90" customWidth="1"/>
    <col min="10504" max="10504" width="3.75" style="90" customWidth="1"/>
    <col min="10505" max="10505" width="2.5" style="90" customWidth="1"/>
    <col min="10506" max="10752" width="9" style="90"/>
    <col min="10753" max="10753" width="3.75" style="90" customWidth="1"/>
    <col min="10754" max="10754" width="20.375" style="90" customWidth="1"/>
    <col min="10755" max="10755" width="3.875" style="90" bestFit="1" customWidth="1"/>
    <col min="10756" max="10759" width="16.375" style="90" customWidth="1"/>
    <col min="10760" max="10760" width="3.75" style="90" customWidth="1"/>
    <col min="10761" max="10761" width="2.5" style="90" customWidth="1"/>
    <col min="10762" max="11008" width="9" style="90"/>
    <col min="11009" max="11009" width="3.75" style="90" customWidth="1"/>
    <col min="11010" max="11010" width="20.375" style="90" customWidth="1"/>
    <col min="11011" max="11011" width="3.875" style="90" bestFit="1" customWidth="1"/>
    <col min="11012" max="11015" width="16.375" style="90" customWidth="1"/>
    <col min="11016" max="11016" width="3.75" style="90" customWidth="1"/>
    <col min="11017" max="11017" width="2.5" style="90" customWidth="1"/>
    <col min="11018" max="11264" width="9" style="90"/>
    <col min="11265" max="11265" width="3.75" style="90" customWidth="1"/>
    <col min="11266" max="11266" width="20.375" style="90" customWidth="1"/>
    <col min="11267" max="11267" width="3.875" style="90" bestFit="1" customWidth="1"/>
    <col min="11268" max="11271" width="16.375" style="90" customWidth="1"/>
    <col min="11272" max="11272" width="3.75" style="90" customWidth="1"/>
    <col min="11273" max="11273" width="2.5" style="90" customWidth="1"/>
    <col min="11274" max="11520" width="9" style="90"/>
    <col min="11521" max="11521" width="3.75" style="90" customWidth="1"/>
    <col min="11522" max="11522" width="20.375" style="90" customWidth="1"/>
    <col min="11523" max="11523" width="3.875" style="90" bestFit="1" customWidth="1"/>
    <col min="11524" max="11527" width="16.375" style="90" customWidth="1"/>
    <col min="11528" max="11528" width="3.75" style="90" customWidth="1"/>
    <col min="11529" max="11529" width="2.5" style="90" customWidth="1"/>
    <col min="11530" max="11776" width="9" style="90"/>
    <col min="11777" max="11777" width="3.75" style="90" customWidth="1"/>
    <col min="11778" max="11778" width="20.375" style="90" customWidth="1"/>
    <col min="11779" max="11779" width="3.875" style="90" bestFit="1" customWidth="1"/>
    <col min="11780" max="11783" width="16.375" style="90" customWidth="1"/>
    <col min="11784" max="11784" width="3.75" style="90" customWidth="1"/>
    <col min="11785" max="11785" width="2.5" style="90" customWidth="1"/>
    <col min="11786" max="12032" width="9" style="90"/>
    <col min="12033" max="12033" width="3.75" style="90" customWidth="1"/>
    <col min="12034" max="12034" width="20.375" style="90" customWidth="1"/>
    <col min="12035" max="12035" width="3.875" style="90" bestFit="1" customWidth="1"/>
    <col min="12036" max="12039" width="16.375" style="90" customWidth="1"/>
    <col min="12040" max="12040" width="3.75" style="90" customWidth="1"/>
    <col min="12041" max="12041" width="2.5" style="90" customWidth="1"/>
    <col min="12042" max="12288" width="9" style="90"/>
    <col min="12289" max="12289" width="3.75" style="90" customWidth="1"/>
    <col min="12290" max="12290" width="20.375" style="90" customWidth="1"/>
    <col min="12291" max="12291" width="3.875" style="90" bestFit="1" customWidth="1"/>
    <col min="12292" max="12295" width="16.375" style="90" customWidth="1"/>
    <col min="12296" max="12296" width="3.75" style="90" customWidth="1"/>
    <col min="12297" max="12297" width="2.5" style="90" customWidth="1"/>
    <col min="12298" max="12544" width="9" style="90"/>
    <col min="12545" max="12545" width="3.75" style="90" customWidth="1"/>
    <col min="12546" max="12546" width="20.375" style="90" customWidth="1"/>
    <col min="12547" max="12547" width="3.875" style="90" bestFit="1" customWidth="1"/>
    <col min="12548" max="12551" width="16.375" style="90" customWidth="1"/>
    <col min="12552" max="12552" width="3.75" style="90" customWidth="1"/>
    <col min="12553" max="12553" width="2.5" style="90" customWidth="1"/>
    <col min="12554" max="12800" width="9" style="90"/>
    <col min="12801" max="12801" width="3.75" style="90" customWidth="1"/>
    <col min="12802" max="12802" width="20.375" style="90" customWidth="1"/>
    <col min="12803" max="12803" width="3.875" style="90" bestFit="1" customWidth="1"/>
    <col min="12804" max="12807" width="16.375" style="90" customWidth="1"/>
    <col min="12808" max="12808" width="3.75" style="90" customWidth="1"/>
    <col min="12809" max="12809" width="2.5" style="90" customWidth="1"/>
    <col min="12810" max="13056" width="9" style="90"/>
    <col min="13057" max="13057" width="3.75" style="90" customWidth="1"/>
    <col min="13058" max="13058" width="20.375" style="90" customWidth="1"/>
    <col min="13059" max="13059" width="3.875" style="90" bestFit="1" customWidth="1"/>
    <col min="13060" max="13063" width="16.375" style="90" customWidth="1"/>
    <col min="13064" max="13064" width="3.75" style="90" customWidth="1"/>
    <col min="13065" max="13065" width="2.5" style="90" customWidth="1"/>
    <col min="13066" max="13312" width="9" style="90"/>
    <col min="13313" max="13313" width="3.75" style="90" customWidth="1"/>
    <col min="13314" max="13314" width="20.375" style="90" customWidth="1"/>
    <col min="13315" max="13315" width="3.875" style="90" bestFit="1" customWidth="1"/>
    <col min="13316" max="13319" width="16.375" style="90" customWidth="1"/>
    <col min="13320" max="13320" width="3.75" style="90" customWidth="1"/>
    <col min="13321" max="13321" width="2.5" style="90" customWidth="1"/>
    <col min="13322" max="13568" width="9" style="90"/>
    <col min="13569" max="13569" width="3.75" style="90" customWidth="1"/>
    <col min="13570" max="13570" width="20.375" style="90" customWidth="1"/>
    <col min="13571" max="13571" width="3.875" style="90" bestFit="1" customWidth="1"/>
    <col min="13572" max="13575" width="16.375" style="90" customWidth="1"/>
    <col min="13576" max="13576" width="3.75" style="90" customWidth="1"/>
    <col min="13577" max="13577" width="2.5" style="90" customWidth="1"/>
    <col min="13578" max="13824" width="9" style="90"/>
    <col min="13825" max="13825" width="3.75" style="90" customWidth="1"/>
    <col min="13826" max="13826" width="20.375" style="90" customWidth="1"/>
    <col min="13827" max="13827" width="3.875" style="90" bestFit="1" customWidth="1"/>
    <col min="13828" max="13831" width="16.375" style="90" customWidth="1"/>
    <col min="13832" max="13832" width="3.75" style="90" customWidth="1"/>
    <col min="13833" max="13833" width="2.5" style="90" customWidth="1"/>
    <col min="13834" max="14080" width="9" style="90"/>
    <col min="14081" max="14081" width="3.75" style="90" customWidth="1"/>
    <col min="14082" max="14082" width="20.375" style="90" customWidth="1"/>
    <col min="14083" max="14083" width="3.875" style="90" bestFit="1" customWidth="1"/>
    <col min="14084" max="14087" width="16.375" style="90" customWidth="1"/>
    <col min="14088" max="14088" width="3.75" style="90" customWidth="1"/>
    <col min="14089" max="14089" width="2.5" style="90" customWidth="1"/>
    <col min="14090" max="14336" width="9" style="90"/>
    <col min="14337" max="14337" width="3.75" style="90" customWidth="1"/>
    <col min="14338" max="14338" width="20.375" style="90" customWidth="1"/>
    <col min="14339" max="14339" width="3.875" style="90" bestFit="1" customWidth="1"/>
    <col min="14340" max="14343" width="16.375" style="90" customWidth="1"/>
    <col min="14344" max="14344" width="3.75" style="90" customWidth="1"/>
    <col min="14345" max="14345" width="2.5" style="90" customWidth="1"/>
    <col min="14346" max="14592" width="9" style="90"/>
    <col min="14593" max="14593" width="3.75" style="90" customWidth="1"/>
    <col min="14594" max="14594" width="20.375" style="90" customWidth="1"/>
    <col min="14595" max="14595" width="3.875" style="90" bestFit="1" customWidth="1"/>
    <col min="14596" max="14599" width="16.375" style="90" customWidth="1"/>
    <col min="14600" max="14600" width="3.75" style="90" customWidth="1"/>
    <col min="14601" max="14601" width="2.5" style="90" customWidth="1"/>
    <col min="14602" max="14848" width="9" style="90"/>
    <col min="14849" max="14849" width="3.75" style="90" customWidth="1"/>
    <col min="14850" max="14850" width="20.375" style="90" customWidth="1"/>
    <col min="14851" max="14851" width="3.875" style="90" bestFit="1" customWidth="1"/>
    <col min="14852" max="14855" width="16.375" style="90" customWidth="1"/>
    <col min="14856" max="14856" width="3.75" style="90" customWidth="1"/>
    <col min="14857" max="14857" width="2.5" style="90" customWidth="1"/>
    <col min="14858" max="15104" width="9" style="90"/>
    <col min="15105" max="15105" width="3.75" style="90" customWidth="1"/>
    <col min="15106" max="15106" width="20.375" style="90" customWidth="1"/>
    <col min="15107" max="15107" width="3.875" style="90" bestFit="1" customWidth="1"/>
    <col min="15108" max="15111" width="16.375" style="90" customWidth="1"/>
    <col min="15112" max="15112" width="3.75" style="90" customWidth="1"/>
    <col min="15113" max="15113" width="2.5" style="90" customWidth="1"/>
    <col min="15114" max="15360" width="9" style="90"/>
    <col min="15361" max="15361" width="3.75" style="90" customWidth="1"/>
    <col min="15362" max="15362" width="20.375" style="90" customWidth="1"/>
    <col min="15363" max="15363" width="3.875" style="90" bestFit="1" customWidth="1"/>
    <col min="15364" max="15367" width="16.375" style="90" customWidth="1"/>
    <col min="15368" max="15368" width="3.75" style="90" customWidth="1"/>
    <col min="15369" max="15369" width="2.5" style="90" customWidth="1"/>
    <col min="15370" max="15616" width="9" style="90"/>
    <col min="15617" max="15617" width="3.75" style="90" customWidth="1"/>
    <col min="15618" max="15618" width="20.375" style="90" customWidth="1"/>
    <col min="15619" max="15619" width="3.875" style="90" bestFit="1" customWidth="1"/>
    <col min="15620" max="15623" width="16.375" style="90" customWidth="1"/>
    <col min="15624" max="15624" width="3.75" style="90" customWidth="1"/>
    <col min="15625" max="15625" width="2.5" style="90" customWidth="1"/>
    <col min="15626" max="15872" width="9" style="90"/>
    <col min="15873" max="15873" width="3.75" style="90" customWidth="1"/>
    <col min="15874" max="15874" width="20.375" style="90" customWidth="1"/>
    <col min="15875" max="15875" width="3.875" style="90" bestFit="1" customWidth="1"/>
    <col min="15876" max="15879" width="16.375" style="90" customWidth="1"/>
    <col min="15880" max="15880" width="3.75" style="90" customWidth="1"/>
    <col min="15881" max="15881" width="2.5" style="90" customWidth="1"/>
    <col min="15882" max="16128" width="9" style="90"/>
    <col min="16129" max="16129" width="3.75" style="90" customWidth="1"/>
    <col min="16130" max="16130" width="20.375" style="90" customWidth="1"/>
    <col min="16131" max="16131" width="3.875" style="90" bestFit="1" customWidth="1"/>
    <col min="16132" max="16135" width="16.375" style="90" customWidth="1"/>
    <col min="16136" max="16136" width="3.75" style="90" customWidth="1"/>
    <col min="16137" max="16137" width="2.5" style="90" customWidth="1"/>
    <col min="16138" max="16384" width="9" style="90"/>
  </cols>
  <sheetData>
    <row r="1" spans="1:15" ht="17.25">
      <c r="A1" s="89" t="s">
        <v>688</v>
      </c>
    </row>
    <row r="2" spans="1:15" ht="17.25">
      <c r="A2" s="89"/>
      <c r="G2" s="4206" t="str">
        <f>IF(AND(ISBLANK('届出書 '!AA4),ISBLANK('届出書 '!AD4),ISBLANK('届出書 '!AG4)),"届出書の日付から自動引用","令和"&amp;'届出書 '!AA4&amp;"年"&amp;'届出書 '!AD4&amp;"月"&amp;'届出書 '!AG4&amp;"日")</f>
        <v>届出書の日付から自動引用</v>
      </c>
      <c r="H2" s="4207"/>
    </row>
    <row r="3" spans="1:15" ht="17.25">
      <c r="A3" s="312"/>
      <c r="B3" s="4195" t="s">
        <v>621</v>
      </c>
      <c r="C3" s="4195"/>
      <c r="D3" s="4195"/>
      <c r="E3" s="4195"/>
      <c r="F3" s="4195"/>
      <c r="G3" s="4195"/>
      <c r="H3" s="4195"/>
    </row>
    <row r="4" spans="1:15" ht="17.25">
      <c r="A4" s="227"/>
      <c r="B4" s="227"/>
      <c r="C4" s="227"/>
      <c r="D4" s="227"/>
      <c r="E4" s="227"/>
      <c r="F4" s="227"/>
      <c r="G4" s="227"/>
      <c r="O4" s="91"/>
    </row>
    <row r="5" spans="1:15" ht="30" customHeight="1">
      <c r="A5" s="227"/>
      <c r="B5" s="313" t="s">
        <v>18</v>
      </c>
      <c r="C5" s="4208" t="str">
        <f>_xlfn.CONCAT('届出書 '!G16:H16,'届出書 '!I16:J16,'届出書 '!K16:L16,'届出書 '!M16:N16,'届出書 '!O16:P16,'届出書 '!Q16:R16,'届出書 '!S16:T16,'届出書 '!U16:V16,'届出書 '!W16:X16,'届出書 '!Y16:Z16)</f>
        <v>251</v>
      </c>
      <c r="D5" s="4209"/>
      <c r="E5" s="4209"/>
      <c r="F5" s="4209"/>
      <c r="G5" s="4209"/>
      <c r="H5" s="4210"/>
    </row>
    <row r="6" spans="1:15" ht="30" customHeight="1">
      <c r="A6" s="227"/>
      <c r="B6" s="313" t="s">
        <v>244</v>
      </c>
      <c r="C6" s="4211" t="str">
        <f>IF(ISBLANK('届出書 '!G18),"届出書の記載欄から自動引用",'届出書 '!G18)</f>
        <v>届出書の記載欄から自動引用</v>
      </c>
      <c r="D6" s="4212"/>
      <c r="E6" s="4212"/>
      <c r="F6" s="4212"/>
      <c r="G6" s="4212"/>
      <c r="H6" s="4213"/>
    </row>
    <row r="7" spans="1:15" ht="30" customHeight="1">
      <c r="A7" s="227"/>
      <c r="B7" s="313" t="s">
        <v>613</v>
      </c>
      <c r="C7" s="4211" t="str">
        <f>IF(ISBLANK('届出書 '!G20),"届出書の記載欄から自動引用",'届出書 '!G20)</f>
        <v>届出書の記載欄から自動引用</v>
      </c>
      <c r="D7" s="4212"/>
      <c r="E7" s="4212"/>
      <c r="F7" s="4212"/>
      <c r="G7" s="4212"/>
      <c r="H7" s="4213"/>
    </row>
    <row r="8" spans="1:15" ht="30" customHeight="1">
      <c r="B8" s="94" t="s">
        <v>246</v>
      </c>
      <c r="C8" s="4178"/>
      <c r="D8" s="4179"/>
      <c r="E8" s="4179"/>
      <c r="F8" s="4179"/>
      <c r="G8" s="4179"/>
      <c r="H8" s="4180"/>
      <c r="I8" s="95"/>
    </row>
    <row r="9" spans="1:15" ht="45" customHeight="1">
      <c r="B9" s="4167" t="s">
        <v>622</v>
      </c>
      <c r="C9" s="226">
        <v>1</v>
      </c>
      <c r="D9" s="4192" t="s">
        <v>623</v>
      </c>
      <c r="E9" s="4192"/>
      <c r="F9" s="4214"/>
      <c r="G9" s="4214"/>
      <c r="H9" s="4214"/>
    </row>
    <row r="10" spans="1:15" ht="45" customHeight="1">
      <c r="B10" s="4168"/>
      <c r="C10" s="226">
        <v>2</v>
      </c>
      <c r="D10" s="4176" t="s">
        <v>624</v>
      </c>
      <c r="E10" s="4194"/>
      <c r="F10" s="4214"/>
      <c r="G10" s="4214"/>
      <c r="H10" s="4214"/>
    </row>
    <row r="11" spans="1:15">
      <c r="B11" s="92" t="s">
        <v>449</v>
      </c>
    </row>
    <row r="12" spans="1:15">
      <c r="B12" s="4163" t="s">
        <v>625</v>
      </c>
      <c r="C12" s="4163"/>
      <c r="D12" s="4163"/>
      <c r="E12" s="4163"/>
      <c r="F12" s="4163"/>
      <c r="G12" s="4163"/>
      <c r="H12" s="4163"/>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8"/>
  <conditionalFormatting sqref="F9:H10 C8:H8">
    <cfRule type="notContainsBlanks" dxfId="15" priority="2">
      <formula>LEN(TRIM(C8))&gt;0</formula>
    </cfRule>
  </conditionalFormatting>
  <conditionalFormatting sqref="C5:H5">
    <cfRule type="notContainsBlanks" dxfId="14" priority="1">
      <formula>LEN(TRIM(C5))&gt;0</formula>
    </cfRule>
  </conditionalFormatting>
  <dataValidations count="1">
    <dataValidation type="list" allowBlank="1" showInputMessage="1" showErrorMessage="1" sqref="C8:H8" xr:uid="{DEBEDE5A-8774-441D-8ADB-EA056BCD3571}">
      <formula1>"１　新規,２　変更,３　終了"</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theme="4"/>
  </sheetPr>
  <dimension ref="A1:H15"/>
  <sheetViews>
    <sheetView view="pageBreakPreview" zoomScale="91" zoomScaleNormal="100" workbookViewId="0"/>
  </sheetViews>
  <sheetFormatPr defaultColWidth="9" defaultRowHeight="13.5"/>
  <cols>
    <col min="1" max="1" width="4" style="382" customWidth="1"/>
    <col min="2" max="2" width="13.75" style="382" customWidth="1"/>
    <col min="3" max="3" width="8.25" style="382" customWidth="1"/>
    <col min="4" max="4" width="12" style="382" customWidth="1"/>
    <col min="5" max="6" width="18.375" style="382" customWidth="1"/>
    <col min="7" max="7" width="3.375" style="382" customWidth="1"/>
    <col min="8" max="16384" width="9" style="382"/>
  </cols>
  <sheetData>
    <row r="1" spans="1:8" ht="24.75" customHeight="1">
      <c r="A1" s="356" t="s">
        <v>698</v>
      </c>
      <c r="B1" s="357"/>
      <c r="C1" s="357"/>
      <c r="D1" s="357"/>
      <c r="E1" s="357"/>
      <c r="G1" s="372" t="s">
        <v>694</v>
      </c>
    </row>
    <row r="2" spans="1:8" ht="24.75" customHeight="1">
      <c r="A2" s="356"/>
      <c r="B2" s="357"/>
      <c r="C2" s="357"/>
      <c r="D2" s="357"/>
      <c r="E2" s="357"/>
      <c r="F2" s="4218" t="str">
        <f>IF(AND(ISBLANK('届出書 '!AA4),ISBLANK('届出書 '!AD4),ISBLANK('届出書 '!AG4)),"届出書の日付から自動引用","令和"&amp;'届出書 '!AA4&amp;"年"&amp;'届出書 '!AD4&amp;"月"&amp;'届出書 '!AG4&amp;"日")</f>
        <v>届出書の日付から自動引用</v>
      </c>
      <c r="G2" s="4219"/>
    </row>
    <row r="3" spans="1:8" ht="24.75" customHeight="1">
      <c r="A3" s="356"/>
      <c r="B3" s="357"/>
      <c r="C3" s="357"/>
      <c r="D3" s="357"/>
      <c r="E3" s="357"/>
      <c r="F3" s="446"/>
      <c r="G3" s="388"/>
    </row>
    <row r="4" spans="1:8" ht="26.25" customHeight="1">
      <c r="A4" s="4216" t="s">
        <v>702</v>
      </c>
      <c r="B4" s="4217"/>
      <c r="C4" s="4217"/>
      <c r="D4" s="4217"/>
      <c r="E4" s="4217"/>
      <c r="F4" s="4217"/>
      <c r="G4" s="4217"/>
    </row>
    <row r="5" spans="1:8" ht="29.25" customHeight="1">
      <c r="A5" s="357"/>
      <c r="B5" s="373"/>
      <c r="C5" s="373"/>
      <c r="D5" s="373"/>
      <c r="E5" s="373"/>
    </row>
    <row r="6" spans="1:8" ht="29.25" customHeight="1">
      <c r="A6" s="373"/>
      <c r="B6" s="359"/>
      <c r="C6" s="359"/>
      <c r="D6" s="359"/>
      <c r="E6" s="359"/>
      <c r="F6" s="359"/>
      <c r="G6" s="359"/>
    </row>
    <row r="7" spans="1:8" ht="21.75" customHeight="1">
      <c r="A7" s="4220" t="s">
        <v>695</v>
      </c>
      <c r="B7" s="4221"/>
      <c r="C7" s="4222" t="str">
        <f>IF(ISBLANK('届出書 '!G18),"届出書の記載欄から自動引用",'届出書 '!G18)</f>
        <v>届出書の記載欄から自動引用</v>
      </c>
      <c r="D7" s="4222"/>
      <c r="E7" s="4222"/>
      <c r="F7" s="4222"/>
      <c r="G7" s="4222"/>
    </row>
    <row r="8" spans="1:8" ht="23.25" customHeight="1">
      <c r="A8" s="357"/>
      <c r="B8" s="359"/>
      <c r="C8" s="360"/>
      <c r="D8" s="360"/>
      <c r="E8" s="360"/>
      <c r="F8" s="360"/>
      <c r="G8" s="360"/>
    </row>
    <row r="9" spans="1:8" ht="87.75" customHeight="1">
      <c r="A9" s="4223" t="s">
        <v>696</v>
      </c>
      <c r="B9" s="4224"/>
      <c r="C9" s="4224"/>
      <c r="D9" s="4225"/>
      <c r="E9" s="4226"/>
      <c r="F9" s="4227"/>
      <c r="G9" s="4228"/>
    </row>
    <row r="10" spans="1:8" ht="9.75" customHeight="1">
      <c r="A10" s="357"/>
      <c r="B10" s="371"/>
      <c r="C10" s="371"/>
      <c r="D10" s="371"/>
      <c r="E10" s="371"/>
      <c r="F10" s="371"/>
      <c r="G10" s="371"/>
    </row>
    <row r="11" spans="1:8" ht="56.25" customHeight="1">
      <c r="A11" s="4215" t="s">
        <v>697</v>
      </c>
      <c r="B11" s="4215"/>
      <c r="C11" s="4215"/>
      <c r="D11" s="4215"/>
      <c r="E11" s="4215"/>
      <c r="F11" s="4215"/>
      <c r="G11" s="4215"/>
      <c r="H11" s="383"/>
    </row>
    <row r="13" spans="1:8" ht="36.75" customHeight="1"/>
    <row r="14" spans="1:8" ht="45" customHeight="1"/>
    <row r="15" spans="1:8" ht="36" customHeight="1"/>
  </sheetData>
  <mergeCells count="7">
    <mergeCell ref="A11:G11"/>
    <mergeCell ref="A4:G4"/>
    <mergeCell ref="F2:G2"/>
    <mergeCell ref="A7:B7"/>
    <mergeCell ref="C7:G7"/>
    <mergeCell ref="A9:D9"/>
    <mergeCell ref="E9:G9"/>
  </mergeCells>
  <phoneticPr fontId="8"/>
  <conditionalFormatting sqref="E9:G9">
    <cfRule type="notContainsBlanks" dxfId="13" priority="1">
      <formula>LEN(TRIM(E9))&gt;0</formula>
    </cfRule>
  </conditionalFormatting>
  <dataValidations count="1">
    <dataValidation type="list" allowBlank="1" showInputMessage="1" showErrorMessage="1" sqref="E9:G9" xr:uid="{2A4D1646-4F9C-41D3-AB1B-8FF9DB3B3D9B}">
      <formula1>"１　 該当,２ 　非該当"</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theme="4"/>
  </sheetPr>
  <dimension ref="A1:G25"/>
  <sheetViews>
    <sheetView view="pageBreakPreview" zoomScale="85" zoomScaleNormal="100" zoomScaleSheetLayoutView="85" workbookViewId="0">
      <selection activeCell="N18" sqref="N18"/>
    </sheetView>
  </sheetViews>
  <sheetFormatPr defaultColWidth="9" defaultRowHeight="13.5"/>
  <cols>
    <col min="1" max="1" width="4" style="358" customWidth="1"/>
    <col min="2" max="2" width="13.75" style="358" customWidth="1"/>
    <col min="3" max="3" width="8.25" style="358" customWidth="1"/>
    <col min="4" max="4" width="20.875" style="358" customWidth="1"/>
    <col min="5" max="6" width="18.375" style="358" customWidth="1"/>
    <col min="7" max="7" width="3.375" style="358" customWidth="1"/>
    <col min="8" max="16384" width="9" style="358"/>
  </cols>
  <sheetData>
    <row r="1" spans="1:7" ht="17.25">
      <c r="A1" s="356" t="s">
        <v>687</v>
      </c>
      <c r="B1" s="357"/>
      <c r="C1" s="357"/>
      <c r="D1" s="357"/>
      <c r="E1" s="357"/>
      <c r="G1" s="354" t="s">
        <v>665</v>
      </c>
    </row>
    <row r="2" spans="1:7" ht="17.25">
      <c r="A2" s="357"/>
      <c r="B2" s="4242" t="s">
        <v>666</v>
      </c>
      <c r="C2" s="4242"/>
      <c r="D2" s="4242"/>
      <c r="E2" s="4242"/>
      <c r="F2" s="4242"/>
      <c r="G2" s="4242"/>
    </row>
    <row r="3" spans="1:7" ht="17.25">
      <c r="A3" s="357"/>
      <c r="B3" s="355"/>
      <c r="C3" s="355"/>
      <c r="D3" s="355"/>
      <c r="E3" s="355"/>
      <c r="F3" s="4218" t="str">
        <f>IF(AND(ISBLANK('届出書 '!AA4),ISBLANK('届出書 '!AD4),ISBLANK('届出書 '!AG4)),"届出書の日付から自動引用","令和"&amp;'届出書 '!AA4&amp;"年"&amp;'届出書 '!AD4&amp;"月"&amp;'届出書 '!AG4&amp;"日")</f>
        <v>届出書の日付から自動引用</v>
      </c>
      <c r="G3" s="4219"/>
    </row>
    <row r="4" spans="1:7" ht="17.25">
      <c r="A4" s="355"/>
      <c r="B4" s="359"/>
      <c r="C4" s="359"/>
      <c r="D4" s="359"/>
      <c r="E4" s="359"/>
      <c r="F4" s="359"/>
      <c r="G4" s="359"/>
    </row>
    <row r="5" spans="1:7" ht="17.25">
      <c r="A5" s="4220" t="s">
        <v>183</v>
      </c>
      <c r="B5" s="4221"/>
      <c r="C5" s="4222" t="str">
        <f>IF(ISBLANK('届出書 '!G18),"届出書の記載欄から自動引用",'届出書 '!G18)</f>
        <v>届出書の記載欄から自動引用</v>
      </c>
      <c r="D5" s="4222"/>
      <c r="E5" s="4222"/>
      <c r="F5" s="4222"/>
      <c r="G5" s="4222"/>
    </row>
    <row r="6" spans="1:7" ht="17.25">
      <c r="A6" s="4243" t="s">
        <v>667</v>
      </c>
      <c r="B6" s="4243"/>
      <c r="C6" s="4244"/>
      <c r="D6" s="4245"/>
      <c r="E6" s="4245"/>
      <c r="F6" s="4245"/>
      <c r="G6" s="4246"/>
    </row>
    <row r="7" spans="1:7" ht="40.5" customHeight="1">
      <c r="A7" s="4239" t="s">
        <v>1633</v>
      </c>
      <c r="B7" s="4239"/>
      <c r="C7" s="4240"/>
      <c r="D7" s="4240"/>
      <c r="E7" s="4240"/>
      <c r="F7" s="4240"/>
      <c r="G7" s="4240"/>
    </row>
    <row r="8" spans="1:7" ht="14.25">
      <c r="A8" s="357"/>
      <c r="B8" s="359"/>
      <c r="C8" s="360"/>
      <c r="D8" s="360"/>
      <c r="E8" s="360"/>
      <c r="F8" s="360"/>
      <c r="G8" s="360"/>
    </row>
    <row r="9" spans="1:7" ht="120" customHeight="1">
      <c r="A9" s="361" t="s">
        <v>668</v>
      </c>
      <c r="B9" s="4241" t="s">
        <v>669</v>
      </c>
      <c r="C9" s="4241"/>
      <c r="D9" s="4241"/>
      <c r="E9" s="4226"/>
      <c r="F9" s="4227"/>
      <c r="G9" s="4228"/>
    </row>
    <row r="10" spans="1:7" ht="102.75" customHeight="1">
      <c r="A10" s="361" t="s">
        <v>670</v>
      </c>
      <c r="B10" s="4237" t="s">
        <v>671</v>
      </c>
      <c r="C10" s="4237"/>
      <c r="D10" s="4237"/>
      <c r="E10" s="4226"/>
      <c r="F10" s="4227"/>
      <c r="G10" s="4228"/>
    </row>
    <row r="11" spans="1:7" ht="75.75" customHeight="1">
      <c r="A11" s="361" t="s">
        <v>672</v>
      </c>
      <c r="B11" s="4231" t="s">
        <v>673</v>
      </c>
      <c r="C11" s="4232"/>
      <c r="D11" s="4233"/>
      <c r="E11" s="4226"/>
      <c r="F11" s="4227"/>
      <c r="G11" s="4228"/>
    </row>
    <row r="12" spans="1:7" ht="75.75" customHeight="1">
      <c r="A12" s="361" t="s">
        <v>674</v>
      </c>
      <c r="B12" s="4231" t="s">
        <v>675</v>
      </c>
      <c r="C12" s="4232"/>
      <c r="D12" s="4233"/>
      <c r="E12" s="4226"/>
      <c r="F12" s="4227"/>
      <c r="G12" s="4228"/>
    </row>
    <row r="13" spans="1:7" ht="14.25">
      <c r="A13" s="4234" t="s">
        <v>676</v>
      </c>
      <c r="B13" s="4237" t="s">
        <v>677</v>
      </c>
      <c r="C13" s="362"/>
      <c r="D13" s="362"/>
      <c r="E13" s="363"/>
      <c r="F13" s="363"/>
      <c r="G13" s="364"/>
    </row>
    <row r="14" spans="1:7" ht="27">
      <c r="A14" s="4235"/>
      <c r="B14" s="4237"/>
      <c r="C14" s="360"/>
      <c r="D14" s="4238" t="s">
        <v>310</v>
      </c>
      <c r="E14" s="365" t="s">
        <v>678</v>
      </c>
      <c r="F14" s="366" t="s">
        <v>679</v>
      </c>
      <c r="G14" s="367"/>
    </row>
    <row r="15" spans="1:7" ht="14.25">
      <c r="A15" s="4235"/>
      <c r="B15" s="4237"/>
      <c r="C15" s="360"/>
      <c r="D15" s="4238"/>
      <c r="E15" s="313" t="s">
        <v>137</v>
      </c>
      <c r="F15" s="313" t="s">
        <v>137</v>
      </c>
      <c r="G15" s="367"/>
    </row>
    <row r="16" spans="1:7" ht="14.25">
      <c r="A16" s="4235"/>
      <c r="B16" s="4237"/>
      <c r="C16" s="360"/>
      <c r="D16" s="93" t="s">
        <v>680</v>
      </c>
      <c r="E16" s="1041"/>
      <c r="F16" s="1041"/>
      <c r="G16" s="367"/>
    </row>
    <row r="17" spans="1:7" ht="14.25">
      <c r="A17" s="4235"/>
      <c r="B17" s="4237"/>
      <c r="C17" s="360"/>
      <c r="D17" s="93" t="s">
        <v>681</v>
      </c>
      <c r="E17" s="1041"/>
      <c r="F17" s="1041"/>
      <c r="G17" s="367"/>
    </row>
    <row r="18" spans="1:7" ht="14.25">
      <c r="A18" s="4235"/>
      <c r="B18" s="4237"/>
      <c r="C18" s="360"/>
      <c r="D18" s="93" t="s">
        <v>682</v>
      </c>
      <c r="E18" s="1041"/>
      <c r="F18" s="1041"/>
      <c r="G18" s="367"/>
    </row>
    <row r="19" spans="1:7" ht="14.25">
      <c r="A19" s="4235"/>
      <c r="B19" s="4237"/>
      <c r="C19" s="360"/>
      <c r="D19" s="93" t="s">
        <v>683</v>
      </c>
      <c r="E19" s="1041"/>
      <c r="F19" s="1041"/>
      <c r="G19" s="367"/>
    </row>
    <row r="20" spans="1:7" ht="14.25">
      <c r="A20" s="4235"/>
      <c r="B20" s="4237"/>
      <c r="C20" s="360"/>
      <c r="D20" s="368" t="s">
        <v>684</v>
      </c>
      <c r="E20" s="1041"/>
      <c r="F20" s="1041"/>
      <c r="G20" s="367"/>
    </row>
    <row r="21" spans="1:7" ht="14.25">
      <c r="A21" s="4235"/>
      <c r="B21" s="4237"/>
      <c r="C21" s="360"/>
      <c r="D21" s="368" t="s">
        <v>685</v>
      </c>
      <c r="E21" s="1041"/>
      <c r="F21" s="1041"/>
      <c r="G21" s="367"/>
    </row>
    <row r="22" spans="1:7" ht="14.25">
      <c r="A22" s="4235"/>
      <c r="B22" s="4237"/>
      <c r="C22" s="360"/>
      <c r="D22" s="368" t="s">
        <v>685</v>
      </c>
      <c r="E22" s="1041"/>
      <c r="F22" s="1041"/>
      <c r="G22" s="367"/>
    </row>
    <row r="23" spans="1:7" ht="8.25" customHeight="1">
      <c r="A23" s="4236"/>
      <c r="B23" s="4237"/>
      <c r="C23" s="369"/>
      <c r="D23" s="369"/>
      <c r="E23" s="369"/>
      <c r="F23" s="369"/>
      <c r="G23" s="370"/>
    </row>
    <row r="24" spans="1:7" ht="9" customHeight="1">
      <c r="A24" s="357"/>
      <c r="B24" s="371"/>
      <c r="C24" s="371"/>
      <c r="D24" s="371"/>
      <c r="E24" s="371"/>
      <c r="F24" s="371"/>
      <c r="G24" s="371"/>
    </row>
    <row r="25" spans="1:7" ht="46.5" customHeight="1">
      <c r="A25" s="357"/>
      <c r="B25" s="4229" t="s">
        <v>686</v>
      </c>
      <c r="C25" s="4230"/>
      <c r="D25" s="4230"/>
      <c r="E25" s="4230"/>
      <c r="F25" s="4230"/>
      <c r="G25" s="4230"/>
    </row>
  </sheetData>
  <mergeCells count="20">
    <mergeCell ref="B2:G2"/>
    <mergeCell ref="F3:G3"/>
    <mergeCell ref="A5:B5"/>
    <mergeCell ref="C5:G5"/>
    <mergeCell ref="A6:B6"/>
    <mergeCell ref="C6:G6"/>
    <mergeCell ref="A13:A23"/>
    <mergeCell ref="B13:B23"/>
    <mergeCell ref="D14:D15"/>
    <mergeCell ref="A7:B7"/>
    <mergeCell ref="C7:G7"/>
    <mergeCell ref="B9:D9"/>
    <mergeCell ref="E9:G9"/>
    <mergeCell ref="B10:D10"/>
    <mergeCell ref="E10:G10"/>
    <mergeCell ref="B25:G25"/>
    <mergeCell ref="B11:D11"/>
    <mergeCell ref="E11:G11"/>
    <mergeCell ref="B12:D12"/>
    <mergeCell ref="E12:G12"/>
  </mergeCells>
  <phoneticPr fontId="8"/>
  <conditionalFormatting sqref="C6:G7 E9:G12 E16:F22">
    <cfRule type="notContainsBlanks" dxfId="12" priority="1">
      <formula>LEN(TRIM(C6))&gt;0</formula>
    </cfRule>
  </conditionalFormatting>
  <dataValidations count="3">
    <dataValidation type="list" allowBlank="1" showInputMessage="1" showErrorMessage="1" sqref="C6:G6" xr:uid="{738530C5-A042-4EAE-8E13-EF5D5ABF702B}">
      <formula1>"１ 医療型短期入所,２ 医療型特定短期入所"</formula1>
    </dataValidation>
    <dataValidation type="list" allowBlank="1" showInputMessage="1" showErrorMessage="1" sqref="C7:G7" xr:uid="{147D43BF-993F-4461-99D7-E41C59A394BA}">
      <formula1>"１　新規,２　変更"</formula1>
    </dataValidation>
    <dataValidation type="list" allowBlank="1" showInputMessage="1" showErrorMessage="1" sqref="E9:G12" xr:uid="{DA3ED4EC-2633-44DB-B2E9-1919D8300697}">
      <formula1>"１　 該当,２ 　非該当"</formula1>
    </dataValidation>
  </dataValidations>
  <pageMargins left="0.70866141732283472" right="0.70866141732283472" top="0.74803149606299213" bottom="0.74803149606299213" header="0.31496062992125984" footer="0.31496062992125984"/>
  <pageSetup paperSize="9" scale="9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CFD4-8374-4CE3-B69D-DDAFC5EA56F4}">
  <sheetPr>
    <tabColor theme="4"/>
  </sheetPr>
  <dimension ref="A1:AO35"/>
  <sheetViews>
    <sheetView view="pageBreakPreview" zoomScale="70" zoomScaleSheetLayoutView="70" workbookViewId="0">
      <selection activeCell="L6" sqref="L6:Z6"/>
    </sheetView>
  </sheetViews>
  <sheetFormatPr defaultColWidth="8.625" defaultRowHeight="21" customHeight="1"/>
  <cols>
    <col min="1" max="18" width="2.625" style="390" customWidth="1"/>
    <col min="19" max="34" width="2.875" style="390" customWidth="1"/>
    <col min="35" max="39" width="2.625" style="390" customWidth="1"/>
    <col min="40" max="40" width="2.5" style="390" customWidth="1"/>
    <col min="41" max="41" width="9" style="390" customWidth="1"/>
    <col min="42" max="42" width="2.5" style="390" customWidth="1"/>
    <col min="43" max="16384" width="8.625" style="390"/>
  </cols>
  <sheetData>
    <row r="1" spans="1:41" ht="20.100000000000001" customHeight="1">
      <c r="B1" s="390" t="s">
        <v>1007</v>
      </c>
    </row>
    <row r="2" spans="1:41" ht="20.100000000000001" customHeight="1">
      <c r="AB2" s="4247" t="str">
        <f>IF(AND(ISBLANK('届出書 '!AA4),ISBLANK('届出書 '!AD4),ISBLANK('届出書 '!AG4)),"届出書の日付から自動引用","令和"&amp;'届出書 '!AA4&amp;"年"&amp;'届出書 '!AD4&amp;"月"&amp;'届出書 '!AG4&amp;"日")</f>
        <v>届出書の日付から自動引用</v>
      </c>
      <c r="AC2" s="4247"/>
      <c r="AD2" s="4247"/>
      <c r="AE2" s="4247"/>
      <c r="AF2" s="4247"/>
      <c r="AG2" s="4247"/>
      <c r="AH2" s="4247"/>
      <c r="AI2" s="4247"/>
      <c r="AJ2" s="4247"/>
      <c r="AK2" s="4247"/>
      <c r="AL2" s="4247"/>
    </row>
    <row r="3" spans="1:41" ht="20.100000000000001" customHeight="1">
      <c r="B3" s="2699" t="s">
        <v>990</v>
      </c>
      <c r="C3" s="2699"/>
      <c r="D3" s="2699"/>
      <c r="E3" s="2699"/>
      <c r="F3" s="2699"/>
      <c r="G3" s="2699"/>
      <c r="H3" s="2699"/>
      <c r="I3" s="2699"/>
      <c r="J3" s="2699"/>
      <c r="K3" s="2699"/>
      <c r="L3" s="2699"/>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2699"/>
      <c r="AL3" s="2699"/>
    </row>
    <row r="4" spans="1:41" s="507" customFormat="1" ht="20.100000000000001" customHeight="1">
      <c r="A4" s="661"/>
      <c r="B4" s="508"/>
      <c r="C4" s="508"/>
      <c r="D4" s="508"/>
      <c r="E4" s="508"/>
      <c r="F4" s="508"/>
      <c r="G4" s="508"/>
      <c r="H4" s="508"/>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row>
    <row r="5" spans="1:41" s="507" customFormat="1" ht="29.25" customHeight="1">
      <c r="A5" s="661"/>
      <c r="B5" s="4258" t="s">
        <v>862</v>
      </c>
      <c r="C5" s="4258"/>
      <c r="D5" s="4258"/>
      <c r="E5" s="4258"/>
      <c r="F5" s="4258"/>
      <c r="G5" s="4258"/>
      <c r="H5" s="4258"/>
      <c r="I5" s="4258"/>
      <c r="J5" s="4258"/>
      <c r="K5" s="4258"/>
      <c r="L5" s="4259" t="str">
        <f>IF(ISBLANK('届出書 '!G18),"届出書の記載欄から自動引用",'届出書 '!G18)</f>
        <v>届出書の記載欄から自動引用</v>
      </c>
      <c r="M5" s="4259"/>
      <c r="N5" s="4259"/>
      <c r="O5" s="4259"/>
      <c r="P5" s="4259"/>
      <c r="Q5" s="4259"/>
      <c r="R5" s="4259"/>
      <c r="S5" s="4259"/>
      <c r="T5" s="4259"/>
      <c r="U5" s="4259"/>
      <c r="V5" s="4259"/>
      <c r="W5" s="4259"/>
      <c r="X5" s="4259"/>
      <c r="Y5" s="4259"/>
      <c r="Z5" s="4259"/>
      <c r="AA5" s="4259"/>
      <c r="AB5" s="4259"/>
      <c r="AC5" s="4259"/>
      <c r="AD5" s="4259"/>
      <c r="AE5" s="4259"/>
      <c r="AF5" s="4259"/>
      <c r="AG5" s="4259"/>
      <c r="AH5" s="4259"/>
      <c r="AI5" s="4259"/>
      <c r="AJ5" s="4259"/>
      <c r="AK5" s="4259"/>
      <c r="AL5" s="4259"/>
    </row>
    <row r="6" spans="1:41" s="507" customFormat="1" ht="31.5" customHeight="1">
      <c r="A6" s="661"/>
      <c r="B6" s="4258" t="s">
        <v>863</v>
      </c>
      <c r="C6" s="4258"/>
      <c r="D6" s="4258"/>
      <c r="E6" s="4258"/>
      <c r="F6" s="4258"/>
      <c r="G6" s="4258"/>
      <c r="H6" s="4258"/>
      <c r="I6" s="4258"/>
      <c r="J6" s="4258"/>
      <c r="K6" s="4258"/>
      <c r="L6" s="4260"/>
      <c r="M6" s="4260"/>
      <c r="N6" s="4260"/>
      <c r="O6" s="4260"/>
      <c r="P6" s="4260"/>
      <c r="Q6" s="4260"/>
      <c r="R6" s="4260"/>
      <c r="S6" s="4260"/>
      <c r="T6" s="4260"/>
      <c r="U6" s="4260"/>
      <c r="V6" s="4260"/>
      <c r="W6" s="4260"/>
      <c r="X6" s="4260"/>
      <c r="Y6" s="4260"/>
      <c r="Z6" s="4260"/>
      <c r="AA6" s="4261" t="s">
        <v>991</v>
      </c>
      <c r="AB6" s="4261"/>
      <c r="AC6" s="4261"/>
      <c r="AD6" s="4261"/>
      <c r="AE6" s="4261"/>
      <c r="AF6" s="4261"/>
      <c r="AG6" s="4261"/>
      <c r="AH6" s="4261"/>
      <c r="AI6" s="4249"/>
      <c r="AJ6" s="4249"/>
      <c r="AK6" s="4249"/>
      <c r="AL6" s="4249"/>
    </row>
    <row r="7" spans="1:41" s="507" customFormat="1" ht="29.25" customHeight="1">
      <c r="B7" s="4248" t="s">
        <v>992</v>
      </c>
      <c r="C7" s="4248"/>
      <c r="D7" s="4248"/>
      <c r="E7" s="4248"/>
      <c r="F7" s="4248"/>
      <c r="G7" s="4248"/>
      <c r="H7" s="4248"/>
      <c r="I7" s="4248"/>
      <c r="J7" s="4248"/>
      <c r="K7" s="4248"/>
      <c r="L7" s="4249"/>
      <c r="M7" s="4249"/>
      <c r="N7" s="4249"/>
      <c r="O7" s="4249"/>
      <c r="P7" s="4249"/>
      <c r="Q7" s="4249"/>
      <c r="R7" s="4249"/>
      <c r="S7" s="4249"/>
      <c r="T7" s="4249"/>
      <c r="U7" s="4249"/>
      <c r="V7" s="4249"/>
      <c r="W7" s="4249"/>
      <c r="X7" s="4249"/>
      <c r="Y7" s="4249"/>
      <c r="Z7" s="4249"/>
      <c r="AA7" s="4249"/>
      <c r="AB7" s="4249"/>
      <c r="AC7" s="4249"/>
      <c r="AD7" s="4249"/>
      <c r="AE7" s="4249"/>
      <c r="AF7" s="4249"/>
      <c r="AG7" s="4249"/>
      <c r="AH7" s="4249"/>
      <c r="AI7" s="4249"/>
      <c r="AJ7" s="4249"/>
      <c r="AK7" s="4249"/>
      <c r="AL7" s="4249"/>
    </row>
    <row r="8" spans="1:41" ht="12.75" customHeight="1" thickBot="1">
      <c r="B8" s="662"/>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row>
    <row r="9" spans="1:41" ht="21" customHeight="1">
      <c r="B9" s="4250" t="s">
        <v>866</v>
      </c>
      <c r="C9" s="4251"/>
      <c r="D9" s="4251"/>
      <c r="E9" s="4251"/>
      <c r="F9" s="4251"/>
      <c r="G9" s="4251"/>
      <c r="H9" s="4251"/>
      <c r="I9" s="4251"/>
      <c r="J9" s="4251"/>
      <c r="K9" s="4251"/>
      <c r="L9" s="4251"/>
      <c r="M9" s="4251"/>
      <c r="N9" s="4251"/>
      <c r="O9" s="4251"/>
      <c r="P9" s="4251"/>
      <c r="Q9" s="4251"/>
      <c r="R9" s="4251"/>
      <c r="S9" s="4251"/>
      <c r="T9" s="4251"/>
      <c r="U9" s="4251"/>
      <c r="V9" s="4251"/>
      <c r="W9" s="4251"/>
      <c r="X9" s="4251"/>
      <c r="Y9" s="4251"/>
      <c r="Z9" s="4251"/>
      <c r="AA9" s="4251"/>
      <c r="AB9" s="4251"/>
      <c r="AC9" s="4251"/>
      <c r="AD9" s="4251"/>
      <c r="AE9" s="4251"/>
      <c r="AF9" s="4251"/>
      <c r="AG9" s="4251"/>
      <c r="AH9" s="4251"/>
      <c r="AI9" s="4251"/>
      <c r="AJ9" s="4251"/>
      <c r="AK9" s="4251"/>
      <c r="AL9" s="4252"/>
    </row>
    <row r="10" spans="1:41" ht="27.75" customHeight="1">
      <c r="B10" s="4253" t="s">
        <v>993</v>
      </c>
      <c r="C10" s="4254"/>
      <c r="D10" s="4254"/>
      <c r="E10" s="4254"/>
      <c r="F10" s="4254"/>
      <c r="G10" s="4254"/>
      <c r="H10" s="4254"/>
      <c r="I10" s="4254"/>
      <c r="J10" s="4254"/>
      <c r="K10" s="4254"/>
      <c r="L10" s="4254"/>
      <c r="M10" s="4254"/>
      <c r="N10" s="4254"/>
      <c r="O10" s="4254"/>
      <c r="P10" s="4254"/>
      <c r="Q10" s="4254"/>
      <c r="R10" s="4254"/>
      <c r="S10" s="4255"/>
      <c r="T10" s="4255"/>
      <c r="U10" s="4255"/>
      <c r="V10" s="4255"/>
      <c r="W10" s="4255"/>
      <c r="X10" s="4255"/>
      <c r="Y10" s="4255"/>
      <c r="Z10" s="4255"/>
      <c r="AA10" s="4255"/>
      <c r="AB10" s="4255"/>
      <c r="AC10" s="4255"/>
      <c r="AD10" s="4255"/>
      <c r="AE10" s="663" t="s">
        <v>858</v>
      </c>
      <c r="AF10" s="664"/>
      <c r="AG10" s="4256"/>
      <c r="AH10" s="4256"/>
      <c r="AI10" s="4256"/>
      <c r="AJ10" s="4256"/>
      <c r="AK10" s="4256"/>
      <c r="AL10" s="4257"/>
      <c r="AO10" s="665"/>
    </row>
    <row r="11" spans="1:41" ht="27.75" customHeight="1" thickBot="1">
      <c r="B11" s="666"/>
      <c r="C11" s="4267" t="s">
        <v>994</v>
      </c>
      <c r="D11" s="4267"/>
      <c r="E11" s="4267"/>
      <c r="F11" s="4267"/>
      <c r="G11" s="4267"/>
      <c r="H11" s="4267"/>
      <c r="I11" s="4267"/>
      <c r="J11" s="4267"/>
      <c r="K11" s="4267"/>
      <c r="L11" s="4267"/>
      <c r="M11" s="4267"/>
      <c r="N11" s="4267"/>
      <c r="O11" s="4267"/>
      <c r="P11" s="4267"/>
      <c r="Q11" s="4267"/>
      <c r="R11" s="4267"/>
      <c r="S11" s="4264">
        <f>ROUNDUP(S10*30%,1)</f>
        <v>0</v>
      </c>
      <c r="T11" s="4264"/>
      <c r="U11" s="4264"/>
      <c r="V11" s="4264"/>
      <c r="W11" s="4264"/>
      <c r="X11" s="4264"/>
      <c r="Y11" s="4264"/>
      <c r="Z11" s="4264"/>
      <c r="AA11" s="4264"/>
      <c r="AB11" s="4264"/>
      <c r="AC11" s="4264"/>
      <c r="AD11" s="4264"/>
      <c r="AE11" s="667" t="s">
        <v>858</v>
      </c>
      <c r="AF11" s="667"/>
      <c r="AG11" s="4265"/>
      <c r="AH11" s="4265"/>
      <c r="AI11" s="4265"/>
      <c r="AJ11" s="4265"/>
      <c r="AK11" s="4265"/>
      <c r="AL11" s="4266"/>
    </row>
    <row r="12" spans="1:41" ht="27.75" customHeight="1" thickTop="1">
      <c r="B12" s="4268" t="s">
        <v>995</v>
      </c>
      <c r="C12" s="4269"/>
      <c r="D12" s="4269"/>
      <c r="E12" s="4269"/>
      <c r="F12" s="4269"/>
      <c r="G12" s="4269"/>
      <c r="H12" s="4269"/>
      <c r="I12" s="4269"/>
      <c r="J12" s="4269"/>
      <c r="K12" s="4269"/>
      <c r="L12" s="4269"/>
      <c r="M12" s="4269"/>
      <c r="N12" s="4269"/>
      <c r="O12" s="4269"/>
      <c r="P12" s="4269"/>
      <c r="Q12" s="4269"/>
      <c r="R12" s="4269"/>
      <c r="S12" s="4270" t="str">
        <f>IFERROR(ROUNDUP(AG13/AG14,1),"（自動計算）")</f>
        <v>（自動計算）</v>
      </c>
      <c r="T12" s="4270"/>
      <c r="U12" s="4270"/>
      <c r="V12" s="4270"/>
      <c r="W12" s="4270"/>
      <c r="X12" s="4270"/>
      <c r="Y12" s="4270"/>
      <c r="Z12" s="4270"/>
      <c r="AA12" s="4270"/>
      <c r="AB12" s="4270"/>
      <c r="AC12" s="4270"/>
      <c r="AD12" s="4270"/>
      <c r="AE12" s="668" t="s">
        <v>858</v>
      </c>
      <c r="AF12" s="668"/>
      <c r="AG12" s="4271" t="s">
        <v>1745</v>
      </c>
      <c r="AH12" s="4271"/>
      <c r="AI12" s="4271"/>
      <c r="AJ12" s="4271"/>
      <c r="AK12" s="4271"/>
      <c r="AL12" s="4272"/>
    </row>
    <row r="13" spans="1:41" ht="27.75" customHeight="1">
      <c r="B13" s="4273" t="s">
        <v>996</v>
      </c>
      <c r="C13" s="4274"/>
      <c r="D13" s="4274"/>
      <c r="E13" s="4274"/>
      <c r="F13" s="4274"/>
      <c r="G13" s="4274"/>
      <c r="H13" s="4274"/>
      <c r="I13" s="4274"/>
      <c r="J13" s="4274"/>
      <c r="K13" s="4274"/>
      <c r="L13" s="4274"/>
      <c r="M13" s="4274"/>
      <c r="N13" s="4274"/>
      <c r="O13" s="4274"/>
      <c r="P13" s="4274"/>
      <c r="Q13" s="4274"/>
      <c r="R13" s="4274"/>
      <c r="S13" s="4274"/>
      <c r="T13" s="4274"/>
      <c r="U13" s="4274"/>
      <c r="V13" s="4274"/>
      <c r="W13" s="4274"/>
      <c r="X13" s="4274"/>
      <c r="Y13" s="4274"/>
      <c r="Z13" s="4274"/>
      <c r="AA13" s="4274"/>
      <c r="AB13" s="4274"/>
      <c r="AC13" s="4274"/>
      <c r="AD13" s="4274"/>
      <c r="AE13" s="4274"/>
      <c r="AF13" s="4275"/>
      <c r="AG13" s="4276"/>
      <c r="AH13" s="4276"/>
      <c r="AI13" s="4276"/>
      <c r="AJ13" s="4276"/>
      <c r="AK13" s="4276"/>
      <c r="AL13" s="4277"/>
    </row>
    <row r="14" spans="1:41" ht="27.75" customHeight="1" thickBot="1">
      <c r="B14" s="4278" t="s">
        <v>997</v>
      </c>
      <c r="C14" s="4279"/>
      <c r="D14" s="4279"/>
      <c r="E14" s="4279"/>
      <c r="F14" s="4279"/>
      <c r="G14" s="4279"/>
      <c r="H14" s="4279"/>
      <c r="I14" s="4279"/>
      <c r="J14" s="4279"/>
      <c r="K14" s="4279"/>
      <c r="L14" s="4279"/>
      <c r="M14" s="4279"/>
      <c r="N14" s="4279"/>
      <c r="O14" s="4279"/>
      <c r="P14" s="4279"/>
      <c r="Q14" s="4279"/>
      <c r="R14" s="4279"/>
      <c r="S14" s="4279"/>
      <c r="T14" s="4279"/>
      <c r="U14" s="4279"/>
      <c r="V14" s="4279"/>
      <c r="W14" s="4279"/>
      <c r="X14" s="4279"/>
      <c r="Y14" s="4279"/>
      <c r="Z14" s="4279"/>
      <c r="AA14" s="4279"/>
      <c r="AB14" s="4279"/>
      <c r="AC14" s="4279"/>
      <c r="AD14" s="4279"/>
      <c r="AE14" s="4279"/>
      <c r="AF14" s="4280"/>
      <c r="AG14" s="4281"/>
      <c r="AH14" s="4281"/>
      <c r="AI14" s="4281"/>
      <c r="AJ14" s="4281"/>
      <c r="AK14" s="4281"/>
      <c r="AL14" s="4282"/>
    </row>
    <row r="15" spans="1:41" ht="12.75" customHeight="1" thickBot="1">
      <c r="B15" s="669"/>
      <c r="C15" s="670"/>
      <c r="D15" s="670"/>
      <c r="E15" s="670"/>
      <c r="F15" s="670"/>
      <c r="G15" s="670"/>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row>
    <row r="16" spans="1:41" ht="21" customHeight="1">
      <c r="B16" s="4250" t="s">
        <v>998</v>
      </c>
      <c r="C16" s="4251"/>
      <c r="D16" s="4251"/>
      <c r="E16" s="4251"/>
      <c r="F16" s="4251"/>
      <c r="G16" s="4251"/>
      <c r="H16" s="4251"/>
      <c r="I16" s="4251"/>
      <c r="J16" s="4251"/>
      <c r="K16" s="4251"/>
      <c r="L16" s="4251"/>
      <c r="M16" s="4251"/>
      <c r="N16" s="4251"/>
      <c r="O16" s="4251"/>
      <c r="P16" s="4251"/>
      <c r="Q16" s="4251"/>
      <c r="R16" s="4251"/>
      <c r="S16" s="4251"/>
      <c r="T16" s="4251"/>
      <c r="U16" s="4251"/>
      <c r="V16" s="4251"/>
      <c r="W16" s="4251"/>
      <c r="X16" s="4251"/>
      <c r="Y16" s="4251"/>
      <c r="Z16" s="4251"/>
      <c r="AA16" s="4251"/>
      <c r="AB16" s="4251"/>
      <c r="AC16" s="4251"/>
      <c r="AD16" s="4251"/>
      <c r="AE16" s="4251"/>
      <c r="AF16" s="4251"/>
      <c r="AG16" s="4251"/>
      <c r="AH16" s="4251"/>
      <c r="AI16" s="4251"/>
      <c r="AJ16" s="4251"/>
      <c r="AK16" s="4251"/>
      <c r="AL16" s="4252"/>
    </row>
    <row r="17" spans="2:38" ht="27.75" customHeight="1" thickBot="1">
      <c r="B17" s="4262" t="s">
        <v>999</v>
      </c>
      <c r="C17" s="4263"/>
      <c r="D17" s="4263"/>
      <c r="E17" s="4263"/>
      <c r="F17" s="4263"/>
      <c r="G17" s="4263"/>
      <c r="H17" s="4263"/>
      <c r="I17" s="4263"/>
      <c r="J17" s="4263"/>
      <c r="K17" s="4263"/>
      <c r="L17" s="4263"/>
      <c r="M17" s="4263"/>
      <c r="N17" s="4263"/>
      <c r="O17" s="4263"/>
      <c r="P17" s="4263"/>
      <c r="Q17" s="4263"/>
      <c r="R17" s="4263"/>
      <c r="S17" s="4264">
        <f>ROUNDUP(S10/50,1)</f>
        <v>0</v>
      </c>
      <c r="T17" s="4264"/>
      <c r="U17" s="4264"/>
      <c r="V17" s="4264"/>
      <c r="W17" s="4264"/>
      <c r="X17" s="4264"/>
      <c r="Y17" s="4264"/>
      <c r="Z17" s="4264"/>
      <c r="AA17" s="4264"/>
      <c r="AB17" s="4264"/>
      <c r="AC17" s="4264"/>
      <c r="AD17" s="4264"/>
      <c r="AE17" s="671" t="s">
        <v>858</v>
      </c>
      <c r="AF17" s="672"/>
      <c r="AG17" s="4265"/>
      <c r="AH17" s="4265"/>
      <c r="AI17" s="4265"/>
      <c r="AJ17" s="4265"/>
      <c r="AK17" s="4265"/>
      <c r="AL17" s="4266"/>
    </row>
    <row r="18" spans="2:38" ht="27.75" customHeight="1" thickTop="1" thickBot="1">
      <c r="B18" s="4283" t="s">
        <v>1000</v>
      </c>
      <c r="C18" s="4284"/>
      <c r="D18" s="4284"/>
      <c r="E18" s="4284"/>
      <c r="F18" s="4284"/>
      <c r="G18" s="4284"/>
      <c r="H18" s="4284"/>
      <c r="I18" s="4284"/>
      <c r="J18" s="4284"/>
      <c r="K18" s="4284"/>
      <c r="L18" s="4284"/>
      <c r="M18" s="4284"/>
      <c r="N18" s="4284"/>
      <c r="O18" s="4284"/>
      <c r="P18" s="4284"/>
      <c r="Q18" s="4284"/>
      <c r="R18" s="4284"/>
      <c r="S18" s="4285"/>
      <c r="T18" s="4285"/>
      <c r="U18" s="4285"/>
      <c r="V18" s="4285"/>
      <c r="W18" s="4285"/>
      <c r="X18" s="4285"/>
      <c r="Y18" s="4285"/>
      <c r="Z18" s="4285"/>
      <c r="AA18" s="4285"/>
      <c r="AB18" s="4285"/>
      <c r="AC18" s="4285"/>
      <c r="AD18" s="4285"/>
      <c r="AE18" s="673" t="s">
        <v>858</v>
      </c>
      <c r="AF18" s="674"/>
      <c r="AG18" s="4286" t="s">
        <v>1746</v>
      </c>
      <c r="AH18" s="4286"/>
      <c r="AI18" s="4286"/>
      <c r="AJ18" s="4286"/>
      <c r="AK18" s="4286"/>
      <c r="AL18" s="4287"/>
    </row>
    <row r="19" spans="2:38" ht="12.75" customHeight="1" thickBot="1">
      <c r="B19" s="670"/>
      <c r="C19" s="670"/>
      <c r="D19" s="670"/>
      <c r="E19" s="670"/>
      <c r="F19" s="670"/>
      <c r="G19" s="670"/>
      <c r="H19" s="670"/>
      <c r="I19" s="670"/>
      <c r="J19" s="670"/>
      <c r="K19" s="670"/>
      <c r="L19" s="670"/>
      <c r="M19" s="670"/>
      <c r="N19" s="670"/>
      <c r="O19" s="670"/>
      <c r="P19" s="670"/>
      <c r="Q19" s="670"/>
      <c r="R19" s="670"/>
      <c r="S19" s="675"/>
      <c r="T19" s="675"/>
      <c r="U19" s="675"/>
      <c r="V19" s="675"/>
      <c r="W19" s="675"/>
      <c r="X19" s="675"/>
      <c r="Y19" s="675"/>
      <c r="Z19" s="675"/>
      <c r="AA19" s="675"/>
      <c r="AB19" s="675"/>
      <c r="AC19" s="675"/>
      <c r="AD19" s="675"/>
      <c r="AE19" s="676"/>
      <c r="AF19" s="676"/>
      <c r="AG19" s="677"/>
      <c r="AH19" s="677"/>
      <c r="AI19" s="677"/>
      <c r="AJ19" s="677"/>
      <c r="AK19" s="677"/>
      <c r="AL19" s="677"/>
    </row>
    <row r="20" spans="2:38" ht="27.75" customHeight="1" thickBot="1">
      <c r="B20" s="4250" t="s">
        <v>1001</v>
      </c>
      <c r="C20" s="4251"/>
      <c r="D20" s="4251"/>
      <c r="E20" s="4251"/>
      <c r="F20" s="4251"/>
      <c r="G20" s="4251"/>
      <c r="H20" s="4251"/>
      <c r="I20" s="4251"/>
      <c r="J20" s="4251"/>
      <c r="K20" s="4251"/>
      <c r="L20" s="4251"/>
      <c r="M20" s="4251"/>
      <c r="N20" s="4251"/>
      <c r="O20" s="4251"/>
      <c r="P20" s="4251"/>
      <c r="Q20" s="4251"/>
      <c r="R20" s="4251"/>
      <c r="S20" s="4251"/>
      <c r="T20" s="4251"/>
      <c r="U20" s="4251"/>
      <c r="V20" s="4251"/>
      <c r="W20" s="4251"/>
      <c r="X20" s="4251"/>
      <c r="Y20" s="4251"/>
      <c r="Z20" s="4251"/>
      <c r="AA20" s="4251"/>
      <c r="AB20" s="4251"/>
      <c r="AC20" s="4251"/>
      <c r="AD20" s="4251"/>
      <c r="AE20" s="4251"/>
      <c r="AF20" s="4251"/>
      <c r="AG20" s="4251"/>
      <c r="AH20" s="4251"/>
      <c r="AI20" s="4251"/>
      <c r="AJ20" s="4251"/>
      <c r="AK20" s="4251"/>
      <c r="AL20" s="4252"/>
    </row>
    <row r="21" spans="2:38" ht="27.75" customHeight="1">
      <c r="B21" s="4288" t="s">
        <v>1002</v>
      </c>
      <c r="C21" s="4289"/>
      <c r="D21" s="4289"/>
      <c r="E21" s="4289"/>
      <c r="F21" s="4289"/>
      <c r="G21" s="4289"/>
      <c r="H21" s="4289"/>
      <c r="I21" s="4289"/>
      <c r="J21" s="4289"/>
      <c r="K21" s="4289"/>
      <c r="L21" s="4289"/>
      <c r="M21" s="4289"/>
      <c r="N21" s="4289"/>
      <c r="O21" s="4289"/>
      <c r="P21" s="4289"/>
      <c r="Q21" s="4289"/>
      <c r="R21" s="4290"/>
      <c r="S21" s="4293" t="s">
        <v>1003</v>
      </c>
      <c r="T21" s="4289"/>
      <c r="U21" s="4289"/>
      <c r="V21" s="4289"/>
      <c r="W21" s="4289"/>
      <c r="X21" s="4289"/>
      <c r="Y21" s="4289"/>
      <c r="Z21" s="4289"/>
      <c r="AA21" s="4289"/>
      <c r="AB21" s="4289"/>
      <c r="AC21" s="4289"/>
      <c r="AD21" s="4289"/>
      <c r="AE21" s="4289"/>
      <c r="AF21" s="4289"/>
      <c r="AG21" s="4289"/>
      <c r="AH21" s="4289"/>
      <c r="AI21" s="4294"/>
      <c r="AJ21" s="4294"/>
      <c r="AK21" s="4294"/>
      <c r="AL21" s="4295"/>
    </row>
    <row r="22" spans="2:38" ht="47.25" customHeight="1">
      <c r="B22" s="4291"/>
      <c r="C22" s="4292"/>
      <c r="D22" s="4292"/>
      <c r="E22" s="4292"/>
      <c r="F22" s="4292"/>
      <c r="G22" s="4292"/>
      <c r="H22" s="4292"/>
      <c r="I22" s="4292"/>
      <c r="J22" s="4292"/>
      <c r="K22" s="4292"/>
      <c r="L22" s="4292"/>
      <c r="M22" s="4292"/>
      <c r="N22" s="4292"/>
      <c r="O22" s="4292"/>
      <c r="P22" s="4292"/>
      <c r="Q22" s="4292"/>
      <c r="R22" s="4292"/>
      <c r="S22" s="4296" t="s">
        <v>1004</v>
      </c>
      <c r="T22" s="4296"/>
      <c r="U22" s="4296"/>
      <c r="V22" s="4296"/>
      <c r="W22" s="4296"/>
      <c r="X22" s="4296"/>
      <c r="Y22" s="4296"/>
      <c r="Z22" s="4296"/>
      <c r="AA22" s="4296"/>
      <c r="AB22" s="4296"/>
      <c r="AC22" s="4296"/>
      <c r="AD22" s="4296"/>
      <c r="AE22" s="4296"/>
      <c r="AF22" s="4296" t="s">
        <v>970</v>
      </c>
      <c r="AG22" s="4296"/>
      <c r="AH22" s="4296"/>
      <c r="AI22" s="4297" t="s">
        <v>971</v>
      </c>
      <c r="AJ22" s="4297"/>
      <c r="AK22" s="4297"/>
      <c r="AL22" s="4298"/>
    </row>
    <row r="23" spans="2:38" ht="27.75" customHeight="1">
      <c r="B23" s="678">
        <v>1</v>
      </c>
      <c r="C23" s="4299"/>
      <c r="D23" s="4299"/>
      <c r="E23" s="4299"/>
      <c r="F23" s="4299"/>
      <c r="G23" s="4299"/>
      <c r="H23" s="4299"/>
      <c r="I23" s="4299"/>
      <c r="J23" s="4299"/>
      <c r="K23" s="4299"/>
      <c r="L23" s="4299"/>
      <c r="M23" s="4299"/>
      <c r="N23" s="4299"/>
      <c r="O23" s="4299"/>
      <c r="P23" s="4299"/>
      <c r="Q23" s="4299"/>
      <c r="R23" s="4299"/>
      <c r="S23" s="4299"/>
      <c r="T23" s="4299"/>
      <c r="U23" s="4299"/>
      <c r="V23" s="4299"/>
      <c r="W23" s="4299"/>
      <c r="X23" s="4299"/>
      <c r="Y23" s="4299"/>
      <c r="Z23" s="4299"/>
      <c r="AA23" s="4299"/>
      <c r="AB23" s="4299"/>
      <c r="AC23" s="4299"/>
      <c r="AD23" s="4299"/>
      <c r="AE23" s="4299"/>
      <c r="AF23" s="4299"/>
      <c r="AG23" s="4299"/>
      <c r="AH23" s="679" t="s">
        <v>972</v>
      </c>
      <c r="AI23" s="4299"/>
      <c r="AJ23" s="4299"/>
      <c r="AK23" s="4299"/>
      <c r="AL23" s="4300"/>
    </row>
    <row r="24" spans="2:38" ht="27.75" customHeight="1">
      <c r="B24" s="678">
        <v>2</v>
      </c>
      <c r="C24" s="4299"/>
      <c r="D24" s="4299"/>
      <c r="E24" s="4299"/>
      <c r="F24" s="4299"/>
      <c r="G24" s="4299"/>
      <c r="H24" s="4299"/>
      <c r="I24" s="4299"/>
      <c r="J24" s="4299"/>
      <c r="K24" s="4299"/>
      <c r="L24" s="4299"/>
      <c r="M24" s="4299"/>
      <c r="N24" s="4299"/>
      <c r="O24" s="4299"/>
      <c r="P24" s="4299"/>
      <c r="Q24" s="4299"/>
      <c r="R24" s="4299"/>
      <c r="S24" s="4299"/>
      <c r="T24" s="4299"/>
      <c r="U24" s="4299"/>
      <c r="V24" s="4299"/>
      <c r="W24" s="4299"/>
      <c r="X24" s="4299"/>
      <c r="Y24" s="4299"/>
      <c r="Z24" s="4299"/>
      <c r="AA24" s="4299"/>
      <c r="AB24" s="4299"/>
      <c r="AC24" s="4299"/>
      <c r="AD24" s="4299"/>
      <c r="AE24" s="4299"/>
      <c r="AF24" s="4299"/>
      <c r="AG24" s="4299"/>
      <c r="AH24" s="679" t="s">
        <v>972</v>
      </c>
      <c r="AI24" s="4299"/>
      <c r="AJ24" s="4299"/>
      <c r="AK24" s="4299"/>
      <c r="AL24" s="4300"/>
    </row>
    <row r="25" spans="2:38" ht="27.75" customHeight="1">
      <c r="B25" s="678">
        <v>3</v>
      </c>
      <c r="C25" s="4299"/>
      <c r="D25" s="4299"/>
      <c r="E25" s="4299"/>
      <c r="F25" s="4299"/>
      <c r="G25" s="4299"/>
      <c r="H25" s="4299"/>
      <c r="I25" s="4299"/>
      <c r="J25" s="4299"/>
      <c r="K25" s="4299"/>
      <c r="L25" s="4299"/>
      <c r="M25" s="4299"/>
      <c r="N25" s="4299"/>
      <c r="O25" s="4299"/>
      <c r="P25" s="4299"/>
      <c r="Q25" s="4299"/>
      <c r="R25" s="4299"/>
      <c r="S25" s="4299"/>
      <c r="T25" s="4299"/>
      <c r="U25" s="4299"/>
      <c r="V25" s="4299"/>
      <c r="W25" s="4299"/>
      <c r="X25" s="4299"/>
      <c r="Y25" s="4299"/>
      <c r="Z25" s="4299"/>
      <c r="AA25" s="4299"/>
      <c r="AB25" s="4299"/>
      <c r="AC25" s="4299"/>
      <c r="AD25" s="4299"/>
      <c r="AE25" s="4299"/>
      <c r="AF25" s="4299"/>
      <c r="AG25" s="4299"/>
      <c r="AH25" s="679" t="s">
        <v>972</v>
      </c>
      <c r="AI25" s="4299"/>
      <c r="AJ25" s="4299"/>
      <c r="AK25" s="4299"/>
      <c r="AL25" s="4300"/>
    </row>
    <row r="26" spans="2:38" ht="27.75" customHeight="1" thickBot="1">
      <c r="B26" s="680">
        <v>4</v>
      </c>
      <c r="C26" s="4302"/>
      <c r="D26" s="4302"/>
      <c r="E26" s="4302"/>
      <c r="F26" s="4302"/>
      <c r="G26" s="4302"/>
      <c r="H26" s="4302"/>
      <c r="I26" s="4302"/>
      <c r="J26" s="4302"/>
      <c r="K26" s="4302"/>
      <c r="L26" s="4302"/>
      <c r="M26" s="4302"/>
      <c r="N26" s="4302"/>
      <c r="O26" s="4302"/>
      <c r="P26" s="4302"/>
      <c r="Q26" s="4302"/>
      <c r="R26" s="4302"/>
      <c r="S26" s="4302"/>
      <c r="T26" s="4302"/>
      <c r="U26" s="4302"/>
      <c r="V26" s="4302"/>
      <c r="W26" s="4302"/>
      <c r="X26" s="4302"/>
      <c r="Y26" s="4302"/>
      <c r="Z26" s="4302"/>
      <c r="AA26" s="4302"/>
      <c r="AB26" s="4302"/>
      <c r="AC26" s="4302"/>
      <c r="AD26" s="4302"/>
      <c r="AE26" s="4302"/>
      <c r="AF26" s="4302"/>
      <c r="AG26" s="4302"/>
      <c r="AH26" s="681" t="s">
        <v>972</v>
      </c>
      <c r="AI26" s="4302"/>
      <c r="AJ26" s="4302"/>
      <c r="AK26" s="4302"/>
      <c r="AL26" s="4303"/>
    </row>
    <row r="27" spans="2:38" ht="15" customHeight="1">
      <c r="B27" s="4304" t="s">
        <v>1005</v>
      </c>
      <c r="C27" s="4305"/>
      <c r="D27" s="4305"/>
      <c r="E27" s="4305"/>
      <c r="F27" s="4305"/>
      <c r="G27" s="4305"/>
      <c r="H27" s="4305"/>
      <c r="I27" s="4305"/>
      <c r="J27" s="4305"/>
      <c r="K27" s="4305"/>
      <c r="L27" s="4305"/>
      <c r="M27" s="4305"/>
      <c r="N27" s="4305"/>
      <c r="O27" s="4305"/>
      <c r="P27" s="4305"/>
      <c r="Q27" s="4305"/>
      <c r="R27" s="4305"/>
      <c r="S27" s="4305"/>
      <c r="T27" s="4305"/>
      <c r="U27" s="4305"/>
      <c r="V27" s="4305"/>
      <c r="W27" s="4305"/>
      <c r="X27" s="4305"/>
      <c r="Y27" s="4305"/>
      <c r="Z27" s="4305"/>
      <c r="AA27" s="4305"/>
      <c r="AB27" s="4305"/>
      <c r="AC27" s="4305"/>
      <c r="AD27" s="4305"/>
      <c r="AE27" s="4305"/>
      <c r="AF27" s="4305"/>
      <c r="AG27" s="4305"/>
      <c r="AH27" s="4305"/>
      <c r="AI27" s="4308" t="s">
        <v>1006</v>
      </c>
      <c r="AJ27" s="4308"/>
      <c r="AK27" s="4308"/>
      <c r="AL27" s="4309"/>
    </row>
    <row r="28" spans="2:38" ht="36.75" customHeight="1" thickBot="1">
      <c r="B28" s="4306"/>
      <c r="C28" s="4307"/>
      <c r="D28" s="4307"/>
      <c r="E28" s="4307"/>
      <c r="F28" s="4307"/>
      <c r="G28" s="4307"/>
      <c r="H28" s="4307"/>
      <c r="I28" s="4307"/>
      <c r="J28" s="4307"/>
      <c r="K28" s="4307"/>
      <c r="L28" s="4307"/>
      <c r="M28" s="4307"/>
      <c r="N28" s="4307"/>
      <c r="O28" s="4307"/>
      <c r="P28" s="4307"/>
      <c r="Q28" s="4307"/>
      <c r="R28" s="4307"/>
      <c r="S28" s="4307"/>
      <c r="T28" s="4307"/>
      <c r="U28" s="4307"/>
      <c r="V28" s="4307"/>
      <c r="W28" s="4307"/>
      <c r="X28" s="4307"/>
      <c r="Y28" s="4307"/>
      <c r="Z28" s="4307"/>
      <c r="AA28" s="4307"/>
      <c r="AB28" s="4307"/>
      <c r="AC28" s="4307"/>
      <c r="AD28" s="4307"/>
      <c r="AE28" s="4307"/>
      <c r="AF28" s="4307"/>
      <c r="AG28" s="4307"/>
      <c r="AH28" s="4307"/>
      <c r="AI28" s="4310"/>
      <c r="AJ28" s="4310"/>
      <c r="AK28" s="4310"/>
      <c r="AL28" s="4311"/>
    </row>
    <row r="29" spans="2:38" ht="9.75" customHeight="1">
      <c r="B29" s="669"/>
      <c r="C29" s="670"/>
      <c r="D29" s="670"/>
      <c r="E29" s="670"/>
      <c r="F29" s="670"/>
      <c r="G29" s="670"/>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row>
    <row r="30" spans="2:38" ht="22.5" customHeight="1">
      <c r="B30" s="4312" t="s">
        <v>881</v>
      </c>
      <c r="C30" s="4312"/>
      <c r="D30" s="4312"/>
      <c r="E30" s="4312"/>
      <c r="F30" s="4312"/>
      <c r="G30" s="4312"/>
      <c r="H30" s="4313" t="s">
        <v>1747</v>
      </c>
      <c r="I30" s="4313"/>
      <c r="J30" s="4313"/>
      <c r="K30" s="4313"/>
      <c r="L30" s="4313"/>
      <c r="M30" s="4313"/>
      <c r="N30" s="4313"/>
      <c r="O30" s="4313"/>
      <c r="P30" s="4313"/>
      <c r="Q30" s="4313"/>
      <c r="R30" s="4313"/>
      <c r="S30" s="4313"/>
      <c r="T30" s="4313"/>
      <c r="U30" s="4313"/>
      <c r="V30" s="4313"/>
      <c r="W30" s="4313"/>
      <c r="X30" s="4313"/>
      <c r="Y30" s="4313"/>
      <c r="Z30" s="4313"/>
      <c r="AA30" s="4313"/>
      <c r="AB30" s="4313"/>
      <c r="AC30" s="4313"/>
      <c r="AD30" s="4313"/>
      <c r="AE30" s="4313"/>
      <c r="AF30" s="4313"/>
      <c r="AG30" s="4313"/>
      <c r="AH30" s="4313"/>
      <c r="AI30" s="4313"/>
      <c r="AJ30" s="4313"/>
      <c r="AK30" s="4313"/>
      <c r="AL30" s="4313"/>
    </row>
    <row r="31" spans="2:38" ht="8.25" customHeight="1">
      <c r="B31" s="669"/>
      <c r="C31" s="670"/>
      <c r="D31" s="670"/>
      <c r="E31" s="670"/>
      <c r="F31" s="670"/>
      <c r="G31" s="670"/>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0"/>
      <c r="AF31" s="670"/>
      <c r="AG31" s="670"/>
      <c r="AH31" s="670"/>
      <c r="AI31" s="670"/>
      <c r="AJ31" s="670"/>
      <c r="AK31" s="670"/>
      <c r="AL31" s="670"/>
    </row>
    <row r="32" spans="2:38" s="682" customFormat="1" ht="17.25" customHeight="1">
      <c r="B32" s="4301" t="s">
        <v>1748</v>
      </c>
      <c r="C32" s="4301"/>
      <c r="D32" s="4301"/>
      <c r="E32" s="4301"/>
      <c r="F32" s="4301"/>
      <c r="G32" s="4301"/>
      <c r="H32" s="4301"/>
      <c r="I32" s="4301"/>
      <c r="J32" s="4301"/>
      <c r="K32" s="4301"/>
      <c r="L32" s="4301"/>
      <c r="M32" s="4301"/>
      <c r="N32" s="4301"/>
      <c r="O32" s="4301"/>
      <c r="P32" s="4301"/>
      <c r="Q32" s="4301"/>
      <c r="R32" s="4301"/>
      <c r="S32" s="4301"/>
      <c r="T32" s="4301"/>
      <c r="U32" s="4301"/>
      <c r="V32" s="4301"/>
      <c r="W32" s="4301"/>
      <c r="X32" s="4301"/>
      <c r="Y32" s="4301"/>
      <c r="Z32" s="4301"/>
      <c r="AA32" s="4301"/>
      <c r="AB32" s="4301"/>
      <c r="AC32" s="4301"/>
      <c r="AD32" s="4301"/>
      <c r="AE32" s="4301"/>
      <c r="AF32" s="4301"/>
      <c r="AG32" s="4301"/>
      <c r="AH32" s="4301"/>
      <c r="AI32" s="4301"/>
      <c r="AJ32" s="4301"/>
      <c r="AK32" s="4301"/>
      <c r="AL32" s="4301"/>
    </row>
    <row r="33" spans="2:39" s="682" customFormat="1" ht="45.75" customHeight="1">
      <c r="B33" s="4301"/>
      <c r="C33" s="4301"/>
      <c r="D33" s="4301"/>
      <c r="E33" s="4301"/>
      <c r="F33" s="4301"/>
      <c r="G33" s="4301"/>
      <c r="H33" s="4301"/>
      <c r="I33" s="4301"/>
      <c r="J33" s="4301"/>
      <c r="K33" s="4301"/>
      <c r="L33" s="4301"/>
      <c r="M33" s="4301"/>
      <c r="N33" s="4301"/>
      <c r="O33" s="4301"/>
      <c r="P33" s="4301"/>
      <c r="Q33" s="4301"/>
      <c r="R33" s="4301"/>
      <c r="S33" s="4301"/>
      <c r="T33" s="4301"/>
      <c r="U33" s="4301"/>
      <c r="V33" s="4301"/>
      <c r="W33" s="4301"/>
      <c r="X33" s="4301"/>
      <c r="Y33" s="4301"/>
      <c r="Z33" s="4301"/>
      <c r="AA33" s="4301"/>
      <c r="AB33" s="4301"/>
      <c r="AC33" s="4301"/>
      <c r="AD33" s="4301"/>
      <c r="AE33" s="4301"/>
      <c r="AF33" s="4301"/>
      <c r="AG33" s="4301"/>
      <c r="AH33" s="4301"/>
      <c r="AI33" s="4301"/>
      <c r="AJ33" s="4301"/>
      <c r="AK33" s="4301"/>
      <c r="AL33" s="4301"/>
      <c r="AM33" s="683"/>
    </row>
    <row r="34" spans="2:39" s="682" customFormat="1" ht="9" customHeight="1">
      <c r="B34" s="682" t="s">
        <v>883</v>
      </c>
      <c r="AM34" s="684"/>
    </row>
    <row r="35" spans="2:39" s="682" customFormat="1" ht="21" customHeight="1">
      <c r="B35" s="682" t="s">
        <v>883</v>
      </c>
      <c r="AM35" s="684"/>
    </row>
  </sheetData>
  <protectedRanges>
    <protectedRange sqref="L6:Z6 AI6:AL6 L5:AL5 L7:AL7" name="範囲1"/>
  </protectedRanges>
  <mergeCells count="59">
    <mergeCell ref="B32:AL33"/>
    <mergeCell ref="C25:R25"/>
    <mergeCell ref="S25:AE25"/>
    <mergeCell ref="AF25:AG25"/>
    <mergeCell ref="AI25:AL25"/>
    <mergeCell ref="C26:R26"/>
    <mergeCell ref="S26:AE26"/>
    <mergeCell ref="AF26:AG26"/>
    <mergeCell ref="AI26:AL26"/>
    <mergeCell ref="B27:AH28"/>
    <mergeCell ref="AI27:AL27"/>
    <mergeCell ref="AI28:AL28"/>
    <mergeCell ref="B30:G30"/>
    <mergeCell ref="H30:AL30"/>
    <mergeCell ref="C23:R23"/>
    <mergeCell ref="S23:AE23"/>
    <mergeCell ref="AF23:AG23"/>
    <mergeCell ref="AI23:AL23"/>
    <mergeCell ref="C24:R24"/>
    <mergeCell ref="S24:AE24"/>
    <mergeCell ref="AF24:AG24"/>
    <mergeCell ref="AI24:AL24"/>
    <mergeCell ref="B18:R18"/>
    <mergeCell ref="S18:AD18"/>
    <mergeCell ref="AG18:AL18"/>
    <mergeCell ref="B20:AL20"/>
    <mergeCell ref="B21:R22"/>
    <mergeCell ref="S21:AL21"/>
    <mergeCell ref="S22:AE22"/>
    <mergeCell ref="AF22:AH22"/>
    <mergeCell ref="AI22:AL22"/>
    <mergeCell ref="B17:R17"/>
    <mergeCell ref="S17:AD17"/>
    <mergeCell ref="AG17:AL17"/>
    <mergeCell ref="C11:R11"/>
    <mergeCell ref="S11:AD11"/>
    <mergeCell ref="AG11:AL11"/>
    <mergeCell ref="B12:R12"/>
    <mergeCell ref="S12:AD12"/>
    <mergeCell ref="AG12:AL12"/>
    <mergeCell ref="B13:AF13"/>
    <mergeCell ref="AG13:AL13"/>
    <mergeCell ref="B14:AF14"/>
    <mergeCell ref="AG14:AL14"/>
    <mergeCell ref="B16:AL16"/>
    <mergeCell ref="AB2:AL2"/>
    <mergeCell ref="B7:K7"/>
    <mergeCell ref="L7:AL7"/>
    <mergeCell ref="B9:AL9"/>
    <mergeCell ref="B10:R10"/>
    <mergeCell ref="S10:AD10"/>
    <mergeCell ref="AG10:AL10"/>
    <mergeCell ref="B3:AL3"/>
    <mergeCell ref="B5:K5"/>
    <mergeCell ref="L5:AL5"/>
    <mergeCell ref="B6:K6"/>
    <mergeCell ref="L6:Z6"/>
    <mergeCell ref="AA6:AH6"/>
    <mergeCell ref="AI6:AL6"/>
  </mergeCells>
  <phoneticPr fontId="8"/>
  <conditionalFormatting sqref="L6:Z6 L7:AL7 AI6:AL6 S10:AD10 AG13:AL14 S18:AD18 C23:AG26 AI23:AL26 AI28:AL28">
    <cfRule type="notContainsBlanks" dxfId="11" priority="1">
      <formula>LEN(TRIM(C6))&gt;0</formula>
    </cfRule>
  </conditionalFormatting>
  <dataValidations count="3">
    <dataValidation type="list" allowBlank="1" showInputMessage="1" showErrorMessage="1" sqref="AI6:AL6" xr:uid="{91815914-60B5-4795-AB59-5A9FADC337B0}">
      <formula1>"有,無"</formula1>
    </dataValidation>
    <dataValidation type="list" allowBlank="1" showInputMessage="1" showErrorMessage="1" sqref="L7:AL7" xr:uid="{E112AE82-F589-4A82-9A74-DD82EA3876FA}">
      <formula1>"１　新規,２　変更,３　終了"</formula1>
    </dataValidation>
    <dataValidation type="list" allowBlank="1" showInputMessage="1" showErrorMessage="1" sqref="AI28:AL28" xr:uid="{0F171F3C-677D-4CFD-A5A1-2CABA1EDEDF2}">
      <formula1>"〇"</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D585-6C13-42B7-8EA4-02DF99808485}">
  <sheetPr>
    <tabColor theme="4"/>
  </sheetPr>
  <dimension ref="A1:BG55"/>
  <sheetViews>
    <sheetView view="pageBreakPreview" zoomScale="85" zoomScaleNormal="100" zoomScaleSheetLayoutView="85" workbookViewId="0">
      <selection activeCell="B1" sqref="B1"/>
    </sheetView>
  </sheetViews>
  <sheetFormatPr defaultColWidth="3.5" defaultRowHeight="13.5"/>
  <cols>
    <col min="1" max="1" width="1.25" style="687" customWidth="1"/>
    <col min="2" max="2" width="3.125" style="737" customWidth="1"/>
    <col min="3" max="5" width="3.125" style="687" customWidth="1"/>
    <col min="6" max="6" width="7.625" style="687" customWidth="1"/>
    <col min="7" max="30" width="3.125" style="687" customWidth="1"/>
    <col min="31" max="33" width="3.25" style="687" customWidth="1"/>
    <col min="34" max="34" width="3.125" style="687" customWidth="1"/>
    <col min="35" max="35" width="1.25" style="687" customWidth="1"/>
    <col min="36" max="256" width="3.5" style="687"/>
    <col min="257" max="257" width="1.25" style="687" customWidth="1"/>
    <col min="258" max="286" width="3.125" style="687" customWidth="1"/>
    <col min="287" max="289" width="3.25" style="687" customWidth="1"/>
    <col min="290" max="290" width="3.125" style="687" customWidth="1"/>
    <col min="291" max="291" width="1.25" style="687" customWidth="1"/>
    <col min="292" max="512" width="3.5" style="687"/>
    <col min="513" max="513" width="1.25" style="687" customWidth="1"/>
    <col min="514" max="542" width="3.125" style="687" customWidth="1"/>
    <col min="543" max="545" width="3.25" style="687" customWidth="1"/>
    <col min="546" max="546" width="3.125" style="687" customWidth="1"/>
    <col min="547" max="547" width="1.25" style="687" customWidth="1"/>
    <col min="548" max="768" width="3.5" style="687"/>
    <col min="769" max="769" width="1.25" style="687" customWidth="1"/>
    <col min="770" max="798" width="3.125" style="687" customWidth="1"/>
    <col min="799" max="801" width="3.25" style="687" customWidth="1"/>
    <col min="802" max="802" width="3.125" style="687" customWidth="1"/>
    <col min="803" max="803" width="1.25" style="687" customWidth="1"/>
    <col min="804" max="1024" width="3.5" style="687"/>
    <col min="1025" max="1025" width="1.25" style="687" customWidth="1"/>
    <col min="1026" max="1054" width="3.125" style="687" customWidth="1"/>
    <col min="1055" max="1057" width="3.25" style="687" customWidth="1"/>
    <col min="1058" max="1058" width="3.125" style="687" customWidth="1"/>
    <col min="1059" max="1059" width="1.25" style="687" customWidth="1"/>
    <col min="1060" max="1280" width="3.5" style="687"/>
    <col min="1281" max="1281" width="1.25" style="687" customWidth="1"/>
    <col min="1282" max="1310" width="3.125" style="687" customWidth="1"/>
    <col min="1311" max="1313" width="3.25" style="687" customWidth="1"/>
    <col min="1314" max="1314" width="3.125" style="687" customWidth="1"/>
    <col min="1315" max="1315" width="1.25" style="687" customWidth="1"/>
    <col min="1316" max="1536" width="3.5" style="687"/>
    <col min="1537" max="1537" width="1.25" style="687" customWidth="1"/>
    <col min="1538" max="1566" width="3.125" style="687" customWidth="1"/>
    <col min="1567" max="1569" width="3.25" style="687" customWidth="1"/>
    <col min="1570" max="1570" width="3.125" style="687" customWidth="1"/>
    <col min="1571" max="1571" width="1.25" style="687" customWidth="1"/>
    <col min="1572" max="1792" width="3.5" style="687"/>
    <col min="1793" max="1793" width="1.25" style="687" customWidth="1"/>
    <col min="1794" max="1822" width="3.125" style="687" customWidth="1"/>
    <col min="1823" max="1825" width="3.25" style="687" customWidth="1"/>
    <col min="1826" max="1826" width="3.125" style="687" customWidth="1"/>
    <col min="1827" max="1827" width="1.25" style="687" customWidth="1"/>
    <col min="1828" max="2048" width="3.5" style="687"/>
    <col min="2049" max="2049" width="1.25" style="687" customWidth="1"/>
    <col min="2050" max="2078" width="3.125" style="687" customWidth="1"/>
    <col min="2079" max="2081" width="3.25" style="687" customWidth="1"/>
    <col min="2082" max="2082" width="3.125" style="687" customWidth="1"/>
    <col min="2083" max="2083" width="1.25" style="687" customWidth="1"/>
    <col min="2084" max="2304" width="3.5" style="687"/>
    <col min="2305" max="2305" width="1.25" style="687" customWidth="1"/>
    <col min="2306" max="2334" width="3.125" style="687" customWidth="1"/>
    <col min="2335" max="2337" width="3.25" style="687" customWidth="1"/>
    <col min="2338" max="2338" width="3.125" style="687" customWidth="1"/>
    <col min="2339" max="2339" width="1.25" style="687" customWidth="1"/>
    <col min="2340" max="2560" width="3.5" style="687"/>
    <col min="2561" max="2561" width="1.25" style="687" customWidth="1"/>
    <col min="2562" max="2590" width="3.125" style="687" customWidth="1"/>
    <col min="2591" max="2593" width="3.25" style="687" customWidth="1"/>
    <col min="2594" max="2594" width="3.125" style="687" customWidth="1"/>
    <col min="2595" max="2595" width="1.25" style="687" customWidth="1"/>
    <col min="2596" max="2816" width="3.5" style="687"/>
    <col min="2817" max="2817" width="1.25" style="687" customWidth="1"/>
    <col min="2818" max="2846" width="3.125" style="687" customWidth="1"/>
    <col min="2847" max="2849" width="3.25" style="687" customWidth="1"/>
    <col min="2850" max="2850" width="3.125" style="687" customWidth="1"/>
    <col min="2851" max="2851" width="1.25" style="687" customWidth="1"/>
    <col min="2852" max="3072" width="3.5" style="687"/>
    <col min="3073" max="3073" width="1.25" style="687" customWidth="1"/>
    <col min="3074" max="3102" width="3.125" style="687" customWidth="1"/>
    <col min="3103" max="3105" width="3.25" style="687" customWidth="1"/>
    <col min="3106" max="3106" width="3.125" style="687" customWidth="1"/>
    <col min="3107" max="3107" width="1.25" style="687" customWidth="1"/>
    <col min="3108" max="3328" width="3.5" style="687"/>
    <col min="3329" max="3329" width="1.25" style="687" customWidth="1"/>
    <col min="3330" max="3358" width="3.125" style="687" customWidth="1"/>
    <col min="3359" max="3361" width="3.25" style="687" customWidth="1"/>
    <col min="3362" max="3362" width="3.125" style="687" customWidth="1"/>
    <col min="3363" max="3363" width="1.25" style="687" customWidth="1"/>
    <col min="3364" max="3584" width="3.5" style="687"/>
    <col min="3585" max="3585" width="1.25" style="687" customWidth="1"/>
    <col min="3586" max="3614" width="3.125" style="687" customWidth="1"/>
    <col min="3615" max="3617" width="3.25" style="687" customWidth="1"/>
    <col min="3618" max="3618" width="3.125" style="687" customWidth="1"/>
    <col min="3619" max="3619" width="1.25" style="687" customWidth="1"/>
    <col min="3620" max="3840" width="3.5" style="687"/>
    <col min="3841" max="3841" width="1.25" style="687" customWidth="1"/>
    <col min="3842" max="3870" width="3.125" style="687" customWidth="1"/>
    <col min="3871" max="3873" width="3.25" style="687" customWidth="1"/>
    <col min="3874" max="3874" width="3.125" style="687" customWidth="1"/>
    <col min="3875" max="3875" width="1.25" style="687" customWidth="1"/>
    <col min="3876" max="4096" width="3.5" style="687"/>
    <col min="4097" max="4097" width="1.25" style="687" customWidth="1"/>
    <col min="4098" max="4126" width="3.125" style="687" customWidth="1"/>
    <col min="4127" max="4129" width="3.25" style="687" customWidth="1"/>
    <col min="4130" max="4130" width="3.125" style="687" customWidth="1"/>
    <col min="4131" max="4131" width="1.25" style="687" customWidth="1"/>
    <col min="4132" max="4352" width="3.5" style="687"/>
    <col min="4353" max="4353" width="1.25" style="687" customWidth="1"/>
    <col min="4354" max="4382" width="3.125" style="687" customWidth="1"/>
    <col min="4383" max="4385" width="3.25" style="687" customWidth="1"/>
    <col min="4386" max="4386" width="3.125" style="687" customWidth="1"/>
    <col min="4387" max="4387" width="1.25" style="687" customWidth="1"/>
    <col min="4388" max="4608" width="3.5" style="687"/>
    <col min="4609" max="4609" width="1.25" style="687" customWidth="1"/>
    <col min="4610" max="4638" width="3.125" style="687" customWidth="1"/>
    <col min="4639" max="4641" width="3.25" style="687" customWidth="1"/>
    <col min="4642" max="4642" width="3.125" style="687" customWidth="1"/>
    <col min="4643" max="4643" width="1.25" style="687" customWidth="1"/>
    <col min="4644" max="4864" width="3.5" style="687"/>
    <col min="4865" max="4865" width="1.25" style="687" customWidth="1"/>
    <col min="4866" max="4894" width="3.125" style="687" customWidth="1"/>
    <col min="4895" max="4897" width="3.25" style="687" customWidth="1"/>
    <col min="4898" max="4898" width="3.125" style="687" customWidth="1"/>
    <col min="4899" max="4899" width="1.25" style="687" customWidth="1"/>
    <col min="4900" max="5120" width="3.5" style="687"/>
    <col min="5121" max="5121" width="1.25" style="687" customWidth="1"/>
    <col min="5122" max="5150" width="3.125" style="687" customWidth="1"/>
    <col min="5151" max="5153" width="3.25" style="687" customWidth="1"/>
    <col min="5154" max="5154" width="3.125" style="687" customWidth="1"/>
    <col min="5155" max="5155" width="1.25" style="687" customWidth="1"/>
    <col min="5156" max="5376" width="3.5" style="687"/>
    <col min="5377" max="5377" width="1.25" style="687" customWidth="1"/>
    <col min="5378" max="5406" width="3.125" style="687" customWidth="1"/>
    <col min="5407" max="5409" width="3.25" style="687" customWidth="1"/>
    <col min="5410" max="5410" width="3.125" style="687" customWidth="1"/>
    <col min="5411" max="5411" width="1.25" style="687" customWidth="1"/>
    <col min="5412" max="5632" width="3.5" style="687"/>
    <col min="5633" max="5633" width="1.25" style="687" customWidth="1"/>
    <col min="5634" max="5662" width="3.125" style="687" customWidth="1"/>
    <col min="5663" max="5665" width="3.25" style="687" customWidth="1"/>
    <col min="5666" max="5666" width="3.125" style="687" customWidth="1"/>
    <col min="5667" max="5667" width="1.25" style="687" customWidth="1"/>
    <col min="5668" max="5888" width="3.5" style="687"/>
    <col min="5889" max="5889" width="1.25" style="687" customWidth="1"/>
    <col min="5890" max="5918" width="3.125" style="687" customWidth="1"/>
    <col min="5919" max="5921" width="3.25" style="687" customWidth="1"/>
    <col min="5922" max="5922" width="3.125" style="687" customWidth="1"/>
    <col min="5923" max="5923" width="1.25" style="687" customWidth="1"/>
    <col min="5924" max="6144" width="3.5" style="687"/>
    <col min="6145" max="6145" width="1.25" style="687" customWidth="1"/>
    <col min="6146" max="6174" width="3.125" style="687" customWidth="1"/>
    <col min="6175" max="6177" width="3.25" style="687" customWidth="1"/>
    <col min="6178" max="6178" width="3.125" style="687" customWidth="1"/>
    <col min="6179" max="6179" width="1.25" style="687" customWidth="1"/>
    <col min="6180" max="6400" width="3.5" style="687"/>
    <col min="6401" max="6401" width="1.25" style="687" customWidth="1"/>
    <col min="6402" max="6430" width="3.125" style="687" customWidth="1"/>
    <col min="6431" max="6433" width="3.25" style="687" customWidth="1"/>
    <col min="6434" max="6434" width="3.125" style="687" customWidth="1"/>
    <col min="6435" max="6435" width="1.25" style="687" customWidth="1"/>
    <col min="6436" max="6656" width="3.5" style="687"/>
    <col min="6657" max="6657" width="1.25" style="687" customWidth="1"/>
    <col min="6658" max="6686" width="3.125" style="687" customWidth="1"/>
    <col min="6687" max="6689" width="3.25" style="687" customWidth="1"/>
    <col min="6690" max="6690" width="3.125" style="687" customWidth="1"/>
    <col min="6691" max="6691" width="1.25" style="687" customWidth="1"/>
    <col min="6692" max="6912" width="3.5" style="687"/>
    <col min="6913" max="6913" width="1.25" style="687" customWidth="1"/>
    <col min="6914" max="6942" width="3.125" style="687" customWidth="1"/>
    <col min="6943" max="6945" width="3.25" style="687" customWidth="1"/>
    <col min="6946" max="6946" width="3.125" style="687" customWidth="1"/>
    <col min="6947" max="6947" width="1.25" style="687" customWidth="1"/>
    <col min="6948" max="7168" width="3.5" style="687"/>
    <col min="7169" max="7169" width="1.25" style="687" customWidth="1"/>
    <col min="7170" max="7198" width="3.125" style="687" customWidth="1"/>
    <col min="7199" max="7201" width="3.25" style="687" customWidth="1"/>
    <col min="7202" max="7202" width="3.125" style="687" customWidth="1"/>
    <col min="7203" max="7203" width="1.25" style="687" customWidth="1"/>
    <col min="7204" max="7424" width="3.5" style="687"/>
    <col min="7425" max="7425" width="1.25" style="687" customWidth="1"/>
    <col min="7426" max="7454" width="3.125" style="687" customWidth="1"/>
    <col min="7455" max="7457" width="3.25" style="687" customWidth="1"/>
    <col min="7458" max="7458" width="3.125" style="687" customWidth="1"/>
    <col min="7459" max="7459" width="1.25" style="687" customWidth="1"/>
    <col min="7460" max="7680" width="3.5" style="687"/>
    <col min="7681" max="7681" width="1.25" style="687" customWidth="1"/>
    <col min="7682" max="7710" width="3.125" style="687" customWidth="1"/>
    <col min="7711" max="7713" width="3.25" style="687" customWidth="1"/>
    <col min="7714" max="7714" width="3.125" style="687" customWidth="1"/>
    <col min="7715" max="7715" width="1.25" style="687" customWidth="1"/>
    <col min="7716" max="7936" width="3.5" style="687"/>
    <col min="7937" max="7937" width="1.25" style="687" customWidth="1"/>
    <col min="7938" max="7966" width="3.125" style="687" customWidth="1"/>
    <col min="7967" max="7969" width="3.25" style="687" customWidth="1"/>
    <col min="7970" max="7970" width="3.125" style="687" customWidth="1"/>
    <col min="7971" max="7971" width="1.25" style="687" customWidth="1"/>
    <col min="7972" max="8192" width="3.5" style="687"/>
    <col min="8193" max="8193" width="1.25" style="687" customWidth="1"/>
    <col min="8194" max="8222" width="3.125" style="687" customWidth="1"/>
    <col min="8223" max="8225" width="3.25" style="687" customWidth="1"/>
    <col min="8226" max="8226" width="3.125" style="687" customWidth="1"/>
    <col min="8227" max="8227" width="1.25" style="687" customWidth="1"/>
    <col min="8228" max="8448" width="3.5" style="687"/>
    <col min="8449" max="8449" width="1.25" style="687" customWidth="1"/>
    <col min="8450" max="8478" width="3.125" style="687" customWidth="1"/>
    <col min="8479" max="8481" width="3.25" style="687" customWidth="1"/>
    <col min="8482" max="8482" width="3.125" style="687" customWidth="1"/>
    <col min="8483" max="8483" width="1.25" style="687" customWidth="1"/>
    <col min="8484" max="8704" width="3.5" style="687"/>
    <col min="8705" max="8705" width="1.25" style="687" customWidth="1"/>
    <col min="8706" max="8734" width="3.125" style="687" customWidth="1"/>
    <col min="8735" max="8737" width="3.25" style="687" customWidth="1"/>
    <col min="8738" max="8738" width="3.125" style="687" customWidth="1"/>
    <col min="8739" max="8739" width="1.25" style="687" customWidth="1"/>
    <col min="8740" max="8960" width="3.5" style="687"/>
    <col min="8961" max="8961" width="1.25" style="687" customWidth="1"/>
    <col min="8962" max="8990" width="3.125" style="687" customWidth="1"/>
    <col min="8991" max="8993" width="3.25" style="687" customWidth="1"/>
    <col min="8994" max="8994" width="3.125" style="687" customWidth="1"/>
    <col min="8995" max="8995" width="1.25" style="687" customWidth="1"/>
    <col min="8996" max="9216" width="3.5" style="687"/>
    <col min="9217" max="9217" width="1.25" style="687" customWidth="1"/>
    <col min="9218" max="9246" width="3.125" style="687" customWidth="1"/>
    <col min="9247" max="9249" width="3.25" style="687" customWidth="1"/>
    <col min="9250" max="9250" width="3.125" style="687" customWidth="1"/>
    <col min="9251" max="9251" width="1.25" style="687" customWidth="1"/>
    <col min="9252" max="9472" width="3.5" style="687"/>
    <col min="9473" max="9473" width="1.25" style="687" customWidth="1"/>
    <col min="9474" max="9502" width="3.125" style="687" customWidth="1"/>
    <col min="9503" max="9505" width="3.25" style="687" customWidth="1"/>
    <col min="9506" max="9506" width="3.125" style="687" customWidth="1"/>
    <col min="9507" max="9507" width="1.25" style="687" customWidth="1"/>
    <col min="9508" max="9728" width="3.5" style="687"/>
    <col min="9729" max="9729" width="1.25" style="687" customWidth="1"/>
    <col min="9730" max="9758" width="3.125" style="687" customWidth="1"/>
    <col min="9759" max="9761" width="3.25" style="687" customWidth="1"/>
    <col min="9762" max="9762" width="3.125" style="687" customWidth="1"/>
    <col min="9763" max="9763" width="1.25" style="687" customWidth="1"/>
    <col min="9764" max="9984" width="3.5" style="687"/>
    <col min="9985" max="9985" width="1.25" style="687" customWidth="1"/>
    <col min="9986" max="10014" width="3.125" style="687" customWidth="1"/>
    <col min="10015" max="10017" width="3.25" style="687" customWidth="1"/>
    <col min="10018" max="10018" width="3.125" style="687" customWidth="1"/>
    <col min="10019" max="10019" width="1.25" style="687" customWidth="1"/>
    <col min="10020" max="10240" width="3.5" style="687"/>
    <col min="10241" max="10241" width="1.25" style="687" customWidth="1"/>
    <col min="10242" max="10270" width="3.125" style="687" customWidth="1"/>
    <col min="10271" max="10273" width="3.25" style="687" customWidth="1"/>
    <col min="10274" max="10274" width="3.125" style="687" customWidth="1"/>
    <col min="10275" max="10275" width="1.25" style="687" customWidth="1"/>
    <col min="10276" max="10496" width="3.5" style="687"/>
    <col min="10497" max="10497" width="1.25" style="687" customWidth="1"/>
    <col min="10498" max="10526" width="3.125" style="687" customWidth="1"/>
    <col min="10527" max="10529" width="3.25" style="687" customWidth="1"/>
    <col min="10530" max="10530" width="3.125" style="687" customWidth="1"/>
    <col min="10531" max="10531" width="1.25" style="687" customWidth="1"/>
    <col min="10532" max="10752" width="3.5" style="687"/>
    <col min="10753" max="10753" width="1.25" style="687" customWidth="1"/>
    <col min="10754" max="10782" width="3.125" style="687" customWidth="1"/>
    <col min="10783" max="10785" width="3.25" style="687" customWidth="1"/>
    <col min="10786" max="10786" width="3.125" style="687" customWidth="1"/>
    <col min="10787" max="10787" width="1.25" style="687" customWidth="1"/>
    <col min="10788" max="11008" width="3.5" style="687"/>
    <col min="11009" max="11009" width="1.25" style="687" customWidth="1"/>
    <col min="11010" max="11038" width="3.125" style="687" customWidth="1"/>
    <col min="11039" max="11041" width="3.25" style="687" customWidth="1"/>
    <col min="11042" max="11042" width="3.125" style="687" customWidth="1"/>
    <col min="11043" max="11043" width="1.25" style="687" customWidth="1"/>
    <col min="11044" max="11264" width="3.5" style="687"/>
    <col min="11265" max="11265" width="1.25" style="687" customWidth="1"/>
    <col min="11266" max="11294" width="3.125" style="687" customWidth="1"/>
    <col min="11295" max="11297" width="3.25" style="687" customWidth="1"/>
    <col min="11298" max="11298" width="3.125" style="687" customWidth="1"/>
    <col min="11299" max="11299" width="1.25" style="687" customWidth="1"/>
    <col min="11300" max="11520" width="3.5" style="687"/>
    <col min="11521" max="11521" width="1.25" style="687" customWidth="1"/>
    <col min="11522" max="11550" width="3.125" style="687" customWidth="1"/>
    <col min="11551" max="11553" width="3.25" style="687" customWidth="1"/>
    <col min="11554" max="11554" width="3.125" style="687" customWidth="1"/>
    <col min="11555" max="11555" width="1.25" style="687" customWidth="1"/>
    <col min="11556" max="11776" width="3.5" style="687"/>
    <col min="11777" max="11777" width="1.25" style="687" customWidth="1"/>
    <col min="11778" max="11806" width="3.125" style="687" customWidth="1"/>
    <col min="11807" max="11809" width="3.25" style="687" customWidth="1"/>
    <col min="11810" max="11810" width="3.125" style="687" customWidth="1"/>
    <col min="11811" max="11811" width="1.25" style="687" customWidth="1"/>
    <col min="11812" max="12032" width="3.5" style="687"/>
    <col min="12033" max="12033" width="1.25" style="687" customWidth="1"/>
    <col min="12034" max="12062" width="3.125" style="687" customWidth="1"/>
    <col min="12063" max="12065" width="3.25" style="687" customWidth="1"/>
    <col min="12066" max="12066" width="3.125" style="687" customWidth="1"/>
    <col min="12067" max="12067" width="1.25" style="687" customWidth="1"/>
    <col min="12068" max="12288" width="3.5" style="687"/>
    <col min="12289" max="12289" width="1.25" style="687" customWidth="1"/>
    <col min="12290" max="12318" width="3.125" style="687" customWidth="1"/>
    <col min="12319" max="12321" width="3.25" style="687" customWidth="1"/>
    <col min="12322" max="12322" width="3.125" style="687" customWidth="1"/>
    <col min="12323" max="12323" width="1.25" style="687" customWidth="1"/>
    <col min="12324" max="12544" width="3.5" style="687"/>
    <col min="12545" max="12545" width="1.25" style="687" customWidth="1"/>
    <col min="12546" max="12574" width="3.125" style="687" customWidth="1"/>
    <col min="12575" max="12577" width="3.25" style="687" customWidth="1"/>
    <col min="12578" max="12578" width="3.125" style="687" customWidth="1"/>
    <col min="12579" max="12579" width="1.25" style="687" customWidth="1"/>
    <col min="12580" max="12800" width="3.5" style="687"/>
    <col min="12801" max="12801" width="1.25" style="687" customWidth="1"/>
    <col min="12802" max="12830" width="3.125" style="687" customWidth="1"/>
    <col min="12831" max="12833" width="3.25" style="687" customWidth="1"/>
    <col min="12834" max="12834" width="3.125" style="687" customWidth="1"/>
    <col min="12835" max="12835" width="1.25" style="687" customWidth="1"/>
    <col min="12836" max="13056" width="3.5" style="687"/>
    <col min="13057" max="13057" width="1.25" style="687" customWidth="1"/>
    <col min="13058" max="13086" width="3.125" style="687" customWidth="1"/>
    <col min="13087" max="13089" width="3.25" style="687" customWidth="1"/>
    <col min="13090" max="13090" width="3.125" style="687" customWidth="1"/>
    <col min="13091" max="13091" width="1.25" style="687" customWidth="1"/>
    <col min="13092" max="13312" width="3.5" style="687"/>
    <col min="13313" max="13313" width="1.25" style="687" customWidth="1"/>
    <col min="13314" max="13342" width="3.125" style="687" customWidth="1"/>
    <col min="13343" max="13345" width="3.25" style="687" customWidth="1"/>
    <col min="13346" max="13346" width="3.125" style="687" customWidth="1"/>
    <col min="13347" max="13347" width="1.25" style="687" customWidth="1"/>
    <col min="13348" max="13568" width="3.5" style="687"/>
    <col min="13569" max="13569" width="1.25" style="687" customWidth="1"/>
    <col min="13570" max="13598" width="3.125" style="687" customWidth="1"/>
    <col min="13599" max="13601" width="3.25" style="687" customWidth="1"/>
    <col min="13602" max="13602" width="3.125" style="687" customWidth="1"/>
    <col min="13603" max="13603" width="1.25" style="687" customWidth="1"/>
    <col min="13604" max="13824" width="3.5" style="687"/>
    <col min="13825" max="13825" width="1.25" style="687" customWidth="1"/>
    <col min="13826" max="13854" width="3.125" style="687" customWidth="1"/>
    <col min="13855" max="13857" width="3.25" style="687" customWidth="1"/>
    <col min="13858" max="13858" width="3.125" style="687" customWidth="1"/>
    <col min="13859" max="13859" width="1.25" style="687" customWidth="1"/>
    <col min="13860" max="14080" width="3.5" style="687"/>
    <col min="14081" max="14081" width="1.25" style="687" customWidth="1"/>
    <col min="14082" max="14110" width="3.125" style="687" customWidth="1"/>
    <col min="14111" max="14113" width="3.25" style="687" customWidth="1"/>
    <col min="14114" max="14114" width="3.125" style="687" customWidth="1"/>
    <col min="14115" max="14115" width="1.25" style="687" customWidth="1"/>
    <col min="14116" max="14336" width="3.5" style="687"/>
    <col min="14337" max="14337" width="1.25" style="687" customWidth="1"/>
    <col min="14338" max="14366" width="3.125" style="687" customWidth="1"/>
    <col min="14367" max="14369" width="3.25" style="687" customWidth="1"/>
    <col min="14370" max="14370" width="3.125" style="687" customWidth="1"/>
    <col min="14371" max="14371" width="1.25" style="687" customWidth="1"/>
    <col min="14372" max="14592" width="3.5" style="687"/>
    <col min="14593" max="14593" width="1.25" style="687" customWidth="1"/>
    <col min="14594" max="14622" width="3.125" style="687" customWidth="1"/>
    <col min="14623" max="14625" width="3.25" style="687" customWidth="1"/>
    <col min="14626" max="14626" width="3.125" style="687" customWidth="1"/>
    <col min="14627" max="14627" width="1.25" style="687" customWidth="1"/>
    <col min="14628" max="14848" width="3.5" style="687"/>
    <col min="14849" max="14849" width="1.25" style="687" customWidth="1"/>
    <col min="14850" max="14878" width="3.125" style="687" customWidth="1"/>
    <col min="14879" max="14881" width="3.25" style="687" customWidth="1"/>
    <col min="14882" max="14882" width="3.125" style="687" customWidth="1"/>
    <col min="14883" max="14883" width="1.25" style="687" customWidth="1"/>
    <col min="14884" max="15104" width="3.5" style="687"/>
    <col min="15105" max="15105" width="1.25" style="687" customWidth="1"/>
    <col min="15106" max="15134" width="3.125" style="687" customWidth="1"/>
    <col min="15135" max="15137" width="3.25" style="687" customWidth="1"/>
    <col min="15138" max="15138" width="3.125" style="687" customWidth="1"/>
    <col min="15139" max="15139" width="1.25" style="687" customWidth="1"/>
    <col min="15140" max="15360" width="3.5" style="687"/>
    <col min="15361" max="15361" width="1.25" style="687" customWidth="1"/>
    <col min="15362" max="15390" width="3.125" style="687" customWidth="1"/>
    <col min="15391" max="15393" width="3.25" style="687" customWidth="1"/>
    <col min="15394" max="15394" width="3.125" style="687" customWidth="1"/>
    <col min="15395" max="15395" width="1.25" style="687" customWidth="1"/>
    <col min="15396" max="15616" width="3.5" style="687"/>
    <col min="15617" max="15617" width="1.25" style="687" customWidth="1"/>
    <col min="15618" max="15646" width="3.125" style="687" customWidth="1"/>
    <col min="15647" max="15649" width="3.25" style="687" customWidth="1"/>
    <col min="15650" max="15650" width="3.125" style="687" customWidth="1"/>
    <col min="15651" max="15651" width="1.25" style="687" customWidth="1"/>
    <col min="15652" max="15872" width="3.5" style="687"/>
    <col min="15873" max="15873" width="1.25" style="687" customWidth="1"/>
    <col min="15874" max="15902" width="3.125" style="687" customWidth="1"/>
    <col min="15903" max="15905" width="3.25" style="687" customWidth="1"/>
    <col min="15906" max="15906" width="3.125" style="687" customWidth="1"/>
    <col min="15907" max="15907" width="1.25" style="687" customWidth="1"/>
    <col min="15908" max="16128" width="3.5" style="687"/>
    <col min="16129" max="16129" width="1.25" style="687" customWidth="1"/>
    <col min="16130" max="16158" width="3.125" style="687" customWidth="1"/>
    <col min="16159" max="16161" width="3.25" style="687" customWidth="1"/>
    <col min="16162" max="16162" width="3.125" style="687" customWidth="1"/>
    <col min="16163" max="16163" width="1.25" style="687" customWidth="1"/>
    <col min="16164" max="16384" width="3.5" style="687"/>
  </cols>
  <sheetData>
    <row r="1" spans="2:59" s="685" customFormat="1" ht="14.25">
      <c r="B1" s="1339" t="s">
        <v>1045</v>
      </c>
    </row>
    <row r="2" spans="2:59" s="685" customFormat="1" ht="14.25">
      <c r="Y2" s="686"/>
      <c r="Z2" s="4314" t="str">
        <f>IF(AND(ISBLANK('届出書 '!AA4),ISBLANK('届出書 '!AD4),ISBLANK('届出書 '!AG4)),"届出書の日付から自動引用","令和"&amp;'届出書 '!AA4&amp;"年"&amp;'届出書 '!AD4&amp;"月"&amp;'届出書 '!AG4&amp;"日")</f>
        <v>届出書の日付から自動引用</v>
      </c>
      <c r="AA2" s="4314"/>
      <c r="AB2" s="4314"/>
      <c r="AC2" s="4314"/>
      <c r="AD2" s="4314"/>
      <c r="AE2" s="4314"/>
      <c r="AF2" s="4314"/>
      <c r="AG2" s="4314"/>
      <c r="AH2" s="4314"/>
    </row>
    <row r="3" spans="2:59" s="685" customFormat="1">
      <c r="AH3" s="686"/>
    </row>
    <row r="4" spans="2:59" s="685" customFormat="1" ht="17.25">
      <c r="B4" s="4317" t="s">
        <v>1010</v>
      </c>
      <c r="C4" s="4317"/>
      <c r="D4" s="4317"/>
      <c r="E4" s="4317"/>
      <c r="F4" s="4317"/>
      <c r="G4" s="4317"/>
      <c r="H4" s="4317"/>
      <c r="I4" s="4317"/>
      <c r="J4" s="4317"/>
      <c r="K4" s="4317"/>
      <c r="L4" s="4317"/>
      <c r="M4" s="4317"/>
      <c r="N4" s="4317"/>
      <c r="O4" s="4317"/>
      <c r="P4" s="4317"/>
      <c r="Q4" s="4317"/>
      <c r="R4" s="4317"/>
      <c r="S4" s="4317"/>
      <c r="T4" s="4317"/>
      <c r="U4" s="4317"/>
      <c r="V4" s="4317"/>
      <c r="W4" s="4317"/>
      <c r="X4" s="4317"/>
      <c r="Y4" s="4317"/>
      <c r="Z4" s="4317"/>
      <c r="AA4" s="4317"/>
      <c r="AB4" s="4317"/>
      <c r="AC4" s="4317"/>
      <c r="AD4" s="4317"/>
      <c r="AE4" s="4317"/>
      <c r="AF4" s="4317"/>
      <c r="AG4" s="4317"/>
      <c r="AH4" s="4317"/>
    </row>
    <row r="5" spans="2:59" s="685" customFormat="1"/>
    <row r="6" spans="2:59" s="685" customFormat="1" ht="21" customHeight="1">
      <c r="B6" s="4318" t="s">
        <v>1011</v>
      </c>
      <c r="C6" s="4318"/>
      <c r="D6" s="4318"/>
      <c r="E6" s="4318"/>
      <c r="F6" s="4319"/>
      <c r="G6" s="4325" t="str">
        <f>IF(ISBLANK('届出書 '!G18),"届出書の記載欄から自動引用",'届出書 '!G18)</f>
        <v>届出書の記載欄から自動引用</v>
      </c>
      <c r="H6" s="4326"/>
      <c r="I6" s="4326"/>
      <c r="J6" s="4326"/>
      <c r="K6" s="4326"/>
      <c r="L6" s="4326"/>
      <c r="M6" s="4326"/>
      <c r="N6" s="4326"/>
      <c r="O6" s="4326"/>
      <c r="P6" s="4326"/>
      <c r="Q6" s="4326"/>
      <c r="R6" s="4326"/>
      <c r="S6" s="4326"/>
      <c r="T6" s="4326"/>
      <c r="U6" s="4326"/>
      <c r="V6" s="4326"/>
      <c r="W6" s="4326"/>
      <c r="X6" s="4326"/>
      <c r="Y6" s="4326"/>
      <c r="Z6" s="4326"/>
      <c r="AA6" s="4326"/>
      <c r="AB6" s="4326"/>
      <c r="AC6" s="4326"/>
      <c r="AD6" s="4326"/>
      <c r="AE6" s="4326"/>
      <c r="AF6" s="4326"/>
      <c r="AG6" s="4326"/>
      <c r="AH6" s="4327"/>
    </row>
    <row r="7" spans="2:59" ht="21" customHeight="1">
      <c r="B7" s="4319" t="s">
        <v>1012</v>
      </c>
      <c r="C7" s="4320"/>
      <c r="D7" s="4320"/>
      <c r="E7" s="4320"/>
      <c r="F7" s="4321"/>
      <c r="G7" s="4322"/>
      <c r="H7" s="4323"/>
      <c r="I7" s="4323"/>
      <c r="J7" s="4323"/>
      <c r="K7" s="4323"/>
      <c r="L7" s="4323"/>
      <c r="M7" s="4323"/>
      <c r="N7" s="4323"/>
      <c r="O7" s="4323"/>
      <c r="P7" s="4323"/>
      <c r="Q7" s="4323"/>
      <c r="R7" s="4323"/>
      <c r="S7" s="4323"/>
      <c r="T7" s="4323"/>
      <c r="U7" s="4323"/>
      <c r="V7" s="4323"/>
      <c r="W7" s="4323"/>
      <c r="X7" s="4323"/>
      <c r="Y7" s="4323"/>
      <c r="Z7" s="4323"/>
      <c r="AA7" s="4323"/>
      <c r="AB7" s="4323"/>
      <c r="AC7" s="4323"/>
      <c r="AD7" s="4323"/>
      <c r="AE7" s="4323"/>
      <c r="AF7" s="4323"/>
      <c r="AG7" s="4323"/>
      <c r="AH7" s="4324"/>
    </row>
    <row r="8" spans="2:59" ht="21" customHeight="1">
      <c r="B8" s="4335" t="s">
        <v>1013</v>
      </c>
      <c r="C8" s="4336"/>
      <c r="D8" s="4336"/>
      <c r="E8" s="4336"/>
      <c r="F8" s="4337"/>
      <c r="G8" s="4328"/>
      <c r="H8" s="4329"/>
      <c r="I8" s="4329"/>
      <c r="J8" s="4329"/>
      <c r="K8" s="4329"/>
      <c r="L8" s="4329"/>
      <c r="M8" s="4329"/>
      <c r="N8" s="4329"/>
      <c r="O8" s="4329"/>
      <c r="P8" s="4329"/>
      <c r="Q8" s="4329"/>
      <c r="R8" s="4329"/>
      <c r="S8" s="4329"/>
      <c r="T8" s="4329"/>
      <c r="U8" s="4329"/>
      <c r="V8" s="4329"/>
      <c r="W8" s="4329"/>
      <c r="X8" s="4329"/>
      <c r="Y8" s="4329"/>
      <c r="Z8" s="4329"/>
      <c r="AA8" s="4329"/>
      <c r="AB8" s="4329"/>
      <c r="AC8" s="4329"/>
      <c r="AD8" s="4329"/>
      <c r="AE8" s="4329"/>
      <c r="AF8" s="4329"/>
      <c r="AG8" s="4329"/>
      <c r="AH8" s="4330"/>
    </row>
    <row r="9" spans="2:59" ht="21" customHeight="1">
      <c r="B9" s="4338"/>
      <c r="C9" s="4339"/>
      <c r="D9" s="4339"/>
      <c r="E9" s="4339"/>
      <c r="F9" s="4339"/>
      <c r="G9" s="4331"/>
      <c r="H9" s="4332"/>
      <c r="I9" s="4332"/>
      <c r="J9" s="4332"/>
      <c r="K9" s="4332"/>
      <c r="L9" s="4332"/>
      <c r="M9" s="4332"/>
      <c r="N9" s="4332"/>
      <c r="O9" s="4332"/>
      <c r="P9" s="4332"/>
      <c r="Q9" s="4332"/>
      <c r="R9" s="4332"/>
      <c r="S9" s="4332"/>
      <c r="T9" s="4332"/>
      <c r="U9" s="4332"/>
      <c r="V9" s="4332"/>
      <c r="W9" s="4332"/>
      <c r="X9" s="4332"/>
      <c r="Y9" s="4332"/>
      <c r="Z9" s="4332"/>
      <c r="AA9" s="4332"/>
      <c r="AB9" s="4332"/>
      <c r="AC9" s="4332"/>
      <c r="AD9" s="4332"/>
      <c r="AE9" s="4332"/>
      <c r="AF9" s="4332"/>
      <c r="AG9" s="4332"/>
      <c r="AH9" s="4333"/>
    </row>
    <row r="10" spans="2:59" ht="21" customHeight="1">
      <c r="B10" s="4335" t="s">
        <v>1014</v>
      </c>
      <c r="C10" s="4336"/>
      <c r="D10" s="4336"/>
      <c r="E10" s="4336"/>
      <c r="F10" s="4337"/>
      <c r="G10" s="1335" t="s">
        <v>632</v>
      </c>
      <c r="H10" s="1009" t="s">
        <v>1015</v>
      </c>
      <c r="I10" s="1029"/>
      <c r="J10" s="1029"/>
      <c r="K10" s="1029"/>
      <c r="L10" s="1029"/>
      <c r="M10" s="1029"/>
      <c r="N10" s="1029"/>
      <c r="O10" s="1029"/>
      <c r="P10" s="1029"/>
      <c r="Q10" s="1029"/>
      <c r="R10" s="1029"/>
      <c r="S10" s="1029"/>
      <c r="T10" s="1029"/>
      <c r="U10" s="1011"/>
      <c r="V10" s="1011"/>
      <c r="W10" s="1011"/>
      <c r="X10" s="1010"/>
      <c r="Y10" s="1030"/>
      <c r="Z10" s="1030"/>
      <c r="AA10" s="1030"/>
      <c r="AB10" s="1030"/>
      <c r="AC10" s="1030"/>
      <c r="AD10" s="1030"/>
      <c r="AE10" s="1030"/>
      <c r="AF10" s="1030"/>
      <c r="AG10" s="1030"/>
      <c r="AH10" s="722"/>
    </row>
    <row r="11" spans="2:59" ht="21" customHeight="1">
      <c r="B11" s="4340"/>
      <c r="C11" s="4341"/>
      <c r="D11" s="4341"/>
      <c r="E11" s="4341"/>
      <c r="F11" s="4342"/>
      <c r="G11" s="1335" t="s">
        <v>632</v>
      </c>
      <c r="H11" s="699" t="s">
        <v>1016</v>
      </c>
      <c r="I11" s="694"/>
      <c r="J11" s="694"/>
      <c r="K11" s="694"/>
      <c r="L11" s="694"/>
      <c r="M11" s="694"/>
      <c r="N11" s="694"/>
      <c r="O11" s="694"/>
      <c r="P11" s="694"/>
      <c r="Q11" s="694"/>
      <c r="R11" s="694"/>
      <c r="S11" s="694"/>
      <c r="T11" s="694"/>
      <c r="U11" s="700"/>
      <c r="V11" s="700"/>
      <c r="W11" s="700"/>
      <c r="X11" s="700"/>
      <c r="Y11" s="700"/>
      <c r="Z11" s="700"/>
      <c r="AA11" s="700"/>
      <c r="AB11" s="700"/>
      <c r="AC11" s="700"/>
      <c r="AD11" s="700"/>
      <c r="AE11" s="700"/>
      <c r="AF11" s="700"/>
      <c r="AG11" s="700"/>
      <c r="AH11" s="701"/>
    </row>
    <row r="12" spans="2:59" ht="13.5" customHeight="1">
      <c r="B12" s="685"/>
      <c r="C12" s="685"/>
      <c r="D12" s="685"/>
      <c r="E12" s="685"/>
      <c r="F12" s="685"/>
      <c r="G12" s="695"/>
      <c r="H12" s="685"/>
      <c r="I12" s="693"/>
      <c r="J12" s="693"/>
      <c r="K12" s="693"/>
      <c r="L12" s="693"/>
      <c r="M12" s="693"/>
      <c r="N12" s="693"/>
      <c r="O12" s="693"/>
      <c r="P12" s="693"/>
      <c r="Q12" s="693"/>
      <c r="R12" s="693"/>
      <c r="S12" s="693"/>
      <c r="T12" s="693"/>
      <c r="U12" s="696"/>
      <c r="V12" s="696"/>
      <c r="W12" s="696"/>
      <c r="X12" s="696"/>
      <c r="Y12" s="696"/>
      <c r="Z12" s="696"/>
      <c r="AA12" s="696"/>
      <c r="AB12" s="696"/>
      <c r="AC12" s="696"/>
      <c r="AD12" s="696"/>
      <c r="AE12" s="696"/>
      <c r="AF12" s="696"/>
      <c r="AG12" s="696"/>
      <c r="AH12" s="696"/>
    </row>
    <row r="13" spans="2:59" ht="21" customHeight="1">
      <c r="B13" s="702" t="s">
        <v>1017</v>
      </c>
      <c r="C13" s="690"/>
      <c r="D13" s="690"/>
      <c r="E13" s="690"/>
      <c r="F13" s="690"/>
      <c r="G13" s="689"/>
      <c r="H13" s="690"/>
      <c r="I13" s="698"/>
      <c r="J13" s="698"/>
      <c r="K13" s="698"/>
      <c r="L13" s="698"/>
      <c r="M13" s="698"/>
      <c r="N13" s="698"/>
      <c r="O13" s="698"/>
      <c r="P13" s="698"/>
      <c r="Q13" s="698"/>
      <c r="R13" s="698"/>
      <c r="S13" s="698"/>
      <c r="T13" s="698"/>
      <c r="U13" s="691"/>
      <c r="V13" s="691"/>
      <c r="W13" s="691"/>
      <c r="X13" s="691"/>
      <c r="Y13" s="691"/>
      <c r="Z13" s="691"/>
      <c r="AA13" s="691"/>
      <c r="AB13" s="691"/>
      <c r="AC13" s="691"/>
      <c r="AD13" s="691"/>
      <c r="AE13" s="691"/>
      <c r="AF13" s="691"/>
      <c r="AG13" s="691"/>
      <c r="AH13" s="692"/>
    </row>
    <row r="14" spans="2:59" ht="21" customHeight="1">
      <c r="B14" s="703"/>
      <c r="C14" s="685" t="s">
        <v>1018</v>
      </c>
      <c r="D14" s="685"/>
      <c r="E14" s="685"/>
      <c r="F14" s="685"/>
      <c r="G14" s="695"/>
      <c r="H14" s="685"/>
      <c r="I14" s="693"/>
      <c r="J14" s="693"/>
      <c r="K14" s="693"/>
      <c r="L14" s="693"/>
      <c r="M14" s="693"/>
      <c r="N14" s="693"/>
      <c r="O14" s="693"/>
      <c r="P14" s="693"/>
      <c r="Q14" s="693"/>
      <c r="R14" s="693"/>
      <c r="S14" s="693"/>
      <c r="T14" s="693"/>
      <c r="U14" s="696"/>
      <c r="V14" s="696"/>
      <c r="W14" s="696"/>
      <c r="X14" s="696"/>
      <c r="Y14" s="696"/>
      <c r="Z14" s="696"/>
      <c r="AA14" s="696"/>
      <c r="AB14" s="696"/>
      <c r="AC14" s="696"/>
      <c r="AD14" s="696"/>
      <c r="AE14" s="696"/>
      <c r="AF14" s="696"/>
      <c r="AG14" s="696"/>
      <c r="AH14" s="697"/>
    </row>
    <row r="15" spans="2:59" ht="21" customHeight="1">
      <c r="B15" s="704"/>
      <c r="C15" s="4343" t="s">
        <v>1019</v>
      </c>
      <c r="D15" s="4343"/>
      <c r="E15" s="4343"/>
      <c r="F15" s="4343"/>
      <c r="G15" s="4343"/>
      <c r="H15" s="4343"/>
      <c r="I15" s="4343"/>
      <c r="J15" s="4343"/>
      <c r="K15" s="4343"/>
      <c r="L15" s="4343"/>
      <c r="M15" s="4343"/>
      <c r="N15" s="4343"/>
      <c r="O15" s="4343"/>
      <c r="P15" s="4343"/>
      <c r="Q15" s="4343"/>
      <c r="R15" s="4343"/>
      <c r="S15" s="4343"/>
      <c r="T15" s="4343"/>
      <c r="U15" s="4343"/>
      <c r="V15" s="4343"/>
      <c r="W15" s="4343"/>
      <c r="X15" s="4343"/>
      <c r="Y15" s="4343"/>
      <c r="Z15" s="4343"/>
      <c r="AA15" s="4315" t="s">
        <v>1020</v>
      </c>
      <c r="AB15" s="4315"/>
      <c r="AC15" s="4315"/>
      <c r="AD15" s="4315"/>
      <c r="AE15" s="4315"/>
      <c r="AF15" s="4315"/>
      <c r="AG15" s="4315"/>
      <c r="AH15" s="697"/>
      <c r="AK15" s="705"/>
      <c r="AL15" s="705"/>
      <c r="AM15" s="705"/>
      <c r="AN15" s="705"/>
      <c r="AO15" s="705"/>
      <c r="AP15" s="705"/>
      <c r="AQ15" s="705"/>
      <c r="AR15" s="705"/>
      <c r="AS15" s="705"/>
      <c r="AT15" s="705"/>
      <c r="AU15" s="705"/>
      <c r="AV15" s="705"/>
      <c r="AW15" s="705"/>
      <c r="AX15" s="705"/>
      <c r="AY15" s="705"/>
      <c r="AZ15" s="705"/>
      <c r="BA15" s="705"/>
      <c r="BB15" s="705"/>
      <c r="BC15" s="705"/>
      <c r="BD15" s="705"/>
      <c r="BE15" s="705"/>
      <c r="BF15" s="705"/>
      <c r="BG15" s="705"/>
    </row>
    <row r="16" spans="2:59" ht="21" customHeight="1">
      <c r="B16" s="704"/>
      <c r="C16" s="4316"/>
      <c r="D16" s="4316"/>
      <c r="E16" s="4316"/>
      <c r="F16" s="4316"/>
      <c r="G16" s="4316"/>
      <c r="H16" s="4316"/>
      <c r="I16" s="4316"/>
      <c r="J16" s="4316"/>
      <c r="K16" s="4316"/>
      <c r="L16" s="4316"/>
      <c r="M16" s="4316"/>
      <c r="N16" s="4316"/>
      <c r="O16" s="4316"/>
      <c r="P16" s="4316"/>
      <c r="Q16" s="4316"/>
      <c r="R16" s="4316"/>
      <c r="S16" s="4316"/>
      <c r="T16" s="4316"/>
      <c r="U16" s="4316"/>
      <c r="V16" s="4316"/>
      <c r="W16" s="4316"/>
      <c r="X16" s="4316"/>
      <c r="Y16" s="4316"/>
      <c r="Z16" s="4316"/>
      <c r="AA16" s="1031"/>
      <c r="AB16" s="1031"/>
      <c r="AC16" s="1031"/>
      <c r="AD16" s="1031"/>
      <c r="AE16" s="1031"/>
      <c r="AF16" s="1031"/>
      <c r="AG16" s="1031"/>
      <c r="AH16" s="697"/>
      <c r="AK16" s="705"/>
      <c r="AL16" s="705"/>
      <c r="AM16" s="705"/>
      <c r="AN16" s="705"/>
      <c r="AO16" s="705"/>
      <c r="AP16" s="705"/>
      <c r="AQ16" s="705"/>
      <c r="AR16" s="705"/>
      <c r="AS16" s="705"/>
      <c r="AT16" s="705"/>
      <c r="AU16" s="705"/>
      <c r="AV16" s="705"/>
      <c r="AW16" s="705"/>
      <c r="AX16" s="705"/>
      <c r="AY16" s="705"/>
      <c r="AZ16" s="705"/>
      <c r="BA16" s="705"/>
      <c r="BB16" s="705"/>
      <c r="BC16" s="705"/>
      <c r="BD16" s="705"/>
      <c r="BE16" s="705"/>
      <c r="BF16" s="705"/>
      <c r="BG16" s="705"/>
    </row>
    <row r="17" spans="2:59" ht="9" customHeight="1">
      <c r="B17" s="704"/>
      <c r="C17" s="706"/>
      <c r="D17" s="706"/>
      <c r="E17" s="706"/>
      <c r="F17" s="706"/>
      <c r="G17" s="706"/>
      <c r="H17" s="706"/>
      <c r="I17" s="706"/>
      <c r="J17" s="706"/>
      <c r="K17" s="706"/>
      <c r="L17" s="706"/>
      <c r="M17" s="706"/>
      <c r="N17" s="706"/>
      <c r="O17" s="706"/>
      <c r="P17" s="706"/>
      <c r="Q17" s="706"/>
      <c r="R17" s="706"/>
      <c r="S17" s="706"/>
      <c r="T17" s="706"/>
      <c r="U17" s="706"/>
      <c r="V17" s="706"/>
      <c r="W17" s="706"/>
      <c r="X17" s="706"/>
      <c r="Y17" s="706"/>
      <c r="Z17" s="706"/>
      <c r="AA17" s="691"/>
      <c r="AB17" s="691"/>
      <c r="AC17" s="691"/>
      <c r="AD17" s="691"/>
      <c r="AE17" s="691"/>
      <c r="AF17" s="691"/>
      <c r="AG17" s="691"/>
      <c r="AH17" s="697"/>
      <c r="AK17" s="707"/>
      <c r="AL17" s="707"/>
      <c r="AM17" s="707"/>
      <c r="AN17" s="707"/>
      <c r="AO17" s="707"/>
      <c r="AP17" s="707"/>
      <c r="AQ17" s="707"/>
      <c r="AR17" s="707"/>
      <c r="AS17" s="707"/>
      <c r="AT17" s="707"/>
      <c r="AU17" s="707"/>
      <c r="AV17" s="707"/>
      <c r="AW17" s="707"/>
      <c r="AX17" s="707"/>
      <c r="AY17" s="707"/>
      <c r="AZ17" s="707"/>
      <c r="BA17" s="707"/>
      <c r="BB17" s="707"/>
      <c r="BC17" s="707"/>
      <c r="BD17" s="707"/>
      <c r="BE17" s="707"/>
      <c r="BF17" s="707"/>
      <c r="BG17" s="707"/>
    </row>
    <row r="18" spans="2:59" ht="21" customHeight="1">
      <c r="B18" s="704"/>
      <c r="C18" s="708" t="s">
        <v>1021</v>
      </c>
      <c r="D18" s="709"/>
      <c r="E18" s="709"/>
      <c r="F18" s="709"/>
      <c r="G18" s="710"/>
      <c r="H18" s="696"/>
      <c r="I18" s="696"/>
      <c r="J18" s="696"/>
      <c r="K18" s="696"/>
      <c r="L18" s="696"/>
      <c r="M18" s="696"/>
      <c r="N18" s="696"/>
      <c r="O18" s="696"/>
      <c r="P18" s="696"/>
      <c r="Q18" s="696"/>
      <c r="R18" s="696"/>
      <c r="S18" s="696"/>
      <c r="T18" s="696"/>
      <c r="U18" s="696"/>
      <c r="V18" s="696"/>
      <c r="W18" s="696"/>
      <c r="X18" s="696"/>
      <c r="Y18" s="696"/>
      <c r="Z18" s="696"/>
      <c r="AA18" s="696"/>
      <c r="AB18" s="696"/>
      <c r="AC18" s="696"/>
      <c r="AD18" s="696"/>
      <c r="AE18" s="696"/>
      <c r="AF18" s="696"/>
      <c r="AG18" s="696"/>
      <c r="AH18" s="697"/>
    </row>
    <row r="19" spans="2:59" ht="21" customHeight="1">
      <c r="B19" s="704"/>
      <c r="C19" s="4343" t="s">
        <v>1022</v>
      </c>
      <c r="D19" s="4343"/>
      <c r="E19" s="4343"/>
      <c r="F19" s="4343"/>
      <c r="G19" s="4343"/>
      <c r="H19" s="4343"/>
      <c r="I19" s="4343"/>
      <c r="J19" s="4343"/>
      <c r="K19" s="4343"/>
      <c r="L19" s="4343"/>
      <c r="M19" s="4343"/>
      <c r="N19" s="4343"/>
      <c r="O19" s="4343"/>
      <c r="P19" s="4343"/>
      <c r="Q19" s="4343"/>
      <c r="R19" s="4343"/>
      <c r="S19" s="4343"/>
      <c r="T19" s="4343"/>
      <c r="U19" s="4343"/>
      <c r="V19" s="4343"/>
      <c r="W19" s="4343"/>
      <c r="X19" s="4343"/>
      <c r="Y19" s="4343"/>
      <c r="Z19" s="4343"/>
      <c r="AA19" s="4315" t="s">
        <v>1020</v>
      </c>
      <c r="AB19" s="4315"/>
      <c r="AC19" s="4315"/>
      <c r="AD19" s="4315"/>
      <c r="AE19" s="4315"/>
      <c r="AF19" s="4315"/>
      <c r="AG19" s="4315"/>
      <c r="AH19" s="697"/>
    </row>
    <row r="20" spans="2:59" ht="20.100000000000001" customHeight="1">
      <c r="B20" s="711"/>
      <c r="C20" s="4344"/>
      <c r="D20" s="4344"/>
      <c r="E20" s="4344"/>
      <c r="F20" s="4344"/>
      <c r="G20" s="4344"/>
      <c r="H20" s="4344"/>
      <c r="I20" s="4344"/>
      <c r="J20" s="4344"/>
      <c r="K20" s="4344"/>
      <c r="L20" s="4344"/>
      <c r="M20" s="4344"/>
      <c r="N20" s="4344"/>
      <c r="O20" s="4344"/>
      <c r="P20" s="4344"/>
      <c r="Q20" s="4344"/>
      <c r="R20" s="4344"/>
      <c r="S20" s="4344"/>
      <c r="T20" s="4344"/>
      <c r="U20" s="4344"/>
      <c r="V20" s="4344"/>
      <c r="W20" s="4344"/>
      <c r="X20" s="4344"/>
      <c r="Y20" s="4344"/>
      <c r="Z20" s="4316"/>
      <c r="AA20" s="1034"/>
      <c r="AB20" s="1034"/>
      <c r="AC20" s="1034"/>
      <c r="AD20" s="1034"/>
      <c r="AE20" s="1034"/>
      <c r="AF20" s="1034"/>
      <c r="AG20" s="1034"/>
      <c r="AH20" s="712"/>
    </row>
    <row r="21" spans="2:59" s="685" customFormat="1" ht="20.100000000000001" customHeight="1">
      <c r="B21" s="711"/>
      <c r="C21" s="4345" t="s">
        <v>1023</v>
      </c>
      <c r="D21" s="4346"/>
      <c r="E21" s="4346"/>
      <c r="F21" s="4346"/>
      <c r="G21" s="4346"/>
      <c r="H21" s="4346"/>
      <c r="I21" s="4346"/>
      <c r="J21" s="4346"/>
      <c r="K21" s="4346"/>
      <c r="L21" s="4346"/>
      <c r="M21" s="1335" t="s">
        <v>632</v>
      </c>
      <c r="N21" s="1009" t="s">
        <v>1024</v>
      </c>
      <c r="O21" s="1010"/>
      <c r="P21" s="1010"/>
      <c r="Q21" s="1029"/>
      <c r="R21" s="1029"/>
      <c r="S21" s="1029"/>
      <c r="T21" s="1029"/>
      <c r="U21" s="1029"/>
      <c r="V21" s="1032"/>
      <c r="W21" s="1335" t="s">
        <v>632</v>
      </c>
      <c r="X21" s="1009" t="s">
        <v>1025</v>
      </c>
      <c r="Y21" s="1033"/>
      <c r="Z21" s="1033"/>
      <c r="AA21" s="1029"/>
      <c r="AB21" s="1029"/>
      <c r="AC21" s="1029"/>
      <c r="AD21" s="1029"/>
      <c r="AE21" s="1029"/>
      <c r="AF21" s="1029"/>
      <c r="AG21" s="1032"/>
      <c r="AH21" s="697"/>
    </row>
    <row r="22" spans="2:59" s="685" customFormat="1" ht="20.100000000000001" customHeight="1">
      <c r="B22" s="704"/>
      <c r="C22" s="4347"/>
      <c r="D22" s="4348"/>
      <c r="E22" s="4348"/>
      <c r="F22" s="4348"/>
      <c r="G22" s="4348"/>
      <c r="H22" s="4348"/>
      <c r="I22" s="4348"/>
      <c r="J22" s="4348"/>
      <c r="K22" s="4348"/>
      <c r="L22" s="4348"/>
      <c r="M22" s="1335" t="s">
        <v>632</v>
      </c>
      <c r="N22" s="699" t="s">
        <v>1026</v>
      </c>
      <c r="O22" s="699"/>
      <c r="P22" s="699"/>
      <c r="Q22" s="694"/>
      <c r="R22" s="694"/>
      <c r="S22" s="694"/>
      <c r="T22" s="694"/>
      <c r="U22" s="694"/>
      <c r="V22" s="694"/>
      <c r="W22" s="1335" t="s">
        <v>632</v>
      </c>
      <c r="X22" s="699" t="s">
        <v>1027</v>
      </c>
      <c r="Y22" s="713"/>
      <c r="Z22" s="713"/>
      <c r="AA22" s="694"/>
      <c r="AB22" s="694"/>
      <c r="AC22" s="694"/>
      <c r="AD22" s="694"/>
      <c r="AE22" s="694"/>
      <c r="AF22" s="694"/>
      <c r="AG22" s="708"/>
      <c r="AH22" s="697"/>
    </row>
    <row r="23" spans="2:59" s="685" customFormat="1" ht="9" customHeight="1">
      <c r="B23" s="704"/>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688"/>
      <c r="AC23" s="693"/>
      <c r="AD23" s="693"/>
      <c r="AE23" s="693"/>
      <c r="AF23" s="693"/>
      <c r="AG23" s="693"/>
      <c r="AH23" s="697"/>
    </row>
    <row r="24" spans="2:59" s="685" customFormat="1" ht="20.100000000000001" customHeight="1">
      <c r="B24" s="704"/>
      <c r="C24" s="4349" t="s">
        <v>1028</v>
      </c>
      <c r="D24" s="4349"/>
      <c r="E24" s="4349"/>
      <c r="F24" s="4349"/>
      <c r="G24" s="4349"/>
      <c r="H24" s="4349"/>
      <c r="I24" s="4349"/>
      <c r="J24" s="4349"/>
      <c r="K24" s="4349"/>
      <c r="L24" s="4349"/>
      <c r="M24" s="4349"/>
      <c r="N24" s="4349"/>
      <c r="O24" s="4349"/>
      <c r="P24" s="4349"/>
      <c r="Q24" s="4349"/>
      <c r="R24" s="4349"/>
      <c r="S24" s="4349"/>
      <c r="T24" s="4349"/>
      <c r="U24" s="4349"/>
      <c r="V24" s="4349"/>
      <c r="W24" s="4349"/>
      <c r="X24" s="4349"/>
      <c r="Y24" s="4349"/>
      <c r="Z24" s="4349"/>
      <c r="AA24" s="696"/>
      <c r="AB24" s="696"/>
      <c r="AC24" s="696"/>
      <c r="AD24" s="696"/>
      <c r="AE24" s="696"/>
      <c r="AF24" s="696"/>
      <c r="AG24" s="696"/>
      <c r="AH24" s="697"/>
    </row>
    <row r="25" spans="2:59" s="685" customFormat="1" ht="20.100000000000001" customHeight="1">
      <c r="B25" s="711"/>
      <c r="C25" s="4334"/>
      <c r="D25" s="4334"/>
      <c r="E25" s="4334"/>
      <c r="F25" s="4334"/>
      <c r="G25" s="4334"/>
      <c r="H25" s="4334"/>
      <c r="I25" s="4334"/>
      <c r="J25" s="4334"/>
      <c r="K25" s="4334"/>
      <c r="L25" s="4334"/>
      <c r="M25" s="4334"/>
      <c r="N25" s="4334"/>
      <c r="O25" s="4334"/>
      <c r="P25" s="4334"/>
      <c r="Q25" s="4334"/>
      <c r="R25" s="4334"/>
      <c r="S25" s="4334"/>
      <c r="T25" s="4334"/>
      <c r="U25" s="4334"/>
      <c r="V25" s="4334"/>
      <c r="W25" s="4334"/>
      <c r="X25" s="4334"/>
      <c r="Y25" s="4334"/>
      <c r="Z25" s="4334"/>
      <c r="AA25" s="711"/>
      <c r="AB25" s="693"/>
      <c r="AC25" s="693"/>
      <c r="AD25" s="693"/>
      <c r="AE25" s="693"/>
      <c r="AF25" s="693"/>
      <c r="AG25" s="693"/>
      <c r="AH25" s="715"/>
    </row>
    <row r="26" spans="2:59" s="685" customFormat="1" ht="9" customHeight="1">
      <c r="B26" s="711"/>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715"/>
    </row>
    <row r="27" spans="2:59" s="685" customFormat="1" ht="24" customHeight="1">
      <c r="B27" s="704"/>
      <c r="C27" s="4343" t="s">
        <v>1029</v>
      </c>
      <c r="D27" s="4343"/>
      <c r="E27" s="4343"/>
      <c r="F27" s="4343"/>
      <c r="G27" s="4343"/>
      <c r="H27" s="4343"/>
      <c r="I27" s="4343"/>
      <c r="J27" s="4343"/>
      <c r="K27" s="4350"/>
      <c r="L27" s="4350"/>
      <c r="M27" s="4350"/>
      <c r="N27" s="4350"/>
      <c r="O27" s="4350"/>
      <c r="P27" s="4350"/>
      <c r="Q27" s="4350"/>
      <c r="R27" s="4352" t="s">
        <v>15</v>
      </c>
      <c r="S27" s="4350"/>
      <c r="T27" s="4350"/>
      <c r="U27" s="4350"/>
      <c r="V27" s="4350"/>
      <c r="W27" s="4350"/>
      <c r="X27" s="4350"/>
      <c r="Y27" s="4350"/>
      <c r="Z27" s="4352" t="s">
        <v>16</v>
      </c>
      <c r="AA27" s="4350"/>
      <c r="AB27" s="4350"/>
      <c r="AC27" s="4350"/>
      <c r="AD27" s="4350"/>
      <c r="AE27" s="4350"/>
      <c r="AF27" s="4350"/>
      <c r="AG27" s="4354" t="s">
        <v>17</v>
      </c>
      <c r="AH27" s="697"/>
    </row>
    <row r="28" spans="2:59" s="685" customFormat="1" ht="20.100000000000001" customHeight="1">
      <c r="B28" s="704"/>
      <c r="C28" s="4343"/>
      <c r="D28" s="4343"/>
      <c r="E28" s="4343"/>
      <c r="F28" s="4343"/>
      <c r="G28" s="4343"/>
      <c r="H28" s="4343"/>
      <c r="I28" s="4343"/>
      <c r="J28" s="4343"/>
      <c r="K28" s="4351"/>
      <c r="L28" s="4351"/>
      <c r="M28" s="4351"/>
      <c r="N28" s="4351"/>
      <c r="O28" s="4351"/>
      <c r="P28" s="4351"/>
      <c r="Q28" s="4351"/>
      <c r="R28" s="4353"/>
      <c r="S28" s="4351"/>
      <c r="T28" s="4351"/>
      <c r="U28" s="4351"/>
      <c r="V28" s="4351"/>
      <c r="W28" s="4351"/>
      <c r="X28" s="4351"/>
      <c r="Y28" s="4351"/>
      <c r="Z28" s="4353"/>
      <c r="AA28" s="4351"/>
      <c r="AB28" s="4351"/>
      <c r="AC28" s="4351"/>
      <c r="AD28" s="4351"/>
      <c r="AE28" s="4351"/>
      <c r="AF28" s="4351"/>
      <c r="AG28" s="4355"/>
      <c r="AH28" s="697"/>
    </row>
    <row r="29" spans="2:59" s="685" customFormat="1" ht="13.5" customHeight="1">
      <c r="B29" s="716"/>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717"/>
    </row>
    <row r="30" spans="2:59" s="685" customFormat="1" ht="13.5" customHeight="1"/>
    <row r="31" spans="2:59" s="685" customFormat="1" ht="20.100000000000001" customHeight="1">
      <c r="B31" s="702" t="s">
        <v>1030</v>
      </c>
      <c r="C31" s="690"/>
      <c r="D31" s="690"/>
      <c r="E31" s="690"/>
      <c r="F31" s="690"/>
      <c r="G31" s="690"/>
      <c r="H31" s="690"/>
      <c r="I31" s="690"/>
      <c r="J31" s="690"/>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718"/>
    </row>
    <row r="32" spans="2:59" s="685" customFormat="1" ht="20.100000000000001" customHeight="1">
      <c r="B32" s="704"/>
      <c r="C32" s="4356" t="s">
        <v>1031</v>
      </c>
      <c r="D32" s="4356"/>
      <c r="E32" s="4356"/>
      <c r="F32" s="4356"/>
      <c r="G32" s="4356"/>
      <c r="H32" s="4356"/>
      <c r="I32" s="4356"/>
      <c r="J32" s="4356"/>
      <c r="K32" s="4356"/>
      <c r="L32" s="4356"/>
      <c r="M32" s="4356"/>
      <c r="N32" s="4356"/>
      <c r="O32" s="4356"/>
      <c r="P32" s="4356"/>
      <c r="Q32" s="4356"/>
      <c r="R32" s="4356"/>
      <c r="S32" s="4356"/>
      <c r="T32" s="4356"/>
      <c r="U32" s="4356"/>
      <c r="V32" s="4356"/>
      <c r="W32" s="4356"/>
      <c r="X32" s="4356"/>
      <c r="Y32" s="4356"/>
      <c r="Z32" s="4356"/>
      <c r="AA32" s="4356"/>
      <c r="AB32" s="4356"/>
      <c r="AC32" s="4356"/>
      <c r="AD32" s="4356"/>
      <c r="AE32" s="4356"/>
      <c r="AF32" s="696"/>
      <c r="AG32" s="696"/>
      <c r="AH32" s="697"/>
    </row>
    <row r="33" spans="1:40" s="685" customFormat="1" ht="20.100000000000001" customHeight="1">
      <c r="B33" s="719"/>
      <c r="C33" s="4357" t="s">
        <v>1019</v>
      </c>
      <c r="D33" s="4343"/>
      <c r="E33" s="4343"/>
      <c r="F33" s="4343"/>
      <c r="G33" s="4343"/>
      <c r="H33" s="4343"/>
      <c r="I33" s="4343"/>
      <c r="J33" s="4343"/>
      <c r="K33" s="4343"/>
      <c r="L33" s="4343"/>
      <c r="M33" s="4343"/>
      <c r="N33" s="4343"/>
      <c r="O33" s="4343"/>
      <c r="P33" s="4343"/>
      <c r="Q33" s="4343"/>
      <c r="R33" s="4343"/>
      <c r="S33" s="4343"/>
      <c r="T33" s="4343"/>
      <c r="U33" s="4343"/>
      <c r="V33" s="4343"/>
      <c r="W33" s="4343"/>
      <c r="X33" s="4343"/>
      <c r="Y33" s="4343"/>
      <c r="Z33" s="4343"/>
      <c r="AA33" s="4315" t="s">
        <v>1020</v>
      </c>
      <c r="AB33" s="4315"/>
      <c r="AC33" s="4315"/>
      <c r="AD33" s="4315"/>
      <c r="AE33" s="4315"/>
      <c r="AF33" s="4315"/>
      <c r="AG33" s="4315"/>
      <c r="AH33" s="720"/>
    </row>
    <row r="34" spans="1:40" s="685" customFormat="1" ht="20.100000000000001" customHeight="1">
      <c r="B34" s="721"/>
      <c r="C34" s="4358"/>
      <c r="D34" s="4344"/>
      <c r="E34" s="4344"/>
      <c r="F34" s="4344"/>
      <c r="G34" s="4344"/>
      <c r="H34" s="4344"/>
      <c r="I34" s="4344"/>
      <c r="J34" s="4344"/>
      <c r="K34" s="4344"/>
      <c r="L34" s="4344"/>
      <c r="M34" s="4344"/>
      <c r="N34" s="4344"/>
      <c r="O34" s="4344"/>
      <c r="P34" s="4344"/>
      <c r="Q34" s="4344"/>
      <c r="R34" s="4344"/>
      <c r="S34" s="4344"/>
      <c r="T34" s="4344"/>
      <c r="U34" s="4344"/>
      <c r="V34" s="4344"/>
      <c r="W34" s="4344"/>
      <c r="X34" s="4344"/>
      <c r="Y34" s="4344"/>
      <c r="Z34" s="4344"/>
      <c r="AA34" s="1035"/>
      <c r="AB34" s="1034"/>
      <c r="AC34" s="1034"/>
      <c r="AD34" s="1034"/>
      <c r="AE34" s="1034"/>
      <c r="AF34" s="1034"/>
      <c r="AG34" s="1036"/>
      <c r="AH34" s="720"/>
    </row>
    <row r="35" spans="1:40" s="685" customFormat="1" ht="9" customHeight="1">
      <c r="B35" s="711"/>
      <c r="C35" s="723"/>
      <c r="D35" s="723"/>
      <c r="E35" s="723"/>
      <c r="F35" s="723"/>
      <c r="G35" s="723"/>
      <c r="H35" s="723"/>
      <c r="I35" s="723"/>
      <c r="J35" s="723"/>
      <c r="K35" s="723"/>
      <c r="L35" s="723"/>
      <c r="M35" s="723"/>
      <c r="N35" s="723"/>
      <c r="O35" s="723"/>
      <c r="P35" s="723"/>
      <c r="Q35" s="723"/>
      <c r="R35" s="723"/>
      <c r="S35" s="723"/>
      <c r="T35" s="723"/>
      <c r="U35" s="723"/>
      <c r="V35" s="723"/>
      <c r="W35" s="723"/>
      <c r="X35" s="723"/>
      <c r="Y35" s="723"/>
      <c r="Z35" s="723"/>
      <c r="AA35" s="696"/>
      <c r="AB35" s="696"/>
      <c r="AC35" s="696"/>
      <c r="AD35" s="696"/>
      <c r="AE35" s="696"/>
      <c r="AF35" s="696"/>
      <c r="AG35" s="696"/>
      <c r="AH35" s="697"/>
    </row>
    <row r="36" spans="1:40" s="685" customFormat="1" ht="20.100000000000001" customHeight="1">
      <c r="B36" s="711"/>
      <c r="C36" s="4345" t="s">
        <v>1023</v>
      </c>
      <c r="D36" s="4346"/>
      <c r="E36" s="4346"/>
      <c r="F36" s="4346"/>
      <c r="G36" s="4346"/>
      <c r="H36" s="4346"/>
      <c r="I36" s="4346"/>
      <c r="J36" s="4346"/>
      <c r="K36" s="4346"/>
      <c r="L36" s="4346"/>
      <c r="M36" s="1335" t="s">
        <v>632</v>
      </c>
      <c r="N36" s="1009" t="s">
        <v>1032</v>
      </c>
      <c r="O36" s="1010"/>
      <c r="P36" s="1010"/>
      <c r="Q36" s="1029"/>
      <c r="R36" s="1029"/>
      <c r="S36" s="1029"/>
      <c r="T36" s="1029"/>
      <c r="U36" s="1029"/>
      <c r="V36" s="1029"/>
      <c r="W36" s="1335" t="s">
        <v>632</v>
      </c>
      <c r="X36" s="1010" t="s">
        <v>1025</v>
      </c>
      <c r="Y36" s="1033"/>
      <c r="Z36" s="1033"/>
      <c r="AA36" s="1029"/>
      <c r="AB36" s="1029"/>
      <c r="AC36" s="1029"/>
      <c r="AD36" s="1029"/>
      <c r="AE36" s="1029"/>
      <c r="AF36" s="1029"/>
      <c r="AG36" s="1032"/>
      <c r="AH36" s="720"/>
    </row>
    <row r="37" spans="1:40" s="685" customFormat="1" ht="20.100000000000001" customHeight="1">
      <c r="B37" s="711"/>
      <c r="C37" s="4347"/>
      <c r="D37" s="4348"/>
      <c r="E37" s="4348"/>
      <c r="F37" s="4348"/>
      <c r="G37" s="4348"/>
      <c r="H37" s="4348"/>
      <c r="I37" s="4348"/>
      <c r="J37" s="4348"/>
      <c r="K37" s="4348"/>
      <c r="L37" s="4348"/>
      <c r="M37" s="1335" t="s">
        <v>632</v>
      </c>
      <c r="N37" s="699" t="s">
        <v>1033</v>
      </c>
      <c r="O37" s="699"/>
      <c r="P37" s="699"/>
      <c r="Q37" s="694"/>
      <c r="R37" s="694"/>
      <c r="S37" s="694"/>
      <c r="T37" s="694"/>
      <c r="U37" s="694"/>
      <c r="V37" s="694"/>
      <c r="W37" s="1037"/>
      <c r="X37" s="1029"/>
      <c r="Y37" s="1011"/>
      <c r="Z37" s="1010"/>
      <c r="AA37" s="1029"/>
      <c r="AB37" s="1033"/>
      <c r="AC37" s="1033"/>
      <c r="AD37" s="1033"/>
      <c r="AE37" s="1033"/>
      <c r="AF37" s="1033"/>
      <c r="AG37" s="1032"/>
      <c r="AH37" s="720"/>
    </row>
    <row r="38" spans="1:40" s="685" customFormat="1" ht="9" customHeight="1">
      <c r="B38" s="711"/>
      <c r="C38" s="723"/>
      <c r="D38" s="723"/>
      <c r="E38" s="723"/>
      <c r="F38" s="723"/>
      <c r="G38" s="723"/>
      <c r="H38" s="723"/>
      <c r="I38" s="723"/>
      <c r="J38" s="723"/>
      <c r="K38" s="723"/>
      <c r="L38" s="723"/>
      <c r="M38" s="695"/>
      <c r="Q38" s="693"/>
      <c r="R38" s="693"/>
      <c r="S38" s="693"/>
      <c r="T38" s="693"/>
      <c r="U38" s="693"/>
      <c r="V38" s="693"/>
      <c r="W38" s="693"/>
      <c r="X38" s="693"/>
      <c r="Y38" s="695"/>
      <c r="AA38" s="693"/>
      <c r="AB38" s="693"/>
      <c r="AC38" s="693"/>
      <c r="AD38" s="693"/>
      <c r="AE38" s="693"/>
      <c r="AF38" s="693"/>
      <c r="AG38" s="693"/>
      <c r="AH38" s="697"/>
    </row>
    <row r="39" spans="1:40" s="685" customFormat="1" ht="20.100000000000001" customHeight="1">
      <c r="B39" s="704"/>
      <c r="C39" s="4343" t="s">
        <v>1034</v>
      </c>
      <c r="D39" s="4343"/>
      <c r="E39" s="4343"/>
      <c r="F39" s="4343"/>
      <c r="G39" s="4343"/>
      <c r="H39" s="4343"/>
      <c r="I39" s="4343"/>
      <c r="J39" s="4343"/>
      <c r="K39" s="4362"/>
      <c r="L39" s="4363"/>
      <c r="M39" s="4363"/>
      <c r="N39" s="4363"/>
      <c r="O39" s="4363"/>
      <c r="P39" s="4363"/>
      <c r="Q39" s="4363"/>
      <c r="R39" s="724" t="s">
        <v>15</v>
      </c>
      <c r="S39" s="4363"/>
      <c r="T39" s="4363"/>
      <c r="U39" s="4363"/>
      <c r="V39" s="4363"/>
      <c r="W39" s="4363"/>
      <c r="X39" s="4363"/>
      <c r="Y39" s="4363"/>
      <c r="Z39" s="724" t="s">
        <v>16</v>
      </c>
      <c r="AA39" s="4363"/>
      <c r="AB39" s="4363"/>
      <c r="AC39" s="4363"/>
      <c r="AD39" s="4363"/>
      <c r="AE39" s="4363"/>
      <c r="AF39" s="4363"/>
      <c r="AG39" s="725" t="s">
        <v>17</v>
      </c>
      <c r="AH39" s="726"/>
    </row>
    <row r="40" spans="1:40" s="685" customFormat="1" ht="10.5" customHeight="1">
      <c r="B40" s="727"/>
      <c r="C40" s="714"/>
      <c r="D40" s="714"/>
      <c r="E40" s="714"/>
      <c r="F40" s="714"/>
      <c r="G40" s="714"/>
      <c r="H40" s="714"/>
      <c r="I40" s="714"/>
      <c r="J40" s="714"/>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9"/>
    </row>
    <row r="41" spans="1:40" s="685" customFormat="1" ht="6" customHeight="1">
      <c r="B41" s="723"/>
      <c r="C41" s="723"/>
      <c r="D41" s="723"/>
      <c r="E41" s="723"/>
      <c r="F41" s="723"/>
      <c r="X41" s="730"/>
      <c r="Y41" s="730"/>
    </row>
    <row r="42" spans="1:40" s="685" customFormat="1">
      <c r="B42" s="4359" t="s">
        <v>895</v>
      </c>
      <c r="C42" s="4359"/>
      <c r="D42" s="731" t="s">
        <v>1035</v>
      </c>
      <c r="E42" s="732"/>
      <c r="F42" s="732"/>
      <c r="G42" s="732"/>
      <c r="H42" s="732"/>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row>
    <row r="43" spans="1:40" s="685" customFormat="1" ht="13.5" customHeight="1">
      <c r="B43" s="4359" t="s">
        <v>893</v>
      </c>
      <c r="C43" s="4359"/>
      <c r="D43" s="731" t="s">
        <v>1036</v>
      </c>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c r="AH43" s="731"/>
    </row>
    <row r="44" spans="1:40" s="685" customFormat="1">
      <c r="B44" s="4359" t="s">
        <v>891</v>
      </c>
      <c r="C44" s="4359"/>
      <c r="D44" s="733" t="s">
        <v>1037</v>
      </c>
      <c r="E44" s="734"/>
      <c r="F44" s="734"/>
      <c r="G44" s="734"/>
      <c r="H44" s="734"/>
      <c r="I44" s="734"/>
      <c r="J44" s="734"/>
      <c r="K44" s="734"/>
      <c r="L44" s="734"/>
      <c r="M44" s="734"/>
      <c r="N44" s="734"/>
      <c r="O44" s="734"/>
      <c r="P44" s="734"/>
      <c r="Q44" s="734"/>
      <c r="R44" s="734"/>
      <c r="S44" s="734"/>
      <c r="T44" s="734"/>
      <c r="U44" s="734"/>
      <c r="V44" s="734"/>
      <c r="W44" s="734"/>
      <c r="X44" s="734"/>
      <c r="Y44" s="734"/>
      <c r="Z44" s="734"/>
      <c r="AA44" s="734"/>
      <c r="AB44" s="734"/>
      <c r="AC44" s="734"/>
      <c r="AD44" s="734"/>
      <c r="AE44" s="734"/>
      <c r="AF44" s="734"/>
      <c r="AG44" s="734"/>
      <c r="AH44" s="734"/>
    </row>
    <row r="45" spans="1:40" ht="13.5" customHeight="1">
      <c r="B45" s="4359" t="s">
        <v>889</v>
      </c>
      <c r="C45" s="4359"/>
      <c r="D45" s="731" t="s">
        <v>1038</v>
      </c>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row>
    <row r="46" spans="1:40" s="735" customFormat="1">
      <c r="B46" s="695"/>
      <c r="C46" s="693"/>
      <c r="D46" s="731" t="s">
        <v>1039</v>
      </c>
      <c r="E46" s="732"/>
      <c r="F46" s="732"/>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732"/>
    </row>
    <row r="47" spans="1:40" s="735" customFormat="1" ht="13.5" customHeight="1">
      <c r="A47" s="688"/>
      <c r="B47" s="736" t="s">
        <v>1040</v>
      </c>
      <c r="C47" s="736"/>
      <c r="D47" s="4360" t="s">
        <v>1041</v>
      </c>
      <c r="E47" s="4360"/>
      <c r="F47" s="4360"/>
      <c r="G47" s="4360"/>
      <c r="H47" s="4360"/>
      <c r="I47" s="4360"/>
      <c r="J47" s="4360"/>
      <c r="K47" s="4360"/>
      <c r="L47" s="4360"/>
      <c r="M47" s="4360"/>
      <c r="N47" s="4360"/>
      <c r="O47" s="4360"/>
      <c r="P47" s="4360"/>
      <c r="Q47" s="4360"/>
      <c r="R47" s="4360"/>
      <c r="S47" s="4360"/>
      <c r="T47" s="4360"/>
      <c r="U47" s="4360"/>
      <c r="V47" s="4360"/>
      <c r="W47" s="4360"/>
      <c r="X47" s="4360"/>
      <c r="Y47" s="4360"/>
      <c r="Z47" s="4360"/>
      <c r="AA47" s="4360"/>
      <c r="AB47" s="4360"/>
      <c r="AC47" s="4360"/>
      <c r="AD47" s="4360"/>
      <c r="AE47" s="4360"/>
      <c r="AF47" s="4360"/>
      <c r="AG47" s="4360"/>
      <c r="AH47" s="4360"/>
      <c r="AI47" s="688"/>
      <c r="AJ47" s="688"/>
      <c r="AK47" s="688"/>
      <c r="AL47" s="688"/>
      <c r="AM47" s="688"/>
      <c r="AN47" s="688"/>
    </row>
    <row r="48" spans="1:40" s="735" customFormat="1" ht="12.75" customHeight="1">
      <c r="A48" s="688"/>
      <c r="B48" s="736" t="s">
        <v>1042</v>
      </c>
      <c r="C48" s="688"/>
      <c r="D48" s="4361" t="s">
        <v>1043</v>
      </c>
      <c r="E48" s="4361"/>
      <c r="F48" s="4361"/>
      <c r="G48" s="4361"/>
      <c r="H48" s="4361"/>
      <c r="I48" s="4361"/>
      <c r="J48" s="4361"/>
      <c r="K48" s="4361"/>
      <c r="L48" s="4361"/>
      <c r="M48" s="4361"/>
      <c r="N48" s="4361"/>
      <c r="O48" s="4361"/>
      <c r="P48" s="4361"/>
      <c r="Q48" s="4361"/>
      <c r="R48" s="4361"/>
      <c r="S48" s="4361"/>
      <c r="T48" s="4361"/>
      <c r="U48" s="4361"/>
      <c r="V48" s="4361"/>
      <c r="W48" s="4361"/>
      <c r="X48" s="4361"/>
      <c r="Y48" s="4361"/>
      <c r="Z48" s="4361"/>
      <c r="AA48" s="4361"/>
      <c r="AB48" s="4361"/>
      <c r="AC48" s="4361"/>
      <c r="AD48" s="4361"/>
      <c r="AE48" s="4361"/>
      <c r="AF48" s="4361"/>
      <c r="AG48" s="4361"/>
      <c r="AH48" s="4361"/>
      <c r="AI48" s="688"/>
      <c r="AJ48" s="688"/>
      <c r="AK48" s="688"/>
      <c r="AL48" s="688"/>
      <c r="AM48" s="688"/>
      <c r="AN48" s="688"/>
    </row>
    <row r="49" spans="1:40" s="735" customFormat="1">
      <c r="A49" s="688"/>
      <c r="B49" s="688"/>
      <c r="C49" s="688"/>
      <c r="D49" s="736" t="s">
        <v>1044</v>
      </c>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row>
    <row r="50" spans="1:40" s="735" customFormat="1">
      <c r="A50" s="688"/>
      <c r="B50" s="688"/>
      <c r="C50" s="688"/>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row>
    <row r="51" spans="1:40" ht="156" customHeight="1">
      <c r="A51" s="688"/>
      <c r="B51" s="688"/>
      <c r="C51" s="688"/>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row>
    <row r="52" spans="1:40">
      <c r="A52" s="688"/>
      <c r="B52" s="688"/>
      <c r="C52" s="688"/>
      <c r="D52" s="688"/>
      <c r="E52" s="688"/>
      <c r="F52" s="688"/>
      <c r="G52" s="688"/>
      <c r="H52" s="688"/>
      <c r="I52" s="688"/>
      <c r="J52" s="688"/>
      <c r="K52" s="688"/>
      <c r="L52" s="688"/>
      <c r="M52" s="688"/>
      <c r="N52" s="688"/>
      <c r="O52" s="688"/>
      <c r="P52" s="688"/>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row>
    <row r="53" spans="1:40">
      <c r="A53" s="688"/>
      <c r="B53" s="688"/>
      <c r="C53" s="688"/>
      <c r="D53" s="688"/>
      <c r="E53" s="688"/>
      <c r="F53" s="688"/>
      <c r="G53" s="688"/>
      <c r="H53" s="688"/>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row>
    <row r="54" spans="1:40">
      <c r="A54" s="688"/>
      <c r="B54" s="688"/>
      <c r="C54" s="688"/>
      <c r="D54" s="688"/>
      <c r="E54" s="688"/>
      <c r="F54" s="688"/>
      <c r="G54" s="688"/>
      <c r="H54" s="688"/>
      <c r="I54" s="688"/>
      <c r="J54" s="688"/>
      <c r="K54" s="688"/>
      <c r="L54" s="688"/>
      <c r="M54" s="688"/>
      <c r="N54" s="688"/>
      <c r="O54" s="688"/>
      <c r="P54" s="688"/>
      <c r="Q54" s="688"/>
      <c r="R54" s="688"/>
      <c r="S54" s="688"/>
      <c r="T54" s="688"/>
      <c r="U54" s="688"/>
      <c r="V54" s="688"/>
      <c r="W54" s="688"/>
      <c r="X54" s="688"/>
      <c r="Y54" s="688"/>
      <c r="Z54" s="688"/>
      <c r="AA54" s="688"/>
      <c r="AB54" s="688"/>
      <c r="AC54" s="688"/>
      <c r="AD54" s="688"/>
      <c r="AE54" s="688"/>
      <c r="AF54" s="688"/>
      <c r="AG54" s="688"/>
      <c r="AH54" s="688"/>
      <c r="AI54" s="688"/>
      <c r="AJ54" s="688"/>
      <c r="AK54" s="688"/>
      <c r="AL54" s="688"/>
      <c r="AM54" s="688"/>
      <c r="AN54" s="688"/>
    </row>
    <row r="55" spans="1:40">
      <c r="A55" s="688"/>
      <c r="B55" s="688"/>
      <c r="C55" s="688"/>
      <c r="D55" s="688"/>
      <c r="E55" s="688"/>
      <c r="F55" s="688"/>
      <c r="G55" s="688"/>
      <c r="H55" s="688"/>
      <c r="I55" s="688"/>
      <c r="J55" s="688"/>
      <c r="K55" s="688"/>
      <c r="L55" s="688"/>
      <c r="M55" s="688"/>
      <c r="N55" s="688"/>
      <c r="O55" s="688"/>
      <c r="P55" s="688"/>
      <c r="Q55" s="688"/>
      <c r="R55" s="688"/>
      <c r="S55" s="688"/>
      <c r="T55" s="688"/>
      <c r="U55" s="688"/>
      <c r="V55" s="688"/>
      <c r="W55" s="688"/>
      <c r="X55" s="688"/>
      <c r="Y55" s="688"/>
      <c r="Z55" s="688"/>
      <c r="AA55" s="688"/>
      <c r="AB55" s="688"/>
      <c r="AC55" s="688"/>
      <c r="AD55" s="688"/>
      <c r="AE55" s="688"/>
      <c r="AF55" s="688"/>
      <c r="AG55" s="688"/>
      <c r="AH55" s="688"/>
      <c r="AI55" s="688"/>
      <c r="AJ55" s="688"/>
      <c r="AK55" s="688"/>
      <c r="AL55" s="688"/>
      <c r="AM55" s="688"/>
      <c r="AN55" s="688"/>
    </row>
  </sheetData>
  <mergeCells count="40">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B10:F11"/>
    <mergeCell ref="C15:Z15"/>
    <mergeCell ref="C19:Z19"/>
    <mergeCell ref="Z2:AH2"/>
    <mergeCell ref="AA15:AG15"/>
    <mergeCell ref="C16:Z16"/>
    <mergeCell ref="B4:AH4"/>
    <mergeCell ref="B6:F6"/>
    <mergeCell ref="B7:F7"/>
    <mergeCell ref="G7:AH7"/>
    <mergeCell ref="G6:AH6"/>
    <mergeCell ref="G8:AH9"/>
  </mergeCells>
  <phoneticPr fontId="8"/>
  <conditionalFormatting sqref="G7:AH9 C16:AG16 C20:AG20 C25:Z25 K27:Q28 S27:Y28 AA27:AF28 C34:AG34 K39:Q39 S39:Y39 AA39:AF39">
    <cfRule type="notContainsBlanks" dxfId="10" priority="1">
      <formula>LEN(TRIM(C7))&gt;0</formula>
    </cfRule>
  </conditionalFormatting>
  <dataValidations count="2">
    <dataValidation type="list" allowBlank="1" showInputMessage="1" showErrorMessage="1" sqref="G7:AH7" xr:uid="{068D2BFA-D2AE-4347-A40F-D3FCCECAFBC3}">
      <formula1>"１　新規,２　変更,３　終了"</formula1>
    </dataValidation>
    <dataValidation type="list" allowBlank="1" showInputMessage="1" showErrorMessage="1" sqref="G8:AH9" xr:uid="{463B7D36-4374-412B-951B-34516FFDEB7B}">
      <formula1>"１　障害者支援施設,２　共同生活援助事業所,３（福祉型）障害児入所施設"</formula1>
    </dataValidation>
  </dataValidation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E731962-9354-4BA7-BF92-8722A412D67C}">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WBW983046:WBW983053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VSA983046:VSA983053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G10:G14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0F58-5B32-4A04-9A2C-3335118796A9}">
  <sheetPr>
    <tabColor theme="4"/>
  </sheetPr>
  <dimension ref="A1:AC60"/>
  <sheetViews>
    <sheetView view="pageBreakPreview" zoomScale="80" zoomScaleNormal="100" zoomScaleSheetLayoutView="80" workbookViewId="0">
      <selection activeCell="B22" sqref="B22:AB27"/>
    </sheetView>
  </sheetViews>
  <sheetFormatPr defaultColWidth="3.375" defaultRowHeight="17.25" customHeight="1"/>
  <cols>
    <col min="1" max="1" width="1.625" style="738" customWidth="1"/>
    <col min="2" max="6" width="4.875" style="738" customWidth="1"/>
    <col min="7" max="7" width="5.25" style="738" customWidth="1"/>
    <col min="8" max="11" width="3.375" style="738" customWidth="1"/>
    <col min="12" max="12" width="2" style="738" customWidth="1"/>
    <col min="13" max="13" width="3.875" style="738" customWidth="1"/>
    <col min="14" max="16" width="4.875" style="738" customWidth="1"/>
    <col min="17" max="28" width="3.375" style="738" customWidth="1"/>
    <col min="29" max="29" width="2" style="738" customWidth="1"/>
    <col min="30" max="16384" width="3.375" style="738"/>
  </cols>
  <sheetData>
    <row r="1" spans="1:29" ht="20.100000000000001" customHeight="1"/>
    <row r="2" spans="1:29" ht="20.100000000000001" customHeight="1">
      <c r="A2" s="739"/>
      <c r="B2" s="739" t="s">
        <v>1076</v>
      </c>
      <c r="C2" s="739"/>
      <c r="D2" s="739"/>
      <c r="E2" s="739"/>
      <c r="F2" s="739"/>
      <c r="G2" s="739"/>
      <c r="H2" s="739"/>
      <c r="I2" s="739"/>
      <c r="J2" s="739"/>
      <c r="K2" s="739"/>
      <c r="L2" s="739"/>
      <c r="M2" s="739"/>
      <c r="N2" s="739"/>
      <c r="O2" s="739"/>
      <c r="P2" s="739"/>
      <c r="Q2" s="739"/>
      <c r="R2" s="739"/>
      <c r="S2" s="739"/>
      <c r="T2" s="4364" t="str">
        <f>IF(AND(ISBLANK('届出書 '!AA4),ISBLANK('届出書 '!AD4),ISBLANK('届出書 '!AG4)),"届出書の日付から自動引用","令和"&amp;'届出書 '!AA4&amp;"年"&amp;'届出書 '!AD4&amp;"月"&amp;'届出書 '!AG4&amp;"日")</f>
        <v>届出書の日付から自動引用</v>
      </c>
      <c r="U2" s="4364"/>
      <c r="V2" s="4364"/>
      <c r="W2" s="4364"/>
      <c r="X2" s="4364"/>
      <c r="Y2" s="4364"/>
      <c r="Z2" s="4364"/>
      <c r="AA2" s="4364"/>
      <c r="AB2" s="4364"/>
      <c r="AC2" s="739"/>
    </row>
    <row r="3" spans="1:29" ht="20.100000000000001" customHeight="1">
      <c r="A3" s="4365" t="s">
        <v>1049</v>
      </c>
      <c r="B3" s="4366"/>
      <c r="C3" s="4366"/>
      <c r="D3" s="4366"/>
      <c r="E3" s="4366"/>
      <c r="F3" s="4366"/>
      <c r="G3" s="4366"/>
      <c r="H3" s="4366"/>
      <c r="I3" s="4366"/>
      <c r="J3" s="4366"/>
      <c r="K3" s="4366"/>
      <c r="L3" s="4366"/>
      <c r="M3" s="4366"/>
      <c r="N3" s="4366"/>
      <c r="O3" s="4366"/>
      <c r="P3" s="4366"/>
      <c r="Q3" s="4366"/>
      <c r="R3" s="4366"/>
      <c r="S3" s="4366"/>
      <c r="T3" s="4366"/>
      <c r="U3" s="4366"/>
      <c r="V3" s="4366"/>
      <c r="W3" s="4366"/>
      <c r="X3" s="4366"/>
      <c r="Y3" s="4366"/>
      <c r="Z3" s="4366"/>
      <c r="AA3" s="4366"/>
      <c r="AB3" s="4366"/>
      <c r="AC3" s="4366"/>
    </row>
    <row r="4" spans="1:29" ht="20.100000000000001" customHeight="1">
      <c r="A4" s="739"/>
      <c r="B4" s="739"/>
      <c r="C4" s="739"/>
      <c r="D4" s="739"/>
      <c r="E4" s="739"/>
      <c r="F4" s="739"/>
      <c r="G4" s="739"/>
      <c r="H4" s="739"/>
      <c r="I4" s="739"/>
      <c r="J4" s="739"/>
      <c r="K4" s="739"/>
      <c r="L4" s="739"/>
      <c r="M4" s="739"/>
      <c r="N4" s="739"/>
      <c r="O4" s="739"/>
      <c r="P4" s="739"/>
      <c r="Q4" s="739"/>
      <c r="R4" s="739"/>
      <c r="S4" s="739"/>
      <c r="T4" s="739"/>
      <c r="U4" s="739"/>
      <c r="V4" s="739"/>
      <c r="W4" s="739"/>
      <c r="X4" s="739"/>
      <c r="Y4" s="739"/>
      <c r="Z4" s="739"/>
      <c r="AA4" s="739"/>
      <c r="AB4" s="739"/>
      <c r="AC4" s="739"/>
    </row>
    <row r="5" spans="1:29" s="741" customFormat="1" ht="20.100000000000001" customHeight="1">
      <c r="A5" s="740"/>
      <c r="B5" s="740" t="s">
        <v>1050</v>
      </c>
      <c r="C5" s="740"/>
      <c r="D5" s="740"/>
      <c r="E5" s="740"/>
      <c r="F5" s="740"/>
      <c r="G5" s="740"/>
      <c r="H5" s="740"/>
      <c r="I5" s="740"/>
      <c r="J5" s="740"/>
      <c r="K5" s="740"/>
      <c r="L5" s="740"/>
      <c r="M5" s="740"/>
      <c r="N5" s="740"/>
      <c r="O5" s="740"/>
      <c r="P5" s="740"/>
      <c r="Q5" s="740"/>
      <c r="R5" s="740"/>
      <c r="S5" s="740"/>
      <c r="T5" s="740"/>
      <c r="U5" s="740"/>
      <c r="V5" s="740"/>
      <c r="W5" s="740"/>
      <c r="X5" s="740"/>
      <c r="Y5" s="740"/>
      <c r="Z5" s="740"/>
      <c r="AA5" s="740"/>
      <c r="AB5" s="740"/>
      <c r="AC5" s="740"/>
    </row>
    <row r="6" spans="1:29" ht="20.100000000000001" customHeight="1" thickBot="1">
      <c r="A6" s="739"/>
      <c r="B6" s="739"/>
      <c r="C6" s="739"/>
      <c r="D6" s="739"/>
      <c r="E6" s="739"/>
      <c r="F6" s="739"/>
      <c r="G6" s="739"/>
      <c r="H6" s="739"/>
      <c r="I6" s="739"/>
      <c r="J6" s="739"/>
      <c r="K6" s="739"/>
      <c r="L6" s="739"/>
      <c r="M6" s="739"/>
      <c r="N6" s="739"/>
      <c r="O6" s="739"/>
      <c r="P6" s="739"/>
      <c r="Q6" s="739"/>
      <c r="R6" s="739"/>
      <c r="S6" s="739"/>
      <c r="T6" s="739"/>
      <c r="U6" s="739"/>
      <c r="V6" s="739"/>
      <c r="W6" s="739"/>
      <c r="X6" s="739"/>
      <c r="Y6" s="739"/>
      <c r="Z6" s="739"/>
      <c r="AA6" s="739"/>
      <c r="AB6" s="739"/>
      <c r="AC6" s="739"/>
    </row>
    <row r="7" spans="1:29" ht="30" customHeight="1">
      <c r="A7" s="739"/>
      <c r="B7" s="4367" t="s">
        <v>1051</v>
      </c>
      <c r="C7" s="4368"/>
      <c r="D7" s="4368"/>
      <c r="E7" s="4368"/>
      <c r="F7" s="4369"/>
      <c r="G7" s="4370"/>
      <c r="H7" s="4371"/>
      <c r="I7" s="4371"/>
      <c r="J7" s="4371"/>
      <c r="K7" s="4371"/>
      <c r="L7" s="4371"/>
      <c r="M7" s="4371"/>
      <c r="N7" s="4371"/>
      <c r="O7" s="4371"/>
      <c r="P7" s="4371"/>
      <c r="Q7" s="4371"/>
      <c r="R7" s="4371"/>
      <c r="S7" s="4371"/>
      <c r="T7" s="4371"/>
      <c r="U7" s="4371"/>
      <c r="V7" s="4371"/>
      <c r="W7" s="4371"/>
      <c r="X7" s="4371"/>
      <c r="Y7" s="4371"/>
      <c r="Z7" s="4371"/>
      <c r="AA7" s="4371"/>
      <c r="AB7" s="4372"/>
      <c r="AC7" s="739"/>
    </row>
    <row r="8" spans="1:29" ht="36" customHeight="1">
      <c r="A8" s="739"/>
      <c r="B8" s="4373" t="s">
        <v>1052</v>
      </c>
      <c r="C8" s="4374"/>
      <c r="D8" s="4374"/>
      <c r="E8" s="4374"/>
      <c r="F8" s="4375"/>
      <c r="G8" s="4376" t="str">
        <f>IF(ISBLANK('届出書 '!G18),"届出書の記載欄から自動引用",'届出書 '!G18)</f>
        <v>届出書の記載欄から自動引用</v>
      </c>
      <c r="H8" s="4377"/>
      <c r="I8" s="4377"/>
      <c r="J8" s="4377"/>
      <c r="K8" s="4377"/>
      <c r="L8" s="4377"/>
      <c r="M8" s="4377"/>
      <c r="N8" s="4377"/>
      <c r="O8" s="4377"/>
      <c r="P8" s="4377"/>
      <c r="Q8" s="4377"/>
      <c r="R8" s="4377"/>
      <c r="S8" s="4377"/>
      <c r="T8" s="4377"/>
      <c r="U8" s="4377"/>
      <c r="V8" s="4377"/>
      <c r="W8" s="4377"/>
      <c r="X8" s="4377"/>
      <c r="Y8" s="4377"/>
      <c r="Z8" s="4377"/>
      <c r="AA8" s="4377"/>
      <c r="AB8" s="4378"/>
      <c r="AC8" s="739"/>
    </row>
    <row r="9" spans="1:29" ht="19.5" customHeight="1">
      <c r="A9" s="739"/>
      <c r="B9" s="4379" t="s">
        <v>1053</v>
      </c>
      <c r="C9" s="4380"/>
      <c r="D9" s="4380"/>
      <c r="E9" s="4380"/>
      <c r="F9" s="4381"/>
      <c r="G9" s="4388" t="s">
        <v>1054</v>
      </c>
      <c r="H9" s="4389"/>
      <c r="I9" s="4389"/>
      <c r="J9" s="4389"/>
      <c r="K9" s="4389"/>
      <c r="L9" s="4389"/>
      <c r="M9" s="4389"/>
      <c r="N9" s="4389"/>
      <c r="O9" s="4389"/>
      <c r="P9" s="4389"/>
      <c r="Q9" s="4389"/>
      <c r="R9" s="4389"/>
      <c r="S9" s="4389"/>
      <c r="T9" s="4390"/>
      <c r="U9" s="4394"/>
      <c r="V9" s="4395"/>
      <c r="W9" s="4395"/>
      <c r="X9" s="4395"/>
      <c r="Y9" s="4395"/>
      <c r="Z9" s="4395"/>
      <c r="AA9" s="4395"/>
      <c r="AB9" s="4396"/>
      <c r="AC9" s="739"/>
    </row>
    <row r="10" spans="1:29" ht="19.5" customHeight="1">
      <c r="A10" s="739"/>
      <c r="B10" s="4382"/>
      <c r="C10" s="4383"/>
      <c r="D10" s="4383"/>
      <c r="E10" s="4383"/>
      <c r="F10" s="4384"/>
      <c r="G10" s="4391"/>
      <c r="H10" s="4392"/>
      <c r="I10" s="4392"/>
      <c r="J10" s="4392"/>
      <c r="K10" s="4392"/>
      <c r="L10" s="4392"/>
      <c r="M10" s="4392"/>
      <c r="N10" s="4392"/>
      <c r="O10" s="4392"/>
      <c r="P10" s="4392"/>
      <c r="Q10" s="4392"/>
      <c r="R10" s="4392"/>
      <c r="S10" s="4392"/>
      <c r="T10" s="4393"/>
      <c r="U10" s="4397"/>
      <c r="V10" s="4398"/>
      <c r="W10" s="4398"/>
      <c r="X10" s="4398"/>
      <c r="Y10" s="4398"/>
      <c r="Z10" s="4398"/>
      <c r="AA10" s="4398"/>
      <c r="AB10" s="4399"/>
      <c r="AC10" s="739"/>
    </row>
    <row r="11" spans="1:29" ht="24.75" customHeight="1">
      <c r="A11" s="739"/>
      <c r="B11" s="4385"/>
      <c r="C11" s="4386"/>
      <c r="D11" s="4386"/>
      <c r="E11" s="4386"/>
      <c r="F11" s="4387"/>
      <c r="G11" s="4400" t="s">
        <v>1055</v>
      </c>
      <c r="H11" s="4401"/>
      <c r="I11" s="4401"/>
      <c r="J11" s="4401"/>
      <c r="K11" s="4401"/>
      <c r="L11" s="4401"/>
      <c r="M11" s="4401"/>
      <c r="N11" s="4401"/>
      <c r="O11" s="4401"/>
      <c r="P11" s="4401"/>
      <c r="Q11" s="4401"/>
      <c r="R11" s="4401"/>
      <c r="S11" s="4401"/>
      <c r="T11" s="4402"/>
      <c r="U11" s="4406"/>
      <c r="V11" s="4407"/>
      <c r="W11" s="4407"/>
      <c r="X11" s="742" t="s">
        <v>1056</v>
      </c>
      <c r="Y11" s="1025"/>
      <c r="Z11" s="742" t="s">
        <v>1057</v>
      </c>
      <c r="AA11" s="1025"/>
      <c r="AB11" s="743" t="s">
        <v>1058</v>
      </c>
      <c r="AC11" s="739"/>
    </row>
    <row r="12" spans="1:29" ht="62.25" customHeight="1" thickBot="1">
      <c r="A12" s="739"/>
      <c r="B12" s="4379" t="s">
        <v>1059</v>
      </c>
      <c r="C12" s="4380"/>
      <c r="D12" s="4380"/>
      <c r="E12" s="4380"/>
      <c r="F12" s="4381"/>
      <c r="G12" s="4403"/>
      <c r="H12" s="4404"/>
      <c r="I12" s="4404"/>
      <c r="J12" s="4404"/>
      <c r="K12" s="4404"/>
      <c r="L12" s="4404"/>
      <c r="M12" s="4404"/>
      <c r="N12" s="4404"/>
      <c r="O12" s="4404"/>
      <c r="P12" s="4404"/>
      <c r="Q12" s="4404"/>
      <c r="R12" s="4404"/>
      <c r="S12" s="4404"/>
      <c r="T12" s="4404"/>
      <c r="U12" s="4404"/>
      <c r="V12" s="4404"/>
      <c r="W12" s="4404"/>
      <c r="X12" s="4404"/>
      <c r="Y12" s="4404"/>
      <c r="Z12" s="4404"/>
      <c r="AA12" s="4404"/>
      <c r="AB12" s="4405"/>
      <c r="AC12" s="739"/>
    </row>
    <row r="13" spans="1:29" ht="33.75" customHeight="1">
      <c r="A13" s="739"/>
      <c r="B13" s="4409" t="s">
        <v>1060</v>
      </c>
      <c r="C13" s="1024"/>
      <c r="D13" s="4412" t="s">
        <v>1061</v>
      </c>
      <c r="E13" s="4413"/>
      <c r="F13" s="4413"/>
      <c r="G13" s="4413"/>
      <c r="H13" s="4413"/>
      <c r="I13" s="4413"/>
      <c r="J13" s="4413"/>
      <c r="K13" s="4413"/>
      <c r="L13" s="4413"/>
      <c r="M13" s="4413"/>
      <c r="N13" s="4413"/>
      <c r="O13" s="4413"/>
      <c r="P13" s="4413"/>
      <c r="Q13" s="4414" t="s">
        <v>1062</v>
      </c>
      <c r="R13" s="4414"/>
      <c r="S13" s="4414"/>
      <c r="T13" s="4414"/>
      <c r="U13" s="4414"/>
      <c r="V13" s="4414"/>
      <c r="W13" s="4414"/>
      <c r="X13" s="4414"/>
      <c r="Y13" s="4414"/>
      <c r="Z13" s="4414"/>
      <c r="AA13" s="4414"/>
      <c r="AB13" s="4415"/>
      <c r="AC13" s="739"/>
    </row>
    <row r="14" spans="1:29" ht="33.75" customHeight="1">
      <c r="A14" s="739"/>
      <c r="B14" s="4410"/>
      <c r="C14" s="1025"/>
      <c r="D14" s="4400" t="s">
        <v>1063</v>
      </c>
      <c r="E14" s="4401"/>
      <c r="F14" s="4401"/>
      <c r="G14" s="4401"/>
      <c r="H14" s="4401"/>
      <c r="I14" s="4401"/>
      <c r="J14" s="4401"/>
      <c r="K14" s="4401"/>
      <c r="L14" s="4401"/>
      <c r="M14" s="4401"/>
      <c r="N14" s="4401"/>
      <c r="O14" s="4401"/>
      <c r="P14" s="4401"/>
      <c r="Q14" s="4416" t="s">
        <v>1064</v>
      </c>
      <c r="R14" s="4416"/>
      <c r="S14" s="4416"/>
      <c r="T14" s="4416"/>
      <c r="U14" s="4416"/>
      <c r="V14" s="4416"/>
      <c r="W14" s="4416"/>
      <c r="X14" s="4416"/>
      <c r="Y14" s="4416"/>
      <c r="Z14" s="4416"/>
      <c r="AA14" s="4416"/>
      <c r="AB14" s="4417"/>
      <c r="AC14" s="739"/>
    </row>
    <row r="15" spans="1:29" ht="33.75" customHeight="1">
      <c r="A15" s="739"/>
      <c r="B15" s="4410"/>
      <c r="C15" s="1025"/>
      <c r="D15" s="4400" t="s">
        <v>1065</v>
      </c>
      <c r="E15" s="4401"/>
      <c r="F15" s="4401"/>
      <c r="G15" s="4401"/>
      <c r="H15" s="4401"/>
      <c r="I15" s="4401"/>
      <c r="J15" s="4401"/>
      <c r="K15" s="4401"/>
      <c r="L15" s="4401"/>
      <c r="M15" s="4401"/>
      <c r="N15" s="4401"/>
      <c r="O15" s="4401"/>
      <c r="P15" s="4401"/>
      <c r="Q15" s="744" t="s">
        <v>1066</v>
      </c>
      <c r="R15" s="744"/>
      <c r="S15" s="744"/>
      <c r="T15" s="744"/>
      <c r="U15" s="744"/>
      <c r="V15" s="744"/>
      <c r="W15" s="744"/>
      <c r="X15" s="744"/>
      <c r="Y15" s="744"/>
      <c r="Z15" s="744"/>
      <c r="AA15" s="744"/>
      <c r="AB15" s="745"/>
      <c r="AC15" s="739"/>
    </row>
    <row r="16" spans="1:29" ht="33.75" customHeight="1">
      <c r="A16" s="739"/>
      <c r="B16" s="4410"/>
      <c r="C16" s="1025"/>
      <c r="D16" s="4400" t="s">
        <v>1067</v>
      </c>
      <c r="E16" s="4401"/>
      <c r="F16" s="4401"/>
      <c r="G16" s="4401"/>
      <c r="H16" s="4401"/>
      <c r="I16" s="4401"/>
      <c r="J16" s="4401"/>
      <c r="K16" s="4401"/>
      <c r="L16" s="4401"/>
      <c r="M16" s="4401"/>
      <c r="N16" s="4401"/>
      <c r="O16" s="4401"/>
      <c r="P16" s="4401"/>
      <c r="Q16" s="744" t="s">
        <v>1068</v>
      </c>
      <c r="R16" s="744"/>
      <c r="S16" s="744"/>
      <c r="T16" s="744"/>
      <c r="U16" s="744"/>
      <c r="V16" s="744"/>
      <c r="W16" s="744"/>
      <c r="X16" s="744"/>
      <c r="Y16" s="744"/>
      <c r="Z16" s="744"/>
      <c r="AA16" s="744"/>
      <c r="AB16" s="745"/>
      <c r="AC16" s="739"/>
    </row>
    <row r="17" spans="1:29" ht="33.75" customHeight="1">
      <c r="A17" s="739"/>
      <c r="B17" s="4410"/>
      <c r="C17" s="1026"/>
      <c r="D17" s="4400" t="s">
        <v>1069</v>
      </c>
      <c r="E17" s="4401"/>
      <c r="F17" s="4401"/>
      <c r="G17" s="4401"/>
      <c r="H17" s="4401"/>
      <c r="I17" s="4401"/>
      <c r="J17" s="4401"/>
      <c r="K17" s="4401"/>
      <c r="L17" s="4401"/>
      <c r="M17" s="4401"/>
      <c r="N17" s="4401"/>
      <c r="O17" s="4401"/>
      <c r="P17" s="4401"/>
      <c r="Q17" s="744" t="s">
        <v>1068</v>
      </c>
      <c r="R17" s="744"/>
      <c r="S17" s="744"/>
      <c r="T17" s="744"/>
      <c r="U17" s="744"/>
      <c r="V17" s="744"/>
      <c r="W17" s="744"/>
      <c r="X17" s="744"/>
      <c r="Y17" s="744"/>
      <c r="Z17" s="744"/>
      <c r="AA17" s="744"/>
      <c r="AB17" s="745"/>
      <c r="AC17" s="739"/>
    </row>
    <row r="18" spans="1:29" ht="33.75" customHeight="1">
      <c r="A18" s="739"/>
      <c r="B18" s="4410"/>
      <c r="C18" s="1027"/>
      <c r="D18" s="4400" t="s">
        <v>1070</v>
      </c>
      <c r="E18" s="4401"/>
      <c r="F18" s="4401"/>
      <c r="G18" s="4401"/>
      <c r="H18" s="4401"/>
      <c r="I18" s="4401"/>
      <c r="J18" s="4401"/>
      <c r="K18" s="4401"/>
      <c r="L18" s="4401"/>
      <c r="M18" s="4401"/>
      <c r="N18" s="4401"/>
      <c r="O18" s="4401"/>
      <c r="P18" s="4401"/>
      <c r="Q18" s="744" t="s">
        <v>1071</v>
      </c>
      <c r="R18" s="744"/>
      <c r="S18" s="744"/>
      <c r="T18" s="744"/>
      <c r="U18" s="744"/>
      <c r="V18" s="744"/>
      <c r="W18" s="744"/>
      <c r="X18" s="744"/>
      <c r="Y18" s="744"/>
      <c r="Z18" s="744"/>
      <c r="AA18" s="744"/>
      <c r="AB18" s="745"/>
      <c r="AC18" s="739"/>
    </row>
    <row r="19" spans="1:29" ht="33.75" customHeight="1">
      <c r="A19" s="739"/>
      <c r="B19" s="4410"/>
      <c r="C19" s="1027"/>
      <c r="D19" s="4400" t="s">
        <v>1072</v>
      </c>
      <c r="E19" s="4401"/>
      <c r="F19" s="4401"/>
      <c r="G19" s="4401"/>
      <c r="H19" s="4401"/>
      <c r="I19" s="4401"/>
      <c r="J19" s="4401"/>
      <c r="K19" s="4401"/>
      <c r="L19" s="4401"/>
      <c r="M19" s="4401"/>
      <c r="N19" s="4401"/>
      <c r="O19" s="4401"/>
      <c r="P19" s="4401"/>
      <c r="Q19" s="746" t="s">
        <v>1073</v>
      </c>
      <c r="R19" s="746"/>
      <c r="S19" s="746"/>
      <c r="T19" s="746"/>
      <c r="U19" s="747"/>
      <c r="V19" s="747"/>
      <c r="W19" s="746"/>
      <c r="X19" s="746"/>
      <c r="Y19" s="746"/>
      <c r="Z19" s="746"/>
      <c r="AA19" s="746"/>
      <c r="AB19" s="748"/>
      <c r="AC19" s="739"/>
    </row>
    <row r="20" spans="1:29" ht="33.75" customHeight="1" thickBot="1">
      <c r="A20" s="739"/>
      <c r="B20" s="4411"/>
      <c r="C20" s="1028"/>
      <c r="D20" s="4418" t="s">
        <v>1074</v>
      </c>
      <c r="E20" s="4419"/>
      <c r="F20" s="4419"/>
      <c r="G20" s="4419"/>
      <c r="H20" s="4419"/>
      <c r="I20" s="4419"/>
      <c r="J20" s="4419"/>
      <c r="K20" s="4419"/>
      <c r="L20" s="4419"/>
      <c r="M20" s="4419"/>
      <c r="N20" s="4419"/>
      <c r="O20" s="4419"/>
      <c r="P20" s="4419"/>
      <c r="Q20" s="749" t="s">
        <v>1075</v>
      </c>
      <c r="R20" s="749"/>
      <c r="S20" s="749"/>
      <c r="T20" s="749"/>
      <c r="U20" s="749"/>
      <c r="V20" s="749"/>
      <c r="W20" s="749"/>
      <c r="X20" s="749"/>
      <c r="Y20" s="749"/>
      <c r="Z20" s="749"/>
      <c r="AA20" s="749"/>
      <c r="AB20" s="750"/>
      <c r="AC20" s="739"/>
    </row>
    <row r="21" spans="1:29" ht="6.75" customHeight="1">
      <c r="A21" s="739"/>
      <c r="B21" s="4420"/>
      <c r="C21" s="4420"/>
      <c r="D21" s="4420"/>
      <c r="E21" s="4420"/>
      <c r="F21" s="4420"/>
      <c r="G21" s="4420"/>
      <c r="H21" s="4420"/>
      <c r="I21" s="4420"/>
      <c r="J21" s="4420"/>
      <c r="K21" s="4420"/>
      <c r="L21" s="4420"/>
      <c r="M21" s="4420"/>
      <c r="N21" s="4420"/>
      <c r="O21" s="4420"/>
      <c r="P21" s="4420"/>
      <c r="Q21" s="4420"/>
      <c r="R21" s="4420"/>
      <c r="S21" s="4420"/>
      <c r="T21" s="4420"/>
      <c r="U21" s="4420"/>
      <c r="V21" s="4420"/>
      <c r="W21" s="4420"/>
      <c r="X21" s="4420"/>
      <c r="Y21" s="4420"/>
      <c r="Z21" s="4420"/>
      <c r="AA21" s="4420"/>
      <c r="AB21" s="4420"/>
      <c r="AC21" s="739"/>
    </row>
    <row r="22" spans="1:29" ht="29.25" customHeight="1">
      <c r="A22" s="751"/>
      <c r="B22" s="4421" t="s">
        <v>1749</v>
      </c>
      <c r="C22" s="4421"/>
      <c r="D22" s="4421"/>
      <c r="E22" s="4421"/>
      <c r="F22" s="4421"/>
      <c r="G22" s="4421"/>
      <c r="H22" s="4421"/>
      <c r="I22" s="4421"/>
      <c r="J22" s="4421"/>
      <c r="K22" s="4421"/>
      <c r="L22" s="4421"/>
      <c r="M22" s="4421"/>
      <c r="N22" s="4421"/>
      <c r="O22" s="4421"/>
      <c r="P22" s="4421"/>
      <c r="Q22" s="4421"/>
      <c r="R22" s="4421"/>
      <c r="S22" s="4421"/>
      <c r="T22" s="4421"/>
      <c r="U22" s="4421"/>
      <c r="V22" s="4421"/>
      <c r="W22" s="4421"/>
      <c r="X22" s="4421"/>
      <c r="Y22" s="4421"/>
      <c r="Z22" s="4421"/>
      <c r="AA22" s="4421"/>
      <c r="AB22" s="4421"/>
      <c r="AC22" s="752"/>
    </row>
    <row r="23" spans="1:29" ht="21" customHeight="1">
      <c r="A23" s="751"/>
      <c r="B23" s="4421"/>
      <c r="C23" s="4421"/>
      <c r="D23" s="4421"/>
      <c r="E23" s="4421"/>
      <c r="F23" s="4421"/>
      <c r="G23" s="4421"/>
      <c r="H23" s="4421"/>
      <c r="I23" s="4421"/>
      <c r="J23" s="4421"/>
      <c r="K23" s="4421"/>
      <c r="L23" s="4421"/>
      <c r="M23" s="4421"/>
      <c r="N23" s="4421"/>
      <c r="O23" s="4421"/>
      <c r="P23" s="4421"/>
      <c r="Q23" s="4421"/>
      <c r="R23" s="4421"/>
      <c r="S23" s="4421"/>
      <c r="T23" s="4421"/>
      <c r="U23" s="4421"/>
      <c r="V23" s="4421"/>
      <c r="W23" s="4421"/>
      <c r="X23" s="4421"/>
      <c r="Y23" s="4421"/>
      <c r="Z23" s="4421"/>
      <c r="AA23" s="4421"/>
      <c r="AB23" s="4421"/>
      <c r="AC23" s="752"/>
    </row>
    <row r="24" spans="1:29" ht="21" customHeight="1">
      <c r="A24" s="739"/>
      <c r="B24" s="4421"/>
      <c r="C24" s="4421"/>
      <c r="D24" s="4421"/>
      <c r="E24" s="4421"/>
      <c r="F24" s="4421"/>
      <c r="G24" s="4421"/>
      <c r="H24" s="4421"/>
      <c r="I24" s="4421"/>
      <c r="J24" s="4421"/>
      <c r="K24" s="4421"/>
      <c r="L24" s="4421"/>
      <c r="M24" s="4421"/>
      <c r="N24" s="4421"/>
      <c r="O24" s="4421"/>
      <c r="P24" s="4421"/>
      <c r="Q24" s="4421"/>
      <c r="R24" s="4421"/>
      <c r="S24" s="4421"/>
      <c r="T24" s="4421"/>
      <c r="U24" s="4421"/>
      <c r="V24" s="4421"/>
      <c r="W24" s="4421"/>
      <c r="X24" s="4421"/>
      <c r="Y24" s="4421"/>
      <c r="Z24" s="4421"/>
      <c r="AA24" s="4421"/>
      <c r="AB24" s="4421"/>
      <c r="AC24" s="752"/>
    </row>
    <row r="25" spans="1:29" ht="16.5" customHeight="1">
      <c r="A25" s="740"/>
      <c r="B25" s="4421"/>
      <c r="C25" s="4421"/>
      <c r="D25" s="4421"/>
      <c r="E25" s="4421"/>
      <c r="F25" s="4421"/>
      <c r="G25" s="4421"/>
      <c r="H25" s="4421"/>
      <c r="I25" s="4421"/>
      <c r="J25" s="4421"/>
      <c r="K25" s="4421"/>
      <c r="L25" s="4421"/>
      <c r="M25" s="4421"/>
      <c r="N25" s="4421"/>
      <c r="O25" s="4421"/>
      <c r="P25" s="4421"/>
      <c r="Q25" s="4421"/>
      <c r="R25" s="4421"/>
      <c r="S25" s="4421"/>
      <c r="T25" s="4421"/>
      <c r="U25" s="4421"/>
      <c r="V25" s="4421"/>
      <c r="W25" s="4421"/>
      <c r="X25" s="4421"/>
      <c r="Y25" s="4421"/>
      <c r="Z25" s="4421"/>
      <c r="AA25" s="4421"/>
      <c r="AB25" s="4421"/>
      <c r="AC25" s="752"/>
    </row>
    <row r="26" spans="1:29" ht="24" customHeight="1">
      <c r="A26" s="740"/>
      <c r="B26" s="4421"/>
      <c r="C26" s="4421"/>
      <c r="D26" s="4421"/>
      <c r="E26" s="4421"/>
      <c r="F26" s="4421"/>
      <c r="G26" s="4421"/>
      <c r="H26" s="4421"/>
      <c r="I26" s="4421"/>
      <c r="J26" s="4421"/>
      <c r="K26" s="4421"/>
      <c r="L26" s="4421"/>
      <c r="M26" s="4421"/>
      <c r="N26" s="4421"/>
      <c r="O26" s="4421"/>
      <c r="P26" s="4421"/>
      <c r="Q26" s="4421"/>
      <c r="R26" s="4421"/>
      <c r="S26" s="4421"/>
      <c r="T26" s="4421"/>
      <c r="U26" s="4421"/>
      <c r="V26" s="4421"/>
      <c r="W26" s="4421"/>
      <c r="X26" s="4421"/>
      <c r="Y26" s="4421"/>
      <c r="Z26" s="4421"/>
      <c r="AA26" s="4421"/>
      <c r="AB26" s="4421"/>
      <c r="AC26" s="752"/>
    </row>
    <row r="27" spans="1:29" ht="24" customHeight="1">
      <c r="A27" s="740"/>
      <c r="B27" s="4421"/>
      <c r="C27" s="4421"/>
      <c r="D27" s="4421"/>
      <c r="E27" s="4421"/>
      <c r="F27" s="4421"/>
      <c r="G27" s="4421"/>
      <c r="H27" s="4421"/>
      <c r="I27" s="4421"/>
      <c r="J27" s="4421"/>
      <c r="K27" s="4421"/>
      <c r="L27" s="4421"/>
      <c r="M27" s="4421"/>
      <c r="N27" s="4421"/>
      <c r="O27" s="4421"/>
      <c r="P27" s="4421"/>
      <c r="Q27" s="4421"/>
      <c r="R27" s="4421"/>
      <c r="S27" s="4421"/>
      <c r="T27" s="4421"/>
      <c r="U27" s="4421"/>
      <c r="V27" s="4421"/>
      <c r="W27" s="4421"/>
      <c r="X27" s="4421"/>
      <c r="Y27" s="4421"/>
      <c r="Z27" s="4421"/>
      <c r="AA27" s="4421"/>
      <c r="AB27" s="4421"/>
      <c r="AC27" s="752"/>
    </row>
    <row r="28" spans="1:29" ht="3" customHeight="1">
      <c r="A28" s="753"/>
      <c r="B28" s="754"/>
      <c r="C28" s="755"/>
      <c r="D28" s="753"/>
      <c r="E28" s="753"/>
      <c r="F28" s="753"/>
      <c r="G28" s="753"/>
      <c r="H28" s="753"/>
      <c r="I28" s="753"/>
      <c r="J28" s="753"/>
      <c r="K28" s="753"/>
      <c r="L28" s="753"/>
      <c r="M28" s="753"/>
      <c r="N28" s="753"/>
      <c r="O28" s="753"/>
      <c r="P28" s="753"/>
      <c r="Q28" s="753"/>
      <c r="R28" s="753"/>
      <c r="S28" s="753"/>
      <c r="T28" s="753"/>
      <c r="U28" s="753"/>
      <c r="V28" s="753"/>
      <c r="W28" s="753"/>
      <c r="X28" s="753"/>
      <c r="Y28" s="753"/>
      <c r="Z28" s="753"/>
      <c r="AA28" s="753"/>
      <c r="AB28" s="753"/>
      <c r="AC28" s="753"/>
    </row>
    <row r="29" spans="1:29" ht="24" customHeight="1">
      <c r="A29" s="740"/>
      <c r="B29" s="756"/>
      <c r="C29" s="4408"/>
      <c r="D29" s="4408"/>
      <c r="E29" s="4408"/>
      <c r="F29" s="4408"/>
      <c r="G29" s="4408"/>
      <c r="H29" s="4408"/>
      <c r="I29" s="4408"/>
      <c r="J29" s="4408"/>
      <c r="K29" s="4408"/>
      <c r="L29" s="4408"/>
      <c r="M29" s="4408"/>
      <c r="N29" s="4408"/>
      <c r="O29" s="4408"/>
      <c r="P29" s="4408"/>
      <c r="Q29" s="4408"/>
      <c r="R29" s="4408"/>
      <c r="S29" s="4408"/>
      <c r="T29" s="4408"/>
      <c r="U29" s="4408"/>
      <c r="V29" s="4408"/>
      <c r="W29" s="4408"/>
      <c r="X29" s="4408"/>
      <c r="Y29" s="4408"/>
      <c r="Z29" s="4408"/>
      <c r="AA29" s="4408"/>
      <c r="AB29" s="4408"/>
      <c r="AC29" s="4408"/>
    </row>
    <row r="30" spans="1:29" ht="24" customHeight="1">
      <c r="A30" s="740"/>
      <c r="B30" s="756"/>
      <c r="C30" s="4408"/>
      <c r="D30" s="4408"/>
      <c r="E30" s="4408"/>
      <c r="F30" s="4408"/>
      <c r="G30" s="4408"/>
      <c r="H30" s="4408"/>
      <c r="I30" s="4408"/>
      <c r="J30" s="4408"/>
      <c r="K30" s="4408"/>
      <c r="L30" s="4408"/>
      <c r="M30" s="4408"/>
      <c r="N30" s="4408"/>
      <c r="O30" s="4408"/>
      <c r="P30" s="4408"/>
      <c r="Q30" s="4408"/>
      <c r="R30" s="4408"/>
      <c r="S30" s="4408"/>
      <c r="T30" s="4408"/>
      <c r="U30" s="4408"/>
      <c r="V30" s="4408"/>
      <c r="W30" s="4408"/>
      <c r="X30" s="4408"/>
      <c r="Y30" s="4408"/>
      <c r="Z30" s="4408"/>
      <c r="AA30" s="4408"/>
      <c r="AB30" s="4408"/>
      <c r="AC30" s="4408"/>
    </row>
    <row r="31" spans="1:29" ht="24" customHeight="1">
      <c r="A31" s="740"/>
      <c r="B31" s="757"/>
      <c r="C31" s="740"/>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row>
    <row r="32" spans="1:29" ht="24" customHeight="1">
      <c r="A32" s="740"/>
      <c r="B32" s="756"/>
      <c r="C32" s="4408"/>
      <c r="D32" s="4408"/>
      <c r="E32" s="4408"/>
      <c r="F32" s="4408"/>
      <c r="G32" s="4408"/>
      <c r="H32" s="4408"/>
      <c r="I32" s="4408"/>
      <c r="J32" s="4408"/>
      <c r="K32" s="4408"/>
      <c r="L32" s="4408"/>
      <c r="M32" s="4408"/>
      <c r="N32" s="4408"/>
      <c r="O32" s="4408"/>
      <c r="P32" s="4408"/>
      <c r="Q32" s="4408"/>
      <c r="R32" s="4408"/>
      <c r="S32" s="4408"/>
      <c r="T32" s="4408"/>
      <c r="U32" s="4408"/>
      <c r="V32" s="4408"/>
      <c r="W32" s="4408"/>
      <c r="X32" s="4408"/>
      <c r="Y32" s="4408"/>
      <c r="Z32" s="4408"/>
      <c r="AA32" s="4408"/>
      <c r="AB32" s="4408"/>
      <c r="AC32" s="4408"/>
    </row>
    <row r="33" spans="1:29" ht="24" customHeight="1">
      <c r="A33" s="740"/>
      <c r="B33" s="756"/>
      <c r="C33" s="4408"/>
      <c r="D33" s="4408"/>
      <c r="E33" s="4408"/>
      <c r="F33" s="4408"/>
      <c r="G33" s="4408"/>
      <c r="H33" s="4408"/>
      <c r="I33" s="4408"/>
      <c r="J33" s="4408"/>
      <c r="K33" s="4408"/>
      <c r="L33" s="4408"/>
      <c r="M33" s="4408"/>
      <c r="N33" s="4408"/>
      <c r="O33" s="4408"/>
      <c r="P33" s="4408"/>
      <c r="Q33" s="4408"/>
      <c r="R33" s="4408"/>
      <c r="S33" s="4408"/>
      <c r="T33" s="4408"/>
      <c r="U33" s="4408"/>
      <c r="V33" s="4408"/>
      <c r="W33" s="4408"/>
      <c r="X33" s="4408"/>
      <c r="Y33" s="4408"/>
      <c r="Z33" s="4408"/>
      <c r="AA33" s="4408"/>
      <c r="AB33" s="4408"/>
      <c r="AC33" s="4408"/>
    </row>
    <row r="34" spans="1:29" ht="24" customHeight="1">
      <c r="A34" s="740"/>
      <c r="B34" s="757"/>
      <c r="C34" s="740"/>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row>
    <row r="35" spans="1:29" ht="24" customHeight="1">
      <c r="A35" s="740"/>
      <c r="B35" s="756"/>
      <c r="C35" s="4408"/>
      <c r="D35" s="4408"/>
      <c r="E35" s="4408"/>
      <c r="F35" s="4408"/>
      <c r="G35" s="4408"/>
      <c r="H35" s="4408"/>
      <c r="I35" s="4408"/>
      <c r="J35" s="4408"/>
      <c r="K35" s="4408"/>
      <c r="L35" s="4408"/>
      <c r="M35" s="4408"/>
      <c r="N35" s="4408"/>
      <c r="O35" s="4408"/>
      <c r="P35" s="4408"/>
      <c r="Q35" s="4408"/>
      <c r="R35" s="4408"/>
      <c r="S35" s="4408"/>
      <c r="T35" s="4408"/>
      <c r="U35" s="4408"/>
      <c r="V35" s="4408"/>
      <c r="W35" s="4408"/>
      <c r="X35" s="4408"/>
      <c r="Y35" s="4408"/>
      <c r="Z35" s="4408"/>
      <c r="AA35" s="4408"/>
      <c r="AB35" s="4408"/>
      <c r="AC35" s="4408"/>
    </row>
    <row r="36" spans="1:29" ht="24" customHeight="1">
      <c r="A36" s="740"/>
      <c r="B36" s="756"/>
      <c r="C36" s="4408"/>
      <c r="D36" s="4408"/>
      <c r="E36" s="4408"/>
      <c r="F36" s="4408"/>
      <c r="G36" s="4408"/>
      <c r="H36" s="4408"/>
      <c r="I36" s="4408"/>
      <c r="J36" s="4408"/>
      <c r="K36" s="4408"/>
      <c r="L36" s="4408"/>
      <c r="M36" s="4408"/>
      <c r="N36" s="4408"/>
      <c r="O36" s="4408"/>
      <c r="P36" s="4408"/>
      <c r="Q36" s="4408"/>
      <c r="R36" s="4408"/>
      <c r="S36" s="4408"/>
      <c r="T36" s="4408"/>
      <c r="U36" s="4408"/>
      <c r="V36" s="4408"/>
      <c r="W36" s="4408"/>
      <c r="X36" s="4408"/>
      <c r="Y36" s="4408"/>
      <c r="Z36" s="4408"/>
      <c r="AA36" s="4408"/>
      <c r="AB36" s="4408"/>
      <c r="AC36" s="4408"/>
    </row>
    <row r="37" spans="1:29" ht="24" customHeight="1">
      <c r="A37" s="740"/>
      <c r="B37" s="756"/>
      <c r="C37" s="758"/>
      <c r="D37" s="758"/>
      <c r="E37" s="758"/>
      <c r="F37" s="758"/>
      <c r="G37" s="758"/>
      <c r="H37" s="758"/>
      <c r="I37" s="758"/>
      <c r="J37" s="758"/>
      <c r="K37" s="758"/>
      <c r="L37" s="758"/>
      <c r="M37" s="758"/>
      <c r="N37" s="758"/>
      <c r="O37" s="758"/>
      <c r="P37" s="758"/>
      <c r="Q37" s="758"/>
      <c r="R37" s="758"/>
      <c r="S37" s="758"/>
      <c r="T37" s="758"/>
      <c r="U37" s="758"/>
      <c r="V37" s="758"/>
      <c r="W37" s="758"/>
      <c r="X37" s="758"/>
      <c r="Y37" s="758"/>
      <c r="Z37" s="758"/>
      <c r="AA37" s="758"/>
      <c r="AB37" s="758"/>
      <c r="AC37" s="758"/>
    </row>
    <row r="38" spans="1:29" ht="24" customHeight="1">
      <c r="A38" s="740"/>
      <c r="B38" s="756"/>
      <c r="C38" s="4408"/>
      <c r="D38" s="4408"/>
      <c r="E38" s="4408"/>
      <c r="F38" s="4408"/>
      <c r="G38" s="4408"/>
      <c r="H38" s="4408"/>
      <c r="I38" s="4408"/>
      <c r="J38" s="4408"/>
      <c r="K38" s="4408"/>
      <c r="L38" s="4408"/>
      <c r="M38" s="4408"/>
      <c r="N38" s="4408"/>
      <c r="O38" s="4408"/>
      <c r="P38" s="4408"/>
      <c r="Q38" s="4408"/>
      <c r="R38" s="4408"/>
      <c r="S38" s="4408"/>
      <c r="T38" s="4408"/>
      <c r="U38" s="4408"/>
      <c r="V38" s="4408"/>
      <c r="W38" s="4408"/>
      <c r="X38" s="4408"/>
      <c r="Y38" s="4408"/>
      <c r="Z38" s="4408"/>
      <c r="AA38" s="4408"/>
      <c r="AB38" s="4408"/>
      <c r="AC38" s="4408"/>
    </row>
    <row r="39" spans="1:29" ht="24" customHeight="1">
      <c r="A39" s="741"/>
      <c r="B39" s="759"/>
      <c r="C39" s="4422"/>
      <c r="D39" s="4422"/>
      <c r="E39" s="4422"/>
      <c r="F39" s="4422"/>
      <c r="G39" s="4422"/>
      <c r="H39" s="4422"/>
      <c r="I39" s="4422"/>
      <c r="J39" s="4422"/>
      <c r="K39" s="4422"/>
      <c r="L39" s="4422"/>
      <c r="M39" s="4422"/>
      <c r="N39" s="4422"/>
      <c r="O39" s="4422"/>
      <c r="P39" s="4422"/>
      <c r="Q39" s="4422"/>
      <c r="R39" s="4422"/>
      <c r="S39" s="4422"/>
      <c r="T39" s="4422"/>
      <c r="U39" s="4422"/>
      <c r="V39" s="4422"/>
      <c r="W39" s="4422"/>
      <c r="X39" s="4422"/>
      <c r="Y39" s="4422"/>
      <c r="Z39" s="4422"/>
      <c r="AA39" s="4422"/>
      <c r="AB39" s="4422"/>
      <c r="AC39" s="4422"/>
    </row>
    <row r="40" spans="1:29" ht="24" customHeight="1">
      <c r="A40" s="741"/>
      <c r="B40" s="741"/>
      <c r="C40" s="760"/>
      <c r="D40" s="760"/>
      <c r="E40" s="760"/>
      <c r="F40" s="760"/>
      <c r="G40" s="760"/>
      <c r="H40" s="760"/>
      <c r="I40" s="760"/>
      <c r="J40" s="760"/>
      <c r="K40" s="760"/>
      <c r="L40" s="760"/>
      <c r="M40" s="760"/>
      <c r="N40" s="760"/>
      <c r="O40" s="760"/>
      <c r="P40" s="760"/>
      <c r="Q40" s="760"/>
      <c r="R40" s="760"/>
      <c r="S40" s="760"/>
      <c r="T40" s="760"/>
      <c r="U40" s="760"/>
      <c r="V40" s="760"/>
      <c r="W40" s="760"/>
      <c r="X40" s="760"/>
      <c r="Y40" s="760"/>
      <c r="Z40" s="760"/>
      <c r="AA40" s="760"/>
      <c r="AB40" s="760"/>
      <c r="AC40" s="760"/>
    </row>
    <row r="41" spans="1:29" ht="24" customHeight="1">
      <c r="A41" s="761"/>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row>
    <row r="42" spans="1:29" ht="24" customHeight="1">
      <c r="A42" s="741"/>
      <c r="B42" s="762"/>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c r="AA42" s="741"/>
      <c r="AB42" s="741"/>
      <c r="AC42" s="741"/>
    </row>
    <row r="43" spans="1:29" ht="24" customHeight="1">
      <c r="A43" s="741"/>
      <c r="B43" s="759"/>
      <c r="C43" s="4422"/>
      <c r="D43" s="4422"/>
      <c r="E43" s="4422"/>
      <c r="F43" s="4422"/>
      <c r="G43" s="4422"/>
      <c r="H43" s="4422"/>
      <c r="I43" s="4422"/>
      <c r="J43" s="4422"/>
      <c r="K43" s="4422"/>
      <c r="L43" s="4422"/>
      <c r="M43" s="4422"/>
      <c r="N43" s="4422"/>
      <c r="O43" s="4422"/>
      <c r="P43" s="4422"/>
      <c r="Q43" s="4422"/>
      <c r="R43" s="4422"/>
      <c r="S43" s="4422"/>
      <c r="T43" s="4422"/>
      <c r="U43" s="4422"/>
      <c r="V43" s="4422"/>
      <c r="W43" s="4422"/>
      <c r="X43" s="4422"/>
      <c r="Y43" s="4422"/>
      <c r="Z43" s="4422"/>
      <c r="AA43" s="4422"/>
      <c r="AB43" s="4422"/>
      <c r="AC43" s="4422"/>
    </row>
    <row r="44" spans="1:29" ht="24" customHeight="1">
      <c r="A44" s="741"/>
      <c r="B44" s="759"/>
      <c r="C44" s="4422"/>
      <c r="D44" s="4422"/>
      <c r="E44" s="4422"/>
      <c r="F44" s="4422"/>
      <c r="G44" s="4422"/>
      <c r="H44" s="4422"/>
      <c r="I44" s="4422"/>
      <c r="J44" s="4422"/>
      <c r="K44" s="4422"/>
      <c r="L44" s="4422"/>
      <c r="M44" s="4422"/>
      <c r="N44" s="4422"/>
      <c r="O44" s="4422"/>
      <c r="P44" s="4422"/>
      <c r="Q44" s="4422"/>
      <c r="R44" s="4422"/>
      <c r="S44" s="4422"/>
      <c r="T44" s="4422"/>
      <c r="U44" s="4422"/>
      <c r="V44" s="4422"/>
      <c r="W44" s="4422"/>
      <c r="X44" s="4422"/>
      <c r="Y44" s="4422"/>
      <c r="Z44" s="4422"/>
      <c r="AA44" s="4422"/>
      <c r="AB44" s="4422"/>
      <c r="AC44" s="4422"/>
    </row>
    <row r="45" spans="1:29" ht="24" customHeight="1">
      <c r="A45" s="741"/>
      <c r="B45" s="762"/>
      <c r="C45" s="741"/>
      <c r="D45" s="741"/>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741"/>
    </row>
    <row r="46" spans="1:29" ht="24" customHeight="1">
      <c r="A46" s="741"/>
      <c r="B46" s="759"/>
      <c r="C46" s="4422"/>
      <c r="D46" s="4422"/>
      <c r="E46" s="4422"/>
      <c r="F46" s="4422"/>
      <c r="G46" s="4422"/>
      <c r="H46" s="4422"/>
      <c r="I46" s="4422"/>
      <c r="J46" s="4422"/>
      <c r="K46" s="4422"/>
      <c r="L46" s="4422"/>
      <c r="M46" s="4422"/>
      <c r="N46" s="4422"/>
      <c r="O46" s="4422"/>
      <c r="P46" s="4422"/>
      <c r="Q46" s="4422"/>
      <c r="R46" s="4422"/>
      <c r="S46" s="4422"/>
      <c r="T46" s="4422"/>
      <c r="U46" s="4422"/>
      <c r="V46" s="4422"/>
      <c r="W46" s="4422"/>
      <c r="X46" s="4422"/>
      <c r="Y46" s="4422"/>
      <c r="Z46" s="4422"/>
      <c r="AA46" s="4422"/>
      <c r="AB46" s="4422"/>
      <c r="AC46" s="4422"/>
    </row>
    <row r="47" spans="1:29" ht="24" customHeight="1">
      <c r="A47" s="741"/>
      <c r="B47" s="759"/>
      <c r="C47" s="4422"/>
      <c r="D47" s="4422"/>
      <c r="E47" s="4422"/>
      <c r="F47" s="4422"/>
      <c r="G47" s="4422"/>
      <c r="H47" s="4422"/>
      <c r="I47" s="4422"/>
      <c r="J47" s="4422"/>
      <c r="K47" s="4422"/>
      <c r="L47" s="4422"/>
      <c r="M47" s="4422"/>
      <c r="N47" s="4422"/>
      <c r="O47" s="4422"/>
      <c r="P47" s="4422"/>
      <c r="Q47" s="4422"/>
      <c r="R47" s="4422"/>
      <c r="S47" s="4422"/>
      <c r="T47" s="4422"/>
      <c r="U47" s="4422"/>
      <c r="V47" s="4422"/>
      <c r="W47" s="4422"/>
      <c r="X47" s="4422"/>
      <c r="Y47" s="4422"/>
      <c r="Z47" s="4422"/>
      <c r="AA47" s="4422"/>
      <c r="AB47" s="4422"/>
      <c r="AC47" s="4422"/>
    </row>
    <row r="48" spans="1:29" ht="24" customHeight="1">
      <c r="A48" s="741"/>
      <c r="B48" s="741"/>
      <c r="C48" s="760"/>
      <c r="D48" s="760"/>
      <c r="E48" s="760"/>
      <c r="F48" s="760"/>
      <c r="G48" s="760"/>
      <c r="H48" s="760"/>
      <c r="I48" s="760"/>
      <c r="J48" s="760"/>
      <c r="K48" s="760"/>
      <c r="L48" s="760"/>
      <c r="M48" s="760"/>
      <c r="N48" s="760"/>
      <c r="O48" s="760"/>
      <c r="P48" s="760"/>
      <c r="Q48" s="760"/>
      <c r="R48" s="760"/>
      <c r="S48" s="760"/>
      <c r="T48" s="760"/>
      <c r="U48" s="760"/>
      <c r="V48" s="760"/>
      <c r="W48" s="760"/>
      <c r="X48" s="760"/>
      <c r="Y48" s="760"/>
      <c r="Z48" s="760"/>
      <c r="AA48" s="760"/>
      <c r="AB48" s="760"/>
      <c r="AC48" s="760"/>
    </row>
    <row r="49" spans="1:29" ht="24" customHeight="1">
      <c r="A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741"/>
    </row>
    <row r="50" spans="1:29" ht="24" customHeight="1">
      <c r="A50" s="741"/>
      <c r="B50" s="762"/>
      <c r="C50" s="741"/>
      <c r="D50" s="741"/>
      <c r="E50" s="741"/>
      <c r="F50" s="741"/>
      <c r="G50" s="741"/>
      <c r="H50" s="741"/>
      <c r="I50" s="741"/>
      <c r="J50" s="741"/>
      <c r="K50" s="741"/>
      <c r="L50" s="741"/>
      <c r="M50" s="741"/>
      <c r="N50" s="741"/>
      <c r="O50" s="741"/>
      <c r="P50" s="741"/>
      <c r="Q50" s="741"/>
      <c r="R50" s="741"/>
      <c r="S50" s="741"/>
      <c r="T50" s="741"/>
      <c r="U50" s="741"/>
      <c r="V50" s="741"/>
      <c r="W50" s="741"/>
      <c r="X50" s="741"/>
      <c r="Y50" s="741"/>
      <c r="Z50" s="741"/>
      <c r="AA50" s="741"/>
      <c r="AB50" s="741"/>
      <c r="AC50" s="741"/>
    </row>
    <row r="51" spans="1:29" ht="24" customHeight="1">
      <c r="A51" s="741"/>
      <c r="B51" s="759"/>
      <c r="C51" s="4422"/>
      <c r="D51" s="4422"/>
      <c r="E51" s="4422"/>
      <c r="F51" s="4422"/>
      <c r="G51" s="4422"/>
      <c r="H51" s="4422"/>
      <c r="I51" s="4422"/>
      <c r="J51" s="4422"/>
      <c r="K51" s="4422"/>
      <c r="L51" s="4422"/>
      <c r="M51" s="4422"/>
      <c r="N51" s="4422"/>
      <c r="O51" s="4422"/>
      <c r="P51" s="4422"/>
      <c r="Q51" s="4422"/>
      <c r="R51" s="4422"/>
      <c r="S51" s="4422"/>
      <c r="T51" s="4422"/>
      <c r="U51" s="4422"/>
      <c r="V51" s="4422"/>
      <c r="W51" s="4422"/>
      <c r="X51" s="4422"/>
      <c r="Y51" s="4422"/>
      <c r="Z51" s="4422"/>
      <c r="AA51" s="4422"/>
      <c r="AB51" s="4422"/>
      <c r="AC51" s="4422"/>
    </row>
    <row r="52" spans="1:29" ht="24" customHeight="1">
      <c r="A52" s="741"/>
      <c r="B52" s="759"/>
      <c r="C52" s="4422"/>
      <c r="D52" s="4422"/>
      <c r="E52" s="4422"/>
      <c r="F52" s="4422"/>
      <c r="G52" s="4422"/>
      <c r="H52" s="4422"/>
      <c r="I52" s="4422"/>
      <c r="J52" s="4422"/>
      <c r="K52" s="4422"/>
      <c r="L52" s="4422"/>
      <c r="M52" s="4422"/>
      <c r="N52" s="4422"/>
      <c r="O52" s="4422"/>
      <c r="P52" s="4422"/>
      <c r="Q52" s="4422"/>
      <c r="R52" s="4422"/>
      <c r="S52" s="4422"/>
      <c r="T52" s="4422"/>
      <c r="U52" s="4422"/>
      <c r="V52" s="4422"/>
      <c r="W52" s="4422"/>
      <c r="X52" s="4422"/>
      <c r="Y52" s="4422"/>
      <c r="Z52" s="4422"/>
      <c r="AA52" s="4422"/>
      <c r="AB52" s="4422"/>
      <c r="AC52" s="4422"/>
    </row>
    <row r="53" spans="1:29" ht="24" customHeight="1">
      <c r="A53" s="741"/>
      <c r="B53" s="759"/>
      <c r="C53" s="4422"/>
      <c r="D53" s="4422"/>
      <c r="E53" s="4422"/>
      <c r="F53" s="4422"/>
      <c r="G53" s="4422"/>
      <c r="H53" s="4422"/>
      <c r="I53" s="4422"/>
      <c r="J53" s="4422"/>
      <c r="K53" s="4422"/>
      <c r="L53" s="4422"/>
      <c r="M53" s="4422"/>
      <c r="N53" s="4422"/>
      <c r="O53" s="4422"/>
      <c r="P53" s="4422"/>
      <c r="Q53" s="4422"/>
      <c r="R53" s="4422"/>
      <c r="S53" s="4422"/>
      <c r="T53" s="4422"/>
      <c r="U53" s="4422"/>
      <c r="V53" s="4422"/>
      <c r="W53" s="4422"/>
      <c r="X53" s="4422"/>
      <c r="Y53" s="4422"/>
      <c r="Z53" s="4422"/>
      <c r="AA53" s="4422"/>
      <c r="AB53" s="4422"/>
      <c r="AC53" s="4422"/>
    </row>
    <row r="54" spans="1:29" ht="24" customHeight="1">
      <c r="A54" s="741"/>
      <c r="B54" s="759"/>
      <c r="C54" s="760"/>
      <c r="D54" s="760"/>
      <c r="E54" s="760"/>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row>
    <row r="55" spans="1:29" ht="24" customHeight="1">
      <c r="A55" s="741"/>
      <c r="B55" s="759"/>
      <c r="C55" s="760"/>
      <c r="D55" s="760"/>
      <c r="E55" s="760"/>
      <c r="F55" s="760"/>
      <c r="G55" s="760"/>
      <c r="H55" s="760"/>
      <c r="I55" s="760"/>
      <c r="J55" s="760"/>
      <c r="K55" s="760"/>
      <c r="L55" s="760"/>
      <c r="M55" s="760"/>
      <c r="N55" s="760"/>
      <c r="O55" s="760"/>
      <c r="P55" s="760"/>
      <c r="Q55" s="760"/>
      <c r="R55" s="760"/>
      <c r="S55" s="760"/>
      <c r="T55" s="760"/>
      <c r="U55" s="760"/>
      <c r="V55" s="760"/>
      <c r="W55" s="760"/>
      <c r="X55" s="760"/>
      <c r="Y55" s="760"/>
      <c r="Z55" s="760"/>
      <c r="AA55" s="760"/>
      <c r="AB55" s="760"/>
      <c r="AC55" s="760"/>
    </row>
    <row r="56" spans="1:29" ht="17.25" customHeight="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c r="AA56" s="741"/>
      <c r="AB56" s="741"/>
      <c r="AC56" s="741"/>
    </row>
    <row r="57" spans="1:29" ht="17.25" customHeight="1">
      <c r="C57" s="741"/>
      <c r="D57" s="741"/>
      <c r="E57" s="741"/>
      <c r="F57" s="741"/>
      <c r="G57" s="741"/>
      <c r="H57" s="741"/>
      <c r="I57" s="741"/>
      <c r="J57" s="741"/>
      <c r="K57" s="741"/>
      <c r="L57" s="741"/>
      <c r="M57" s="741"/>
      <c r="N57" s="741"/>
      <c r="O57" s="741"/>
      <c r="P57" s="741"/>
      <c r="Q57" s="741"/>
      <c r="R57" s="741"/>
      <c r="S57" s="741"/>
      <c r="T57" s="741"/>
      <c r="U57" s="741"/>
      <c r="V57" s="741"/>
      <c r="W57" s="741"/>
      <c r="X57" s="741"/>
      <c r="Y57" s="741"/>
      <c r="Z57" s="741"/>
      <c r="AA57" s="741"/>
      <c r="AB57" s="741"/>
      <c r="AC57" s="741"/>
    </row>
    <row r="58" spans="1:29" ht="17.25" customHeight="1">
      <c r="C58" s="741"/>
      <c r="D58" s="741"/>
      <c r="E58" s="741"/>
      <c r="F58" s="741"/>
      <c r="G58" s="741"/>
      <c r="H58" s="741"/>
      <c r="I58" s="741"/>
      <c r="J58" s="741"/>
      <c r="K58" s="741"/>
      <c r="L58" s="741"/>
      <c r="M58" s="741"/>
      <c r="N58" s="741"/>
      <c r="O58" s="741"/>
      <c r="P58" s="741"/>
      <c r="Q58" s="741"/>
      <c r="R58" s="741"/>
      <c r="S58" s="741"/>
      <c r="T58" s="741"/>
      <c r="U58" s="741"/>
      <c r="V58" s="741"/>
      <c r="W58" s="741"/>
      <c r="X58" s="741"/>
      <c r="Y58" s="741"/>
      <c r="Z58" s="741"/>
      <c r="AA58" s="741"/>
      <c r="AB58" s="741"/>
      <c r="AC58" s="741"/>
    </row>
    <row r="59" spans="1:29" ht="17.25" customHeight="1">
      <c r="C59" s="741"/>
      <c r="D59" s="741"/>
      <c r="E59" s="741"/>
      <c r="F59" s="741"/>
      <c r="G59" s="741"/>
      <c r="H59" s="741"/>
      <c r="I59" s="741"/>
      <c r="J59" s="741"/>
      <c r="K59" s="741"/>
      <c r="L59" s="741"/>
      <c r="M59" s="741"/>
      <c r="N59" s="741"/>
      <c r="O59" s="741"/>
      <c r="P59" s="741"/>
      <c r="Q59" s="741"/>
      <c r="R59" s="741"/>
      <c r="S59" s="741"/>
      <c r="T59" s="741"/>
      <c r="U59" s="741"/>
      <c r="V59" s="741"/>
      <c r="W59" s="741"/>
      <c r="X59" s="741"/>
      <c r="Y59" s="741"/>
      <c r="Z59" s="741"/>
      <c r="AA59" s="741"/>
      <c r="AB59" s="741"/>
      <c r="AC59" s="741"/>
    </row>
    <row r="60" spans="1:29" ht="17.25" customHeight="1">
      <c r="C60" s="741"/>
      <c r="D60" s="741"/>
      <c r="E60" s="741"/>
      <c r="F60" s="741"/>
      <c r="G60" s="741"/>
      <c r="H60" s="741"/>
      <c r="I60" s="741"/>
      <c r="J60" s="741"/>
      <c r="K60" s="741"/>
      <c r="L60" s="741"/>
      <c r="M60" s="741"/>
      <c r="N60" s="741"/>
      <c r="O60" s="741"/>
      <c r="P60" s="741"/>
      <c r="Q60" s="741"/>
      <c r="R60" s="741"/>
      <c r="S60" s="741"/>
      <c r="T60" s="741"/>
      <c r="U60" s="741"/>
      <c r="V60" s="741"/>
      <c r="W60" s="741"/>
      <c r="X60" s="741"/>
      <c r="Y60" s="741"/>
      <c r="Z60" s="741"/>
      <c r="AA60" s="741"/>
      <c r="AB60" s="741"/>
      <c r="AC60" s="741"/>
    </row>
  </sheetData>
  <mergeCells count="41">
    <mergeCell ref="C53:AC53"/>
    <mergeCell ref="C33:AC33"/>
    <mergeCell ref="C35:AC35"/>
    <mergeCell ref="C36:AC36"/>
    <mergeCell ref="C38:AC38"/>
    <mergeCell ref="C39:AC39"/>
    <mergeCell ref="C43:AC43"/>
    <mergeCell ref="C44:AC44"/>
    <mergeCell ref="C46:AC46"/>
    <mergeCell ref="C47:AC47"/>
    <mergeCell ref="C51:AC51"/>
    <mergeCell ref="C52:AC52"/>
    <mergeCell ref="C32:AC32"/>
    <mergeCell ref="B13:B20"/>
    <mergeCell ref="D13:P13"/>
    <mergeCell ref="Q13:AB13"/>
    <mergeCell ref="D14:P14"/>
    <mergeCell ref="Q14:AB14"/>
    <mergeCell ref="D15:P15"/>
    <mergeCell ref="D16:P16"/>
    <mergeCell ref="D17:P17"/>
    <mergeCell ref="D18:P18"/>
    <mergeCell ref="D19:P19"/>
    <mergeCell ref="D20:P20"/>
    <mergeCell ref="B21:AB21"/>
    <mergeCell ref="B22:AB27"/>
    <mergeCell ref="C29:AC29"/>
    <mergeCell ref="C30:AC30"/>
    <mergeCell ref="B9:F11"/>
    <mergeCell ref="G9:T10"/>
    <mergeCell ref="U9:AB10"/>
    <mergeCell ref="G11:T11"/>
    <mergeCell ref="B12:F12"/>
    <mergeCell ref="G12:AB12"/>
    <mergeCell ref="U11:W11"/>
    <mergeCell ref="T2:AB2"/>
    <mergeCell ref="A3:AC3"/>
    <mergeCell ref="B7:F7"/>
    <mergeCell ref="G7:AB7"/>
    <mergeCell ref="B8:F8"/>
    <mergeCell ref="G8:AB8"/>
  </mergeCells>
  <phoneticPr fontId="8"/>
  <conditionalFormatting sqref="G7:AB7 U9:AB10 U11:W11 Y11 AA11 G12:AB12 C13:C20">
    <cfRule type="notContainsBlanks" dxfId="9" priority="1">
      <formula>LEN(TRIM(C7))&gt;0</formula>
    </cfRule>
  </conditionalFormatting>
  <dataValidations count="5">
    <dataValidation type="list" allowBlank="1" showInputMessage="1" showErrorMessage="1" sqref="C13:C20" xr:uid="{A2631907-955B-4D18-A75B-A3D86B445FBB}">
      <formula1>"○"</formula1>
    </dataValidation>
    <dataValidation type="list" allowBlank="1" showInputMessage="1" showErrorMessage="1" sqref="B51:B53 B46:B47 B43:B44 B38:B39 B35:B36 B32:B33 B29:B30" xr:uid="{6DD96371-E4C3-4EBD-929E-7A41BC86C817}">
      <formula1>"✓"</formula1>
    </dataValidation>
    <dataValidation type="list" allowBlank="1" showInputMessage="1" showErrorMessage="1" sqref="G7:AB7" xr:uid="{45BC8A12-DB27-4E87-B0DB-E69D77B81710}">
      <formula1>"１　新規,２　変更,３　終了"</formula1>
    </dataValidation>
    <dataValidation type="list" allowBlank="1" showInputMessage="1" showErrorMessage="1" sqref="U9:AB10" xr:uid="{E6E983DF-25DE-4D8F-B293-4A08318709C8}">
      <formula1>"有,無"</formula1>
    </dataValidation>
    <dataValidation allowBlank="1" showInputMessage="1" showErrorMessage="1" promptTitle="＝＝＝＝＝＝＝＝＝入力時の注意＝＝＝＝＝＝＝＝＝" prompt="※該当者が複数名いる場合は、各々の氏名を記載すること。" sqref="G12:AB12" xr:uid="{DEA59E7A-3DEC-4D8B-A8C0-76EA7154D209}"/>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97B-07CB-46C6-BF6A-B6678A7B2F76}">
  <sheetPr>
    <tabColor theme="4"/>
    <pageSetUpPr fitToPage="1"/>
  </sheetPr>
  <dimension ref="B1:AF50"/>
  <sheetViews>
    <sheetView view="pageBreakPreview" zoomScale="80" zoomScaleNormal="100" zoomScaleSheetLayoutView="80" workbookViewId="0">
      <selection activeCell="B1" sqref="B1"/>
    </sheetView>
  </sheetViews>
  <sheetFormatPr defaultColWidth="4" defaultRowHeight="13.5"/>
  <cols>
    <col min="1" max="1" width="4.125" style="765" customWidth="1"/>
    <col min="2" max="2" width="2.125" style="765" customWidth="1"/>
    <col min="3" max="3" width="2.375" style="765" customWidth="1"/>
    <col min="4" max="22" width="4" style="765" customWidth="1"/>
    <col min="23" max="23" width="2.625" style="765" customWidth="1"/>
    <col min="24" max="24" width="5.5" style="765" customWidth="1"/>
    <col min="25" max="28" width="4" style="765" customWidth="1"/>
    <col min="29" max="29" width="2.125" style="765" customWidth="1"/>
    <col min="30" max="258" width="4" style="765"/>
    <col min="259" max="259" width="1.75" style="765" customWidth="1"/>
    <col min="260" max="260" width="2.125" style="765" customWidth="1"/>
    <col min="261" max="261" width="2.375" style="765" customWidth="1"/>
    <col min="262" max="280" width="4" style="765" customWidth="1"/>
    <col min="281" max="284" width="2.375" style="765" customWidth="1"/>
    <col min="285" max="285" width="2.125" style="765" customWidth="1"/>
    <col min="286" max="514" width="4" style="765"/>
    <col min="515" max="515" width="1.75" style="765" customWidth="1"/>
    <col min="516" max="516" width="2.125" style="765" customWidth="1"/>
    <col min="517" max="517" width="2.375" style="765" customWidth="1"/>
    <col min="518" max="536" width="4" style="765" customWidth="1"/>
    <col min="537" max="540" width="2.375" style="765" customWidth="1"/>
    <col min="541" max="541" width="2.125" style="765" customWidth="1"/>
    <col min="542" max="770" width="4" style="765"/>
    <col min="771" max="771" width="1.75" style="765" customWidth="1"/>
    <col min="772" max="772" width="2.125" style="765" customWidth="1"/>
    <col min="773" max="773" width="2.375" style="765" customWidth="1"/>
    <col min="774" max="792" width="4" style="765" customWidth="1"/>
    <col min="793" max="796" width="2.375" style="765" customWidth="1"/>
    <col min="797" max="797" width="2.125" style="765" customWidth="1"/>
    <col min="798" max="1026" width="4" style="765"/>
    <col min="1027" max="1027" width="1.75" style="765" customWidth="1"/>
    <col min="1028" max="1028" width="2.125" style="765" customWidth="1"/>
    <col min="1029" max="1029" width="2.375" style="765" customWidth="1"/>
    <col min="1030" max="1048" width="4" style="765" customWidth="1"/>
    <col min="1049" max="1052" width="2.375" style="765" customWidth="1"/>
    <col min="1053" max="1053" width="2.125" style="765" customWidth="1"/>
    <col min="1054" max="1282" width="4" style="765"/>
    <col min="1283" max="1283" width="1.75" style="765" customWidth="1"/>
    <col min="1284" max="1284" width="2.125" style="765" customWidth="1"/>
    <col min="1285" max="1285" width="2.375" style="765" customWidth="1"/>
    <col min="1286" max="1304" width="4" style="765" customWidth="1"/>
    <col min="1305" max="1308" width="2.375" style="765" customWidth="1"/>
    <col min="1309" max="1309" width="2.125" style="765" customWidth="1"/>
    <col min="1310" max="1538" width="4" style="765"/>
    <col min="1539" max="1539" width="1.75" style="765" customWidth="1"/>
    <col min="1540" max="1540" width="2.125" style="765" customWidth="1"/>
    <col min="1541" max="1541" width="2.375" style="765" customWidth="1"/>
    <col min="1542" max="1560" width="4" style="765" customWidth="1"/>
    <col min="1561" max="1564" width="2.375" style="765" customWidth="1"/>
    <col min="1565" max="1565" width="2.125" style="765" customWidth="1"/>
    <col min="1566" max="1794" width="4" style="765"/>
    <col min="1795" max="1795" width="1.75" style="765" customWidth="1"/>
    <col min="1796" max="1796" width="2.125" style="765" customWidth="1"/>
    <col min="1797" max="1797" width="2.375" style="765" customWidth="1"/>
    <col min="1798" max="1816" width="4" style="765" customWidth="1"/>
    <col min="1817" max="1820" width="2.375" style="765" customWidth="1"/>
    <col min="1821" max="1821" width="2.125" style="765" customWidth="1"/>
    <col min="1822" max="2050" width="4" style="765"/>
    <col min="2051" max="2051" width="1.75" style="765" customWidth="1"/>
    <col min="2052" max="2052" width="2.125" style="765" customWidth="1"/>
    <col min="2053" max="2053" width="2.375" style="765" customWidth="1"/>
    <col min="2054" max="2072" width="4" style="765" customWidth="1"/>
    <col min="2073" max="2076" width="2.375" style="765" customWidth="1"/>
    <col min="2077" max="2077" width="2.125" style="765" customWidth="1"/>
    <col min="2078" max="2306" width="4" style="765"/>
    <col min="2307" max="2307" width="1.75" style="765" customWidth="1"/>
    <col min="2308" max="2308" width="2.125" style="765" customWidth="1"/>
    <col min="2309" max="2309" width="2.375" style="765" customWidth="1"/>
    <col min="2310" max="2328" width="4" style="765" customWidth="1"/>
    <col min="2329" max="2332" width="2.375" style="765" customWidth="1"/>
    <col min="2333" max="2333" width="2.125" style="765" customWidth="1"/>
    <col min="2334" max="2562" width="4" style="765"/>
    <col min="2563" max="2563" width="1.75" style="765" customWidth="1"/>
    <col min="2564" max="2564" width="2.125" style="765" customWidth="1"/>
    <col min="2565" max="2565" width="2.375" style="765" customWidth="1"/>
    <col min="2566" max="2584" width="4" style="765" customWidth="1"/>
    <col min="2585" max="2588" width="2.375" style="765" customWidth="1"/>
    <col min="2589" max="2589" width="2.125" style="765" customWidth="1"/>
    <col min="2590" max="2818" width="4" style="765"/>
    <col min="2819" max="2819" width="1.75" style="765" customWidth="1"/>
    <col min="2820" max="2820" width="2.125" style="765" customWidth="1"/>
    <col min="2821" max="2821" width="2.375" style="765" customWidth="1"/>
    <col min="2822" max="2840" width="4" style="765" customWidth="1"/>
    <col min="2841" max="2844" width="2.375" style="765" customWidth="1"/>
    <col min="2845" max="2845" width="2.125" style="765" customWidth="1"/>
    <col min="2846" max="3074" width="4" style="765"/>
    <col min="3075" max="3075" width="1.75" style="765" customWidth="1"/>
    <col min="3076" max="3076" width="2.125" style="765" customWidth="1"/>
    <col min="3077" max="3077" width="2.375" style="765" customWidth="1"/>
    <col min="3078" max="3096" width="4" style="765" customWidth="1"/>
    <col min="3097" max="3100" width="2.375" style="765" customWidth="1"/>
    <col min="3101" max="3101" width="2.125" style="765" customWidth="1"/>
    <col min="3102" max="3330" width="4" style="765"/>
    <col min="3331" max="3331" width="1.75" style="765" customWidth="1"/>
    <col min="3332" max="3332" width="2.125" style="765" customWidth="1"/>
    <col min="3333" max="3333" width="2.375" style="765" customWidth="1"/>
    <col min="3334" max="3352" width="4" style="765" customWidth="1"/>
    <col min="3353" max="3356" width="2.375" style="765" customWidth="1"/>
    <col min="3357" max="3357" width="2.125" style="765" customWidth="1"/>
    <col min="3358" max="3586" width="4" style="765"/>
    <col min="3587" max="3587" width="1.75" style="765" customWidth="1"/>
    <col min="3588" max="3588" width="2.125" style="765" customWidth="1"/>
    <col min="3589" max="3589" width="2.375" style="765" customWidth="1"/>
    <col min="3590" max="3608" width="4" style="765" customWidth="1"/>
    <col min="3609" max="3612" width="2.375" style="765" customWidth="1"/>
    <col min="3613" max="3613" width="2.125" style="765" customWidth="1"/>
    <col min="3614" max="3842" width="4" style="765"/>
    <col min="3843" max="3843" width="1.75" style="765" customWidth="1"/>
    <col min="3844" max="3844" width="2.125" style="765" customWidth="1"/>
    <col min="3845" max="3845" width="2.375" style="765" customWidth="1"/>
    <col min="3846" max="3864" width="4" style="765" customWidth="1"/>
    <col min="3865" max="3868" width="2.375" style="765" customWidth="1"/>
    <col min="3869" max="3869" width="2.125" style="765" customWidth="1"/>
    <col min="3870" max="4098" width="4" style="765"/>
    <col min="4099" max="4099" width="1.75" style="765" customWidth="1"/>
    <col min="4100" max="4100" width="2.125" style="765" customWidth="1"/>
    <col min="4101" max="4101" width="2.375" style="765" customWidth="1"/>
    <col min="4102" max="4120" width="4" style="765" customWidth="1"/>
    <col min="4121" max="4124" width="2.375" style="765" customWidth="1"/>
    <col min="4125" max="4125" width="2.125" style="765" customWidth="1"/>
    <col min="4126" max="4354" width="4" style="765"/>
    <col min="4355" max="4355" width="1.75" style="765" customWidth="1"/>
    <col min="4356" max="4356" width="2.125" style="765" customWidth="1"/>
    <col min="4357" max="4357" width="2.375" style="765" customWidth="1"/>
    <col min="4358" max="4376" width="4" style="765" customWidth="1"/>
    <col min="4377" max="4380" width="2.375" style="765" customWidth="1"/>
    <col min="4381" max="4381" width="2.125" style="765" customWidth="1"/>
    <col min="4382" max="4610" width="4" style="765"/>
    <col min="4611" max="4611" width="1.75" style="765" customWidth="1"/>
    <col min="4612" max="4612" width="2.125" style="765" customWidth="1"/>
    <col min="4613" max="4613" width="2.375" style="765" customWidth="1"/>
    <col min="4614" max="4632" width="4" style="765" customWidth="1"/>
    <col min="4633" max="4636" width="2.375" style="765" customWidth="1"/>
    <col min="4637" max="4637" width="2.125" style="765" customWidth="1"/>
    <col min="4638" max="4866" width="4" style="765"/>
    <col min="4867" max="4867" width="1.75" style="765" customWidth="1"/>
    <col min="4868" max="4868" width="2.125" style="765" customWidth="1"/>
    <col min="4869" max="4869" width="2.375" style="765" customWidth="1"/>
    <col min="4870" max="4888" width="4" style="765" customWidth="1"/>
    <col min="4889" max="4892" width="2.375" style="765" customWidth="1"/>
    <col min="4893" max="4893" width="2.125" style="765" customWidth="1"/>
    <col min="4894" max="5122" width="4" style="765"/>
    <col min="5123" max="5123" width="1.75" style="765" customWidth="1"/>
    <col min="5124" max="5124" width="2.125" style="765" customWidth="1"/>
    <col min="5125" max="5125" width="2.375" style="765" customWidth="1"/>
    <col min="5126" max="5144" width="4" style="765" customWidth="1"/>
    <col min="5145" max="5148" width="2.375" style="765" customWidth="1"/>
    <col min="5149" max="5149" width="2.125" style="765" customWidth="1"/>
    <col min="5150" max="5378" width="4" style="765"/>
    <col min="5379" max="5379" width="1.75" style="765" customWidth="1"/>
    <col min="5380" max="5380" width="2.125" style="765" customWidth="1"/>
    <col min="5381" max="5381" width="2.375" style="765" customWidth="1"/>
    <col min="5382" max="5400" width="4" style="765" customWidth="1"/>
    <col min="5401" max="5404" width="2.375" style="765" customWidth="1"/>
    <col min="5405" max="5405" width="2.125" style="765" customWidth="1"/>
    <col min="5406" max="5634" width="4" style="765"/>
    <col min="5635" max="5635" width="1.75" style="765" customWidth="1"/>
    <col min="5636" max="5636" width="2.125" style="765" customWidth="1"/>
    <col min="5637" max="5637" width="2.375" style="765" customWidth="1"/>
    <col min="5638" max="5656" width="4" style="765" customWidth="1"/>
    <col min="5657" max="5660" width="2.375" style="765" customWidth="1"/>
    <col min="5661" max="5661" width="2.125" style="765" customWidth="1"/>
    <col min="5662" max="5890" width="4" style="765"/>
    <col min="5891" max="5891" width="1.75" style="765" customWidth="1"/>
    <col min="5892" max="5892" width="2.125" style="765" customWidth="1"/>
    <col min="5893" max="5893" width="2.375" style="765" customWidth="1"/>
    <col min="5894" max="5912" width="4" style="765" customWidth="1"/>
    <col min="5913" max="5916" width="2.375" style="765" customWidth="1"/>
    <col min="5917" max="5917" width="2.125" style="765" customWidth="1"/>
    <col min="5918" max="6146" width="4" style="765"/>
    <col min="6147" max="6147" width="1.75" style="765" customWidth="1"/>
    <col min="6148" max="6148" width="2.125" style="765" customWidth="1"/>
    <col min="6149" max="6149" width="2.375" style="765" customWidth="1"/>
    <col min="6150" max="6168" width="4" style="765" customWidth="1"/>
    <col min="6169" max="6172" width="2.375" style="765" customWidth="1"/>
    <col min="6173" max="6173" width="2.125" style="765" customWidth="1"/>
    <col min="6174" max="6402" width="4" style="765"/>
    <col min="6403" max="6403" width="1.75" style="765" customWidth="1"/>
    <col min="6404" max="6404" width="2.125" style="765" customWidth="1"/>
    <col min="6405" max="6405" width="2.375" style="765" customWidth="1"/>
    <col min="6406" max="6424" width="4" style="765" customWidth="1"/>
    <col min="6425" max="6428" width="2.375" style="765" customWidth="1"/>
    <col min="6429" max="6429" width="2.125" style="765" customWidth="1"/>
    <col min="6430" max="6658" width="4" style="765"/>
    <col min="6659" max="6659" width="1.75" style="765" customWidth="1"/>
    <col min="6660" max="6660" width="2.125" style="765" customWidth="1"/>
    <col min="6661" max="6661" width="2.375" style="765" customWidth="1"/>
    <col min="6662" max="6680" width="4" style="765" customWidth="1"/>
    <col min="6681" max="6684" width="2.375" style="765" customWidth="1"/>
    <col min="6685" max="6685" width="2.125" style="765" customWidth="1"/>
    <col min="6686" max="6914" width="4" style="765"/>
    <col min="6915" max="6915" width="1.75" style="765" customWidth="1"/>
    <col min="6916" max="6916" width="2.125" style="765" customWidth="1"/>
    <col min="6917" max="6917" width="2.375" style="765" customWidth="1"/>
    <col min="6918" max="6936" width="4" style="765" customWidth="1"/>
    <col min="6937" max="6940" width="2.375" style="765" customWidth="1"/>
    <col min="6941" max="6941" width="2.125" style="765" customWidth="1"/>
    <col min="6942" max="7170" width="4" style="765"/>
    <col min="7171" max="7171" width="1.75" style="765" customWidth="1"/>
    <col min="7172" max="7172" width="2.125" style="765" customWidth="1"/>
    <col min="7173" max="7173" width="2.375" style="765" customWidth="1"/>
    <col min="7174" max="7192" width="4" style="765" customWidth="1"/>
    <col min="7193" max="7196" width="2.375" style="765" customWidth="1"/>
    <col min="7197" max="7197" width="2.125" style="765" customWidth="1"/>
    <col min="7198" max="7426" width="4" style="765"/>
    <col min="7427" max="7427" width="1.75" style="765" customWidth="1"/>
    <col min="7428" max="7428" width="2.125" style="765" customWidth="1"/>
    <col min="7429" max="7429" width="2.375" style="765" customWidth="1"/>
    <col min="7430" max="7448" width="4" style="765" customWidth="1"/>
    <col min="7449" max="7452" width="2.375" style="765" customWidth="1"/>
    <col min="7453" max="7453" width="2.125" style="765" customWidth="1"/>
    <col min="7454" max="7682" width="4" style="765"/>
    <col min="7683" max="7683" width="1.75" style="765" customWidth="1"/>
    <col min="7684" max="7684" width="2.125" style="765" customWidth="1"/>
    <col min="7685" max="7685" width="2.375" style="765" customWidth="1"/>
    <col min="7686" max="7704" width="4" style="765" customWidth="1"/>
    <col min="7705" max="7708" width="2.375" style="765" customWidth="1"/>
    <col min="7709" max="7709" width="2.125" style="765" customWidth="1"/>
    <col min="7710" max="7938" width="4" style="765"/>
    <col min="7939" max="7939" width="1.75" style="765" customWidth="1"/>
    <col min="7940" max="7940" width="2.125" style="765" customWidth="1"/>
    <col min="7941" max="7941" width="2.375" style="765" customWidth="1"/>
    <col min="7942" max="7960" width="4" style="765" customWidth="1"/>
    <col min="7961" max="7964" width="2.375" style="765" customWidth="1"/>
    <col min="7965" max="7965" width="2.125" style="765" customWidth="1"/>
    <col min="7966" max="8194" width="4" style="765"/>
    <col min="8195" max="8195" width="1.75" style="765" customWidth="1"/>
    <col min="8196" max="8196" width="2.125" style="765" customWidth="1"/>
    <col min="8197" max="8197" width="2.375" style="765" customWidth="1"/>
    <col min="8198" max="8216" width="4" style="765" customWidth="1"/>
    <col min="8217" max="8220" width="2.375" style="765" customWidth="1"/>
    <col min="8221" max="8221" width="2.125" style="765" customWidth="1"/>
    <col min="8222" max="8450" width="4" style="765"/>
    <col min="8451" max="8451" width="1.75" style="765" customWidth="1"/>
    <col min="8452" max="8452" width="2.125" style="765" customWidth="1"/>
    <col min="8453" max="8453" width="2.375" style="765" customWidth="1"/>
    <col min="8454" max="8472" width="4" style="765" customWidth="1"/>
    <col min="8473" max="8476" width="2.375" style="765" customWidth="1"/>
    <col min="8477" max="8477" width="2.125" style="765" customWidth="1"/>
    <col min="8478" max="8706" width="4" style="765"/>
    <col min="8707" max="8707" width="1.75" style="765" customWidth="1"/>
    <col min="8708" max="8708" width="2.125" style="765" customWidth="1"/>
    <col min="8709" max="8709" width="2.375" style="765" customWidth="1"/>
    <col min="8710" max="8728" width="4" style="765" customWidth="1"/>
    <col min="8729" max="8732" width="2.375" style="765" customWidth="1"/>
    <col min="8733" max="8733" width="2.125" style="765" customWidth="1"/>
    <col min="8734" max="8962" width="4" style="765"/>
    <col min="8963" max="8963" width="1.75" style="765" customWidth="1"/>
    <col min="8964" max="8964" width="2.125" style="765" customWidth="1"/>
    <col min="8965" max="8965" width="2.375" style="765" customWidth="1"/>
    <col min="8966" max="8984" width="4" style="765" customWidth="1"/>
    <col min="8985" max="8988" width="2.375" style="765" customWidth="1"/>
    <col min="8989" max="8989" width="2.125" style="765" customWidth="1"/>
    <col min="8990" max="9218" width="4" style="765"/>
    <col min="9219" max="9219" width="1.75" style="765" customWidth="1"/>
    <col min="9220" max="9220" width="2.125" style="765" customWidth="1"/>
    <col min="9221" max="9221" width="2.375" style="765" customWidth="1"/>
    <col min="9222" max="9240" width="4" style="765" customWidth="1"/>
    <col min="9241" max="9244" width="2.375" style="765" customWidth="1"/>
    <col min="9245" max="9245" width="2.125" style="765" customWidth="1"/>
    <col min="9246" max="9474" width="4" style="765"/>
    <col min="9475" max="9475" width="1.75" style="765" customWidth="1"/>
    <col min="9476" max="9476" width="2.125" style="765" customWidth="1"/>
    <col min="9477" max="9477" width="2.375" style="765" customWidth="1"/>
    <col min="9478" max="9496" width="4" style="765" customWidth="1"/>
    <col min="9497" max="9500" width="2.375" style="765" customWidth="1"/>
    <col min="9501" max="9501" width="2.125" style="765" customWidth="1"/>
    <col min="9502" max="9730" width="4" style="765"/>
    <col min="9731" max="9731" width="1.75" style="765" customWidth="1"/>
    <col min="9732" max="9732" width="2.125" style="765" customWidth="1"/>
    <col min="9733" max="9733" width="2.375" style="765" customWidth="1"/>
    <col min="9734" max="9752" width="4" style="765" customWidth="1"/>
    <col min="9753" max="9756" width="2.375" style="765" customWidth="1"/>
    <col min="9757" max="9757" width="2.125" style="765" customWidth="1"/>
    <col min="9758" max="9986" width="4" style="765"/>
    <col min="9987" max="9987" width="1.75" style="765" customWidth="1"/>
    <col min="9988" max="9988" width="2.125" style="765" customWidth="1"/>
    <col min="9989" max="9989" width="2.375" style="765" customWidth="1"/>
    <col min="9990" max="10008" width="4" style="765" customWidth="1"/>
    <col min="10009" max="10012" width="2.375" style="765" customWidth="1"/>
    <col min="10013" max="10013" width="2.125" style="765" customWidth="1"/>
    <col min="10014" max="10242" width="4" style="765"/>
    <col min="10243" max="10243" width="1.75" style="765" customWidth="1"/>
    <col min="10244" max="10244" width="2.125" style="765" customWidth="1"/>
    <col min="10245" max="10245" width="2.375" style="765" customWidth="1"/>
    <col min="10246" max="10264" width="4" style="765" customWidth="1"/>
    <col min="10265" max="10268" width="2.375" style="765" customWidth="1"/>
    <col min="10269" max="10269" width="2.125" style="765" customWidth="1"/>
    <col min="10270" max="10498" width="4" style="765"/>
    <col min="10499" max="10499" width="1.75" style="765" customWidth="1"/>
    <col min="10500" max="10500" width="2.125" style="765" customWidth="1"/>
    <col min="10501" max="10501" width="2.375" style="765" customWidth="1"/>
    <col min="10502" max="10520" width="4" style="765" customWidth="1"/>
    <col min="10521" max="10524" width="2.375" style="765" customWidth="1"/>
    <col min="10525" max="10525" width="2.125" style="765" customWidth="1"/>
    <col min="10526" max="10754" width="4" style="765"/>
    <col min="10755" max="10755" width="1.75" style="765" customWidth="1"/>
    <col min="10756" max="10756" width="2.125" style="765" customWidth="1"/>
    <col min="10757" max="10757" width="2.375" style="765" customWidth="1"/>
    <col min="10758" max="10776" width="4" style="765" customWidth="1"/>
    <col min="10777" max="10780" width="2.375" style="765" customWidth="1"/>
    <col min="10781" max="10781" width="2.125" style="765" customWidth="1"/>
    <col min="10782" max="11010" width="4" style="765"/>
    <col min="11011" max="11011" width="1.75" style="765" customWidth="1"/>
    <col min="11012" max="11012" width="2.125" style="765" customWidth="1"/>
    <col min="11013" max="11013" width="2.375" style="765" customWidth="1"/>
    <col min="11014" max="11032" width="4" style="765" customWidth="1"/>
    <col min="11033" max="11036" width="2.375" style="765" customWidth="1"/>
    <col min="11037" max="11037" width="2.125" style="765" customWidth="1"/>
    <col min="11038" max="11266" width="4" style="765"/>
    <col min="11267" max="11267" width="1.75" style="765" customWidth="1"/>
    <col min="11268" max="11268" width="2.125" style="765" customWidth="1"/>
    <col min="11269" max="11269" width="2.375" style="765" customWidth="1"/>
    <col min="11270" max="11288" width="4" style="765" customWidth="1"/>
    <col min="11289" max="11292" width="2.375" style="765" customWidth="1"/>
    <col min="11293" max="11293" width="2.125" style="765" customWidth="1"/>
    <col min="11294" max="11522" width="4" style="765"/>
    <col min="11523" max="11523" width="1.75" style="765" customWidth="1"/>
    <col min="11524" max="11524" width="2.125" style="765" customWidth="1"/>
    <col min="11525" max="11525" width="2.375" style="765" customWidth="1"/>
    <col min="11526" max="11544" width="4" style="765" customWidth="1"/>
    <col min="11545" max="11548" width="2.375" style="765" customWidth="1"/>
    <col min="11549" max="11549" width="2.125" style="765" customWidth="1"/>
    <col min="11550" max="11778" width="4" style="765"/>
    <col min="11779" max="11779" width="1.75" style="765" customWidth="1"/>
    <col min="11780" max="11780" width="2.125" style="765" customWidth="1"/>
    <col min="11781" max="11781" width="2.375" style="765" customWidth="1"/>
    <col min="11782" max="11800" width="4" style="765" customWidth="1"/>
    <col min="11801" max="11804" width="2.375" style="765" customWidth="1"/>
    <col min="11805" max="11805" width="2.125" style="765" customWidth="1"/>
    <col min="11806" max="12034" width="4" style="765"/>
    <col min="12035" max="12035" width="1.75" style="765" customWidth="1"/>
    <col min="12036" max="12036" width="2.125" style="765" customWidth="1"/>
    <col min="12037" max="12037" width="2.375" style="765" customWidth="1"/>
    <col min="12038" max="12056" width="4" style="765" customWidth="1"/>
    <col min="12057" max="12060" width="2.375" style="765" customWidth="1"/>
    <col min="12061" max="12061" width="2.125" style="765" customWidth="1"/>
    <col min="12062" max="12290" width="4" style="765"/>
    <col min="12291" max="12291" width="1.75" style="765" customWidth="1"/>
    <col min="12292" max="12292" width="2.125" style="765" customWidth="1"/>
    <col min="12293" max="12293" width="2.375" style="765" customWidth="1"/>
    <col min="12294" max="12312" width="4" style="765" customWidth="1"/>
    <col min="12313" max="12316" width="2.375" style="765" customWidth="1"/>
    <col min="12317" max="12317" width="2.125" style="765" customWidth="1"/>
    <col min="12318" max="12546" width="4" style="765"/>
    <col min="12547" max="12547" width="1.75" style="765" customWidth="1"/>
    <col min="12548" max="12548" width="2.125" style="765" customWidth="1"/>
    <col min="12549" max="12549" width="2.375" style="765" customWidth="1"/>
    <col min="12550" max="12568" width="4" style="765" customWidth="1"/>
    <col min="12569" max="12572" width="2.375" style="765" customWidth="1"/>
    <col min="12573" max="12573" width="2.125" style="765" customWidth="1"/>
    <col min="12574" max="12802" width="4" style="765"/>
    <col min="12803" max="12803" width="1.75" style="765" customWidth="1"/>
    <col min="12804" max="12804" width="2.125" style="765" customWidth="1"/>
    <col min="12805" max="12805" width="2.375" style="765" customWidth="1"/>
    <col min="12806" max="12824" width="4" style="765" customWidth="1"/>
    <col min="12825" max="12828" width="2.375" style="765" customWidth="1"/>
    <col min="12829" max="12829" width="2.125" style="765" customWidth="1"/>
    <col min="12830" max="13058" width="4" style="765"/>
    <col min="13059" max="13059" width="1.75" style="765" customWidth="1"/>
    <col min="13060" max="13060" width="2.125" style="765" customWidth="1"/>
    <col min="13061" max="13061" width="2.375" style="765" customWidth="1"/>
    <col min="13062" max="13080" width="4" style="765" customWidth="1"/>
    <col min="13081" max="13084" width="2.375" style="765" customWidth="1"/>
    <col min="13085" max="13085" width="2.125" style="765" customWidth="1"/>
    <col min="13086" max="13314" width="4" style="765"/>
    <col min="13315" max="13315" width="1.75" style="765" customWidth="1"/>
    <col min="13316" max="13316" width="2.125" style="765" customWidth="1"/>
    <col min="13317" max="13317" width="2.375" style="765" customWidth="1"/>
    <col min="13318" max="13336" width="4" style="765" customWidth="1"/>
    <col min="13337" max="13340" width="2.375" style="765" customWidth="1"/>
    <col min="13341" max="13341" width="2.125" style="765" customWidth="1"/>
    <col min="13342" max="13570" width="4" style="765"/>
    <col min="13571" max="13571" width="1.75" style="765" customWidth="1"/>
    <col min="13572" max="13572" width="2.125" style="765" customWidth="1"/>
    <col min="13573" max="13573" width="2.375" style="765" customWidth="1"/>
    <col min="13574" max="13592" width="4" style="765" customWidth="1"/>
    <col min="13593" max="13596" width="2.375" style="765" customWidth="1"/>
    <col min="13597" max="13597" width="2.125" style="765" customWidth="1"/>
    <col min="13598" max="13826" width="4" style="765"/>
    <col min="13827" max="13827" width="1.75" style="765" customWidth="1"/>
    <col min="13828" max="13828" width="2.125" style="765" customWidth="1"/>
    <col min="13829" max="13829" width="2.375" style="765" customWidth="1"/>
    <col min="13830" max="13848" width="4" style="765" customWidth="1"/>
    <col min="13849" max="13852" width="2.375" style="765" customWidth="1"/>
    <col min="13853" max="13853" width="2.125" style="765" customWidth="1"/>
    <col min="13854" max="14082" width="4" style="765"/>
    <col min="14083" max="14083" width="1.75" style="765" customWidth="1"/>
    <col min="14084" max="14084" width="2.125" style="765" customWidth="1"/>
    <col min="14085" max="14085" width="2.375" style="765" customWidth="1"/>
    <col min="14086" max="14104" width="4" style="765" customWidth="1"/>
    <col min="14105" max="14108" width="2.375" style="765" customWidth="1"/>
    <col min="14109" max="14109" width="2.125" style="765" customWidth="1"/>
    <col min="14110" max="14338" width="4" style="765"/>
    <col min="14339" max="14339" width="1.75" style="765" customWidth="1"/>
    <col min="14340" max="14340" width="2.125" style="765" customWidth="1"/>
    <col min="14341" max="14341" width="2.375" style="765" customWidth="1"/>
    <col min="14342" max="14360" width="4" style="765" customWidth="1"/>
    <col min="14361" max="14364" width="2.375" style="765" customWidth="1"/>
    <col min="14365" max="14365" width="2.125" style="765" customWidth="1"/>
    <col min="14366" max="14594" width="4" style="765"/>
    <col min="14595" max="14595" width="1.75" style="765" customWidth="1"/>
    <col min="14596" max="14596" width="2.125" style="765" customWidth="1"/>
    <col min="14597" max="14597" width="2.375" style="765" customWidth="1"/>
    <col min="14598" max="14616" width="4" style="765" customWidth="1"/>
    <col min="14617" max="14620" width="2.375" style="765" customWidth="1"/>
    <col min="14621" max="14621" width="2.125" style="765" customWidth="1"/>
    <col min="14622" max="14850" width="4" style="765"/>
    <col min="14851" max="14851" width="1.75" style="765" customWidth="1"/>
    <col min="14852" max="14852" width="2.125" style="765" customWidth="1"/>
    <col min="14853" max="14853" width="2.375" style="765" customWidth="1"/>
    <col min="14854" max="14872" width="4" style="765" customWidth="1"/>
    <col min="14873" max="14876" width="2.375" style="765" customWidth="1"/>
    <col min="14877" max="14877" width="2.125" style="765" customWidth="1"/>
    <col min="14878" max="15106" width="4" style="765"/>
    <col min="15107" max="15107" width="1.75" style="765" customWidth="1"/>
    <col min="15108" max="15108" width="2.125" style="765" customWidth="1"/>
    <col min="15109" max="15109" width="2.375" style="765" customWidth="1"/>
    <col min="15110" max="15128" width="4" style="765" customWidth="1"/>
    <col min="15129" max="15132" width="2.375" style="765" customWidth="1"/>
    <col min="15133" max="15133" width="2.125" style="765" customWidth="1"/>
    <col min="15134" max="15362" width="4" style="765"/>
    <col min="15363" max="15363" width="1.75" style="765" customWidth="1"/>
    <col min="15364" max="15364" width="2.125" style="765" customWidth="1"/>
    <col min="15365" max="15365" width="2.375" style="765" customWidth="1"/>
    <col min="15366" max="15384" width="4" style="765" customWidth="1"/>
    <col min="15385" max="15388" width="2.375" style="765" customWidth="1"/>
    <col min="15389" max="15389" width="2.125" style="765" customWidth="1"/>
    <col min="15390" max="15618" width="4" style="765"/>
    <col min="15619" max="15619" width="1.75" style="765" customWidth="1"/>
    <col min="15620" max="15620" width="2.125" style="765" customWidth="1"/>
    <col min="15621" max="15621" width="2.375" style="765" customWidth="1"/>
    <col min="15622" max="15640" width="4" style="765" customWidth="1"/>
    <col min="15641" max="15644" width="2.375" style="765" customWidth="1"/>
    <col min="15645" max="15645" width="2.125" style="765" customWidth="1"/>
    <col min="15646" max="15874" width="4" style="765"/>
    <col min="15875" max="15875" width="1.75" style="765" customWidth="1"/>
    <col min="15876" max="15876" width="2.125" style="765" customWidth="1"/>
    <col min="15877" max="15877" width="2.375" style="765" customWidth="1"/>
    <col min="15878" max="15896" width="4" style="765" customWidth="1"/>
    <col min="15897" max="15900" width="2.375" style="765" customWidth="1"/>
    <col min="15901" max="15901" width="2.125" style="765" customWidth="1"/>
    <col min="15902" max="16130" width="4" style="765"/>
    <col min="16131" max="16131" width="1.75" style="765" customWidth="1"/>
    <col min="16132" max="16132" width="2.125" style="765" customWidth="1"/>
    <col min="16133" max="16133" width="2.375" style="765" customWidth="1"/>
    <col min="16134" max="16152" width="4" style="765" customWidth="1"/>
    <col min="16153" max="16156" width="2.375" style="765" customWidth="1"/>
    <col min="16157" max="16157" width="2.125" style="765" customWidth="1"/>
    <col min="16158" max="16384" width="4" style="765"/>
  </cols>
  <sheetData>
    <row r="1" spans="2:32" ht="14.25">
      <c r="B1" s="1338" t="s">
        <v>1481</v>
      </c>
      <c r="C1" s="763"/>
      <c r="D1" s="763"/>
      <c r="E1" s="763"/>
      <c r="F1" s="763"/>
      <c r="G1" s="763"/>
      <c r="H1" s="763"/>
      <c r="I1" s="763"/>
      <c r="J1" s="763"/>
      <c r="K1" s="763"/>
      <c r="L1" s="763"/>
      <c r="M1" s="763"/>
      <c r="N1" s="763"/>
      <c r="O1" s="763"/>
      <c r="P1" s="763"/>
      <c r="Q1" s="763"/>
      <c r="R1" s="763"/>
      <c r="S1" s="763"/>
      <c r="T1" s="763"/>
      <c r="U1" s="763"/>
      <c r="V1" s="763"/>
      <c r="W1" s="764"/>
      <c r="X1" s="764"/>
      <c r="Y1" s="763"/>
      <c r="Z1" s="763"/>
      <c r="AA1" s="763"/>
      <c r="AB1" s="763"/>
      <c r="AC1" s="763"/>
    </row>
    <row r="2" spans="2:32" ht="16.5" customHeight="1">
      <c r="B2" s="763"/>
      <c r="C2" s="763"/>
      <c r="D2" s="763"/>
      <c r="E2" s="763"/>
      <c r="F2" s="763"/>
      <c r="G2" s="763"/>
      <c r="H2" s="763"/>
      <c r="I2" s="763"/>
      <c r="J2" s="763"/>
      <c r="K2" s="763"/>
      <c r="L2" s="763"/>
      <c r="M2" s="763"/>
      <c r="N2" s="763"/>
      <c r="O2" s="763"/>
      <c r="P2" s="763"/>
      <c r="Q2" s="763"/>
      <c r="R2" s="763"/>
      <c r="S2" s="763"/>
      <c r="T2" s="763"/>
      <c r="U2" s="4428" t="str">
        <f>IF(AND(ISBLANK('届出書 '!AA4),ISBLANK('届出書 '!AD4),ISBLANK('届出書 '!AG4)),"届出書の日付から自動引用","令和"&amp;'届出書 '!AA4&amp;"年"&amp;'届出書 '!AD4&amp;"月"&amp;'届出書 '!AG4&amp;"日")</f>
        <v>届出書の日付から自動引用</v>
      </c>
      <c r="V2" s="4428"/>
      <c r="W2" s="4428"/>
      <c r="X2" s="4428"/>
      <c r="Y2" s="4428"/>
      <c r="Z2" s="4428"/>
      <c r="AA2" s="4428"/>
      <c r="AB2" s="4428"/>
      <c r="AC2" s="763"/>
    </row>
    <row r="3" spans="2:32" ht="17.25">
      <c r="B3" s="766"/>
      <c r="C3" s="4429" t="s">
        <v>1079</v>
      </c>
      <c r="D3" s="4429"/>
      <c r="E3" s="4429"/>
      <c r="F3" s="4429"/>
      <c r="G3" s="4429"/>
      <c r="H3" s="4429"/>
      <c r="I3" s="4429"/>
      <c r="J3" s="4429"/>
      <c r="K3" s="4429"/>
      <c r="L3" s="4429"/>
      <c r="M3" s="4429"/>
      <c r="N3" s="4429"/>
      <c r="O3" s="4429"/>
      <c r="P3" s="4429"/>
      <c r="Q3" s="4429"/>
      <c r="R3" s="4429"/>
      <c r="S3" s="4429"/>
      <c r="T3" s="4429"/>
      <c r="U3" s="4429"/>
      <c r="V3" s="4429"/>
      <c r="W3" s="4429"/>
      <c r="X3" s="4429"/>
      <c r="Y3" s="4429"/>
      <c r="Z3" s="4429"/>
      <c r="AA3" s="4429"/>
      <c r="AB3" s="4429"/>
      <c r="AC3" s="766"/>
    </row>
    <row r="4" spans="2:32">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row>
    <row r="5" spans="2:32" ht="23.25" customHeight="1">
      <c r="B5" s="766"/>
      <c r="C5" s="4423" t="s">
        <v>1080</v>
      </c>
      <c r="D5" s="4424"/>
      <c r="E5" s="4424"/>
      <c r="F5" s="4424"/>
      <c r="G5" s="4425"/>
      <c r="H5" s="4430"/>
      <c r="I5" s="4430"/>
      <c r="J5" s="4430"/>
      <c r="K5" s="4430"/>
      <c r="L5" s="4430"/>
      <c r="M5" s="4430"/>
      <c r="N5" s="4430"/>
      <c r="O5" s="4430"/>
      <c r="P5" s="4430"/>
      <c r="Q5" s="4430"/>
      <c r="R5" s="4430"/>
      <c r="S5" s="4430"/>
      <c r="T5" s="4430"/>
      <c r="U5" s="4430"/>
      <c r="V5" s="4430"/>
      <c r="W5" s="4430"/>
      <c r="X5" s="4430"/>
      <c r="Y5" s="4430"/>
      <c r="Z5" s="4430"/>
      <c r="AA5" s="4430"/>
      <c r="AB5" s="4431"/>
      <c r="AC5" s="766"/>
    </row>
    <row r="6" spans="2:32" ht="23.25" customHeight="1">
      <c r="B6" s="766"/>
      <c r="C6" s="4423" t="s">
        <v>1081</v>
      </c>
      <c r="D6" s="4424"/>
      <c r="E6" s="4424"/>
      <c r="F6" s="4424"/>
      <c r="G6" s="4425"/>
      <c r="H6" s="4426"/>
      <c r="I6" s="4426"/>
      <c r="J6" s="4426"/>
      <c r="K6" s="4426"/>
      <c r="L6" s="4426"/>
      <c r="M6" s="4426"/>
      <c r="N6" s="4426"/>
      <c r="O6" s="4426"/>
      <c r="P6" s="4426"/>
      <c r="Q6" s="4426"/>
      <c r="R6" s="4426"/>
      <c r="S6" s="4426"/>
      <c r="T6" s="4426"/>
      <c r="U6" s="4426"/>
      <c r="V6" s="4426"/>
      <c r="W6" s="4426"/>
      <c r="X6" s="4426"/>
      <c r="Y6" s="4426"/>
      <c r="Z6" s="4426"/>
      <c r="AA6" s="4426"/>
      <c r="AB6" s="4427"/>
      <c r="AC6" s="766"/>
    </row>
    <row r="7" spans="2:32" ht="3" customHeight="1">
      <c r="B7" s="766"/>
      <c r="C7" s="767"/>
      <c r="D7" s="767"/>
      <c r="E7" s="767"/>
      <c r="F7" s="767"/>
      <c r="G7" s="767"/>
      <c r="H7" s="768"/>
      <c r="I7" s="768"/>
      <c r="J7" s="768"/>
      <c r="K7" s="768"/>
      <c r="L7" s="768"/>
      <c r="M7" s="768"/>
      <c r="N7" s="768"/>
      <c r="O7" s="768"/>
      <c r="P7" s="768"/>
      <c r="Q7" s="768"/>
      <c r="R7" s="768"/>
      <c r="S7" s="768"/>
      <c r="T7" s="768"/>
      <c r="U7" s="768"/>
      <c r="V7" s="768"/>
      <c r="W7" s="768"/>
      <c r="X7" s="768"/>
      <c r="Y7" s="768"/>
      <c r="Z7" s="768"/>
      <c r="AA7" s="768"/>
      <c r="AB7" s="768"/>
      <c r="AC7" s="766"/>
      <c r="AF7" s="769"/>
    </row>
    <row r="8" spans="2:32" ht="13.5" customHeight="1">
      <c r="B8" s="766"/>
      <c r="C8" s="4432"/>
      <c r="D8" s="4432"/>
      <c r="E8" s="4432"/>
      <c r="F8" s="4432"/>
      <c r="G8" s="4432"/>
      <c r="H8" s="4432"/>
      <c r="I8" s="4432"/>
      <c r="J8" s="4432"/>
      <c r="K8" s="4432"/>
      <c r="L8" s="4432"/>
      <c r="M8" s="4432"/>
      <c r="N8" s="4432"/>
      <c r="O8" s="4432"/>
      <c r="P8" s="4432"/>
      <c r="Q8" s="4432"/>
      <c r="R8" s="4432"/>
      <c r="S8" s="4432"/>
      <c r="T8" s="4432"/>
      <c r="U8" s="4432"/>
      <c r="V8" s="4432"/>
      <c r="W8" s="4432"/>
      <c r="X8" s="4432"/>
      <c r="Y8" s="4432"/>
      <c r="Z8" s="4432"/>
      <c r="AA8" s="4432"/>
      <c r="AB8" s="4432"/>
      <c r="AC8" s="766"/>
      <c r="AF8" s="769"/>
    </row>
    <row r="9" spans="2:32" ht="6" customHeight="1">
      <c r="B9" s="770"/>
      <c r="C9" s="770"/>
      <c r="D9" s="770"/>
      <c r="E9" s="770"/>
      <c r="F9" s="770"/>
      <c r="G9" s="770"/>
      <c r="H9" s="770"/>
      <c r="I9" s="770"/>
      <c r="J9" s="770"/>
      <c r="K9" s="770"/>
      <c r="L9" s="770"/>
      <c r="M9" s="770"/>
      <c r="N9" s="770"/>
      <c r="O9" s="770"/>
      <c r="P9" s="770"/>
      <c r="Q9" s="770"/>
      <c r="R9" s="770"/>
      <c r="S9" s="770"/>
      <c r="T9" s="770"/>
      <c r="U9" s="770"/>
      <c r="V9" s="770"/>
      <c r="W9" s="770"/>
      <c r="X9" s="770"/>
      <c r="Y9" s="770"/>
      <c r="Z9" s="770"/>
      <c r="AA9" s="770"/>
      <c r="AB9" s="770"/>
      <c r="AC9" s="770"/>
    </row>
    <row r="10" spans="2:32" ht="17.25" customHeight="1">
      <c r="B10" s="771"/>
      <c r="C10" s="772"/>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3"/>
    </row>
    <row r="11" spans="2:32" ht="37.5" customHeight="1">
      <c r="B11" s="774"/>
      <c r="C11" s="766"/>
      <c r="D11" s="4433" t="s">
        <v>1082</v>
      </c>
      <c r="E11" s="4434"/>
      <c r="F11" s="4434"/>
      <c r="G11" s="4434"/>
      <c r="H11" s="4434"/>
      <c r="I11" s="4434"/>
      <c r="J11" s="4434"/>
      <c r="K11" s="4434"/>
      <c r="L11" s="4434"/>
      <c r="M11" s="4434"/>
      <c r="N11" s="4434"/>
      <c r="O11" s="4434"/>
      <c r="P11" s="4434"/>
      <c r="Q11" s="4434"/>
      <c r="R11" s="4434"/>
      <c r="S11" s="4434"/>
      <c r="T11" s="4434"/>
      <c r="U11" s="4434"/>
      <c r="V11" s="4434"/>
      <c r="W11" s="4434"/>
      <c r="X11" s="4434"/>
      <c r="Y11" s="4434"/>
      <c r="Z11" s="4434"/>
      <c r="AA11" s="4434"/>
      <c r="AB11" s="4434"/>
      <c r="AC11" s="775"/>
    </row>
    <row r="12" spans="2:32" ht="9" customHeight="1" thickBot="1">
      <c r="B12" s="774"/>
      <c r="C12" s="766"/>
      <c r="D12" s="776"/>
      <c r="E12" s="777"/>
      <c r="F12" s="777"/>
      <c r="G12" s="777"/>
      <c r="H12" s="777"/>
      <c r="I12" s="777"/>
      <c r="J12" s="778"/>
      <c r="K12" s="778"/>
      <c r="L12" s="778"/>
      <c r="M12" s="778"/>
      <c r="N12" s="778"/>
      <c r="O12" s="778"/>
      <c r="P12" s="778"/>
      <c r="Q12" s="778"/>
      <c r="R12" s="778"/>
      <c r="S12" s="778"/>
      <c r="T12" s="778"/>
      <c r="U12" s="778"/>
      <c r="V12" s="778"/>
      <c r="W12" s="778"/>
      <c r="X12" s="778"/>
      <c r="Y12" s="619"/>
      <c r="Z12" s="619"/>
      <c r="AA12" s="619"/>
      <c r="AB12" s="619"/>
      <c r="AC12" s="775"/>
    </row>
    <row r="13" spans="2:32" ht="17.25" customHeight="1" thickBot="1">
      <c r="B13" s="774"/>
      <c r="C13" s="766"/>
      <c r="D13" s="619"/>
      <c r="E13" s="777"/>
      <c r="F13" s="777"/>
      <c r="G13" s="777"/>
      <c r="H13" s="777"/>
      <c r="I13" s="777"/>
      <c r="J13" s="778"/>
      <c r="K13" s="778"/>
      <c r="L13" s="778"/>
      <c r="M13" s="778"/>
      <c r="N13" s="778"/>
      <c r="O13" s="778"/>
      <c r="P13" s="778"/>
      <c r="Q13" s="778"/>
      <c r="R13" s="778"/>
      <c r="S13" s="778"/>
      <c r="T13" s="778"/>
      <c r="U13" s="779"/>
      <c r="V13" s="780" t="s">
        <v>1083</v>
      </c>
      <c r="W13" s="778"/>
      <c r="X13" s="778"/>
      <c r="Y13" s="4435"/>
      <c r="Z13" s="4436"/>
      <c r="AA13" s="4437"/>
      <c r="AB13" s="766"/>
      <c r="AC13" s="781"/>
    </row>
    <row r="14" spans="2:32" ht="17.25" customHeight="1">
      <c r="B14" s="774"/>
      <c r="C14" s="766"/>
      <c r="D14" s="619"/>
      <c r="E14" s="777"/>
      <c r="F14" s="777"/>
      <c r="G14" s="777"/>
      <c r="H14" s="777"/>
      <c r="I14" s="777"/>
      <c r="J14" s="778"/>
      <c r="K14" s="778"/>
      <c r="L14" s="778"/>
      <c r="M14" s="778"/>
      <c r="N14" s="778"/>
      <c r="O14" s="778"/>
      <c r="P14" s="778"/>
      <c r="Q14" s="778"/>
      <c r="R14" s="778"/>
      <c r="S14" s="778"/>
      <c r="T14" s="778"/>
      <c r="U14" s="778"/>
      <c r="V14" s="778"/>
      <c r="W14" s="778"/>
      <c r="X14" s="778"/>
      <c r="Y14" s="626"/>
      <c r="Z14" s="626"/>
      <c r="AA14" s="626"/>
      <c r="AB14" s="766"/>
      <c r="AC14" s="781"/>
    </row>
    <row r="15" spans="2:32" ht="37.5" customHeight="1">
      <c r="B15" s="774"/>
      <c r="C15" s="766"/>
      <c r="D15" s="4433" t="s">
        <v>1084</v>
      </c>
      <c r="E15" s="4433"/>
      <c r="F15" s="4433"/>
      <c r="G15" s="4433"/>
      <c r="H15" s="4433"/>
      <c r="I15" s="4433"/>
      <c r="J15" s="4433"/>
      <c r="K15" s="4433"/>
      <c r="L15" s="4433"/>
      <c r="M15" s="4433"/>
      <c r="N15" s="4433"/>
      <c r="O15" s="4433"/>
      <c r="P15" s="4433"/>
      <c r="Q15" s="4433"/>
      <c r="R15" s="4433"/>
      <c r="S15" s="4433"/>
      <c r="T15" s="4433"/>
      <c r="U15" s="4433"/>
      <c r="V15" s="4433"/>
      <c r="W15" s="4433"/>
      <c r="X15" s="4433"/>
      <c r="Y15" s="4433"/>
      <c r="Z15" s="4433"/>
      <c r="AA15" s="4433"/>
      <c r="AB15" s="4433"/>
      <c r="AC15" s="781"/>
    </row>
    <row r="16" spans="2:32" ht="20.25" customHeight="1">
      <c r="B16" s="774"/>
      <c r="C16" s="766"/>
      <c r="D16" s="619"/>
      <c r="E16" s="619" t="s">
        <v>1085</v>
      </c>
      <c r="F16" s="766"/>
      <c r="G16" s="766"/>
      <c r="H16" s="766"/>
      <c r="I16" s="766"/>
      <c r="J16" s="766"/>
      <c r="K16" s="766"/>
      <c r="L16" s="766"/>
      <c r="M16" s="766"/>
      <c r="N16" s="766"/>
      <c r="O16" s="766"/>
      <c r="P16" s="766"/>
      <c r="Q16" s="766"/>
      <c r="R16" s="766"/>
      <c r="S16" s="766"/>
      <c r="T16" s="766"/>
      <c r="U16" s="766"/>
      <c r="V16" s="766"/>
      <c r="W16" s="766"/>
      <c r="X16" s="766"/>
      <c r="Y16" s="766"/>
      <c r="Z16" s="766"/>
      <c r="AA16" s="782"/>
      <c r="AB16" s="766"/>
      <c r="AC16" s="781"/>
    </row>
    <row r="17" spans="2:29" ht="18.75" customHeight="1">
      <c r="B17" s="774"/>
      <c r="C17" s="766"/>
      <c r="D17" s="766"/>
      <c r="E17" s="783" t="s">
        <v>1086</v>
      </c>
      <c r="F17" s="783"/>
      <c r="G17" s="784"/>
      <c r="H17" s="784"/>
      <c r="I17" s="784"/>
      <c r="J17" s="4439"/>
      <c r="K17" s="4439"/>
      <c r="L17" s="4439"/>
      <c r="M17" s="4439"/>
      <c r="N17" s="4439"/>
      <c r="O17" s="4439"/>
      <c r="P17" s="4439"/>
      <c r="Q17" s="4439"/>
      <c r="R17" s="4439"/>
      <c r="S17" s="4439"/>
      <c r="T17" s="4439"/>
      <c r="U17" s="4439"/>
      <c r="V17" s="766"/>
      <c r="W17" s="766"/>
      <c r="X17" s="766"/>
      <c r="Y17" s="766"/>
      <c r="Z17" s="766"/>
      <c r="AA17" s="782"/>
      <c r="AB17" s="766"/>
      <c r="AC17" s="781"/>
    </row>
    <row r="18" spans="2:29" ht="18.75" customHeight="1">
      <c r="B18" s="774"/>
      <c r="C18" s="766"/>
      <c r="D18" s="766"/>
      <c r="E18" s="619"/>
      <c r="F18" s="766"/>
      <c r="G18" s="619"/>
      <c r="H18" s="785" t="s">
        <v>1087</v>
      </c>
      <c r="I18" s="785"/>
      <c r="J18" s="4440"/>
      <c r="K18" s="4440"/>
      <c r="L18" s="4440"/>
      <c r="M18" s="4440"/>
      <c r="N18" s="4440"/>
      <c r="O18" s="4440"/>
      <c r="P18" s="4440"/>
      <c r="Q18" s="4440"/>
      <c r="R18" s="4440"/>
      <c r="S18" s="4440"/>
      <c r="T18" s="4440"/>
      <c r="U18" s="4440"/>
      <c r="V18" s="766"/>
      <c r="W18" s="766"/>
      <c r="X18" s="766"/>
      <c r="Y18" s="766"/>
      <c r="Z18" s="766"/>
      <c r="AA18" s="782"/>
      <c r="AB18" s="766"/>
      <c r="AC18" s="781"/>
    </row>
    <row r="19" spans="2:29" ht="8.25" customHeight="1">
      <c r="B19" s="774"/>
      <c r="C19" s="766"/>
      <c r="D19" s="766"/>
      <c r="E19" s="766"/>
      <c r="F19" s="766"/>
      <c r="G19" s="766"/>
      <c r="H19" s="766"/>
      <c r="I19" s="766"/>
      <c r="J19" s="766"/>
      <c r="K19" s="766"/>
      <c r="L19" s="766"/>
      <c r="M19" s="766"/>
      <c r="N19" s="766"/>
      <c r="O19" s="766"/>
      <c r="P19" s="766"/>
      <c r="Q19" s="766"/>
      <c r="R19" s="766"/>
      <c r="S19" s="766"/>
      <c r="T19" s="766"/>
      <c r="U19" s="766"/>
      <c r="V19" s="766"/>
      <c r="W19" s="766"/>
      <c r="X19" s="766"/>
      <c r="Y19" s="766"/>
      <c r="Z19" s="766"/>
      <c r="AA19" s="782"/>
      <c r="AB19" s="766"/>
      <c r="AC19" s="781"/>
    </row>
    <row r="20" spans="2:29" ht="18.75" customHeight="1">
      <c r="B20" s="774"/>
      <c r="C20" s="766"/>
      <c r="D20" s="766"/>
      <c r="E20" s="783" t="s">
        <v>1088</v>
      </c>
      <c r="F20" s="783"/>
      <c r="G20" s="784"/>
      <c r="H20" s="784"/>
      <c r="I20" s="784"/>
      <c r="J20" s="4439"/>
      <c r="K20" s="4439"/>
      <c r="L20" s="4439"/>
      <c r="M20" s="4439"/>
      <c r="N20" s="4439"/>
      <c r="O20" s="4439"/>
      <c r="P20" s="4439"/>
      <c r="Q20" s="4439"/>
      <c r="R20" s="4439"/>
      <c r="S20" s="4439"/>
      <c r="T20" s="4439"/>
      <c r="U20" s="4439"/>
      <c r="V20" s="766"/>
      <c r="W20" s="766"/>
      <c r="X20" s="766"/>
      <c r="Y20" s="766"/>
      <c r="Z20" s="766"/>
      <c r="AA20" s="782"/>
      <c r="AB20" s="766"/>
      <c r="AC20" s="781"/>
    </row>
    <row r="21" spans="2:29" ht="18.75" customHeight="1">
      <c r="B21" s="774"/>
      <c r="C21" s="766"/>
      <c r="D21" s="766"/>
      <c r="E21" s="766"/>
      <c r="F21" s="766"/>
      <c r="G21" s="619"/>
      <c r="H21" s="785" t="s">
        <v>1087</v>
      </c>
      <c r="I21" s="785"/>
      <c r="J21" s="4440"/>
      <c r="K21" s="4440"/>
      <c r="L21" s="4440"/>
      <c r="M21" s="4440"/>
      <c r="N21" s="4440"/>
      <c r="O21" s="4440"/>
      <c r="P21" s="4440"/>
      <c r="Q21" s="4440"/>
      <c r="R21" s="4440"/>
      <c r="S21" s="4440"/>
      <c r="T21" s="4440"/>
      <c r="U21" s="4440"/>
      <c r="V21" s="766"/>
      <c r="W21" s="766"/>
      <c r="X21" s="766"/>
      <c r="Y21" s="766"/>
      <c r="Z21" s="766"/>
      <c r="AA21" s="782"/>
      <c r="AB21" s="766"/>
      <c r="AC21" s="781"/>
    </row>
    <row r="22" spans="2:29" ht="13.5" customHeight="1" thickBot="1">
      <c r="B22" s="774"/>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82"/>
      <c r="AB22" s="766"/>
      <c r="AC22" s="781"/>
    </row>
    <row r="23" spans="2:29" ht="15" customHeight="1" thickBot="1">
      <c r="B23" s="774"/>
      <c r="C23" s="766"/>
      <c r="D23" s="766"/>
      <c r="E23" s="766"/>
      <c r="F23" s="766"/>
      <c r="G23" s="766"/>
      <c r="H23" s="766"/>
      <c r="I23" s="766"/>
      <c r="J23" s="4438" t="s">
        <v>1089</v>
      </c>
      <c r="K23" s="4438"/>
      <c r="L23" s="4438"/>
      <c r="M23" s="4438"/>
      <c r="N23" s="4438"/>
      <c r="O23" s="4438"/>
      <c r="P23" s="4438"/>
      <c r="Q23" s="4438"/>
      <c r="R23" s="4438"/>
      <c r="S23" s="4438"/>
      <c r="T23" s="4438"/>
      <c r="U23" s="4438"/>
      <c r="V23" s="4438"/>
      <c r="W23" s="766" t="s">
        <v>582</v>
      </c>
      <c r="X23" s="786" t="s">
        <v>1090</v>
      </c>
      <c r="Y23" s="4435"/>
      <c r="Z23" s="4437"/>
      <c r="AA23" s="787" t="s">
        <v>187</v>
      </c>
      <c r="AB23" s="766"/>
      <c r="AC23" s="781"/>
    </row>
    <row r="24" spans="2:29" ht="15" customHeight="1" thickBot="1">
      <c r="B24" s="774"/>
      <c r="C24" s="766"/>
      <c r="D24" s="766"/>
      <c r="E24" s="766"/>
      <c r="F24" s="766"/>
      <c r="G24" s="766"/>
      <c r="H24" s="766"/>
      <c r="I24" s="766"/>
      <c r="J24" s="766"/>
      <c r="K24" s="619"/>
      <c r="L24" s="766"/>
      <c r="M24" s="766"/>
      <c r="N24" s="766"/>
      <c r="O24" s="766"/>
      <c r="P24" s="766"/>
      <c r="Q24" s="766"/>
      <c r="R24" s="766"/>
      <c r="S24" s="766"/>
      <c r="T24" s="766"/>
      <c r="U24" s="766"/>
      <c r="V24" s="766"/>
      <c r="W24" s="766"/>
      <c r="X24" s="766"/>
      <c r="Y24" s="626"/>
      <c r="Z24" s="626"/>
      <c r="AA24" s="766"/>
      <c r="AB24" s="766"/>
      <c r="AC24" s="781"/>
    </row>
    <row r="25" spans="2:29" ht="19.5" customHeight="1" thickBot="1">
      <c r="B25" s="774"/>
      <c r="C25" s="766"/>
      <c r="D25" s="619"/>
      <c r="E25" s="777"/>
      <c r="F25" s="788"/>
      <c r="G25" s="4438" t="s">
        <v>1091</v>
      </c>
      <c r="H25" s="4438"/>
      <c r="I25" s="4438"/>
      <c r="J25" s="4438"/>
      <c r="K25" s="4438"/>
      <c r="L25" s="4438"/>
      <c r="M25" s="4438"/>
      <c r="N25" s="4438"/>
      <c r="O25" s="4438"/>
      <c r="P25" s="4438"/>
      <c r="Q25" s="4438"/>
      <c r="R25" s="4438"/>
      <c r="S25" s="4438"/>
      <c r="T25" s="4438"/>
      <c r="U25" s="4438"/>
      <c r="V25" s="4438"/>
      <c r="W25" s="766" t="s">
        <v>582</v>
      </c>
      <c r="X25" s="786" t="s">
        <v>1092</v>
      </c>
      <c r="Y25" s="4441">
        <f>Y23*100</f>
        <v>0</v>
      </c>
      <c r="Z25" s="4442"/>
      <c r="AA25" s="787" t="s">
        <v>1093</v>
      </c>
      <c r="AB25" s="766"/>
      <c r="AC25" s="789"/>
    </row>
    <row r="26" spans="2:29" ht="19.5" customHeight="1">
      <c r="B26" s="774"/>
      <c r="C26" s="766"/>
      <c r="D26" s="619"/>
      <c r="E26" s="777"/>
      <c r="F26" s="777"/>
      <c r="G26" s="619"/>
      <c r="H26" s="777"/>
      <c r="I26" s="777"/>
      <c r="J26" s="778"/>
      <c r="K26" s="778"/>
      <c r="L26" s="778"/>
      <c r="M26" s="778"/>
      <c r="N26" s="778"/>
      <c r="O26" s="778"/>
      <c r="P26" s="778"/>
      <c r="Q26" s="778"/>
      <c r="R26" s="778"/>
      <c r="S26" s="778"/>
      <c r="T26" s="778"/>
      <c r="U26" s="778"/>
      <c r="V26" s="626"/>
      <c r="W26" s="766" t="s">
        <v>1094</v>
      </c>
      <c r="X26" s="766"/>
      <c r="Y26" s="766"/>
      <c r="Z26" s="626"/>
      <c r="AA26" s="626"/>
      <c r="AB26" s="766"/>
      <c r="AC26" s="789"/>
    </row>
    <row r="27" spans="2:29" ht="19.5" customHeight="1">
      <c r="B27" s="774"/>
      <c r="C27" s="766"/>
      <c r="D27" s="619"/>
      <c r="E27" s="777"/>
      <c r="F27" s="777"/>
      <c r="G27" s="619"/>
      <c r="H27" s="777"/>
      <c r="I27" s="777"/>
      <c r="J27" s="778"/>
      <c r="K27" s="778"/>
      <c r="L27" s="778"/>
      <c r="M27" s="778"/>
      <c r="N27" s="778"/>
      <c r="O27" s="778"/>
      <c r="P27" s="778"/>
      <c r="Q27" s="778"/>
      <c r="R27" s="778"/>
      <c r="S27" s="766"/>
      <c r="T27" s="778"/>
      <c r="U27" s="778"/>
      <c r="V27" s="778"/>
      <c r="W27" s="778"/>
      <c r="X27" s="778"/>
      <c r="Y27" s="626"/>
      <c r="Z27" s="626"/>
      <c r="AA27" s="626"/>
      <c r="AB27" s="766"/>
      <c r="AC27" s="789"/>
    </row>
    <row r="28" spans="2:29" ht="18.75" customHeight="1">
      <c r="B28" s="774"/>
      <c r="C28" s="766"/>
      <c r="D28" s="776" t="s">
        <v>1095</v>
      </c>
      <c r="E28" s="777"/>
      <c r="F28" s="777"/>
      <c r="G28" s="777"/>
      <c r="H28" s="777"/>
      <c r="I28" s="777"/>
      <c r="J28" s="778"/>
      <c r="K28" s="778"/>
      <c r="L28" s="778"/>
      <c r="M28" s="778"/>
      <c r="N28" s="778"/>
      <c r="O28" s="778"/>
      <c r="P28" s="778"/>
      <c r="Q28" s="778"/>
      <c r="R28" s="778"/>
      <c r="S28" s="778"/>
      <c r="T28" s="778"/>
      <c r="U28" s="778"/>
      <c r="V28" s="778"/>
      <c r="W28" s="778"/>
      <c r="X28" s="778"/>
      <c r="Y28" s="626"/>
      <c r="Z28" s="626"/>
      <c r="AA28" s="626"/>
      <c r="AB28" s="766"/>
      <c r="AC28" s="781"/>
    </row>
    <row r="29" spans="2:29" ht="18.75" customHeight="1" thickBot="1">
      <c r="B29" s="774"/>
      <c r="C29" s="766"/>
      <c r="D29" s="776"/>
      <c r="E29" s="776" t="s">
        <v>1096</v>
      </c>
      <c r="F29" s="790"/>
      <c r="G29" s="790"/>
      <c r="H29" s="790"/>
      <c r="I29" s="790"/>
      <c r="J29" s="791"/>
      <c r="K29" s="791"/>
      <c r="L29" s="791"/>
      <c r="M29" s="791"/>
      <c r="N29" s="791"/>
      <c r="O29" s="792"/>
      <c r="P29" s="792"/>
      <c r="Q29" s="791"/>
      <c r="R29" s="791"/>
      <c r="S29" s="778"/>
      <c r="T29" s="778"/>
      <c r="U29" s="778"/>
      <c r="V29" s="778"/>
      <c r="W29" s="778"/>
      <c r="X29" s="778"/>
      <c r="Y29" s="626"/>
      <c r="Z29" s="626"/>
      <c r="AA29" s="626"/>
      <c r="AB29" s="766"/>
      <c r="AC29" s="781"/>
    </row>
    <row r="30" spans="2:29" ht="21" customHeight="1" thickBot="1">
      <c r="B30" s="774"/>
      <c r="C30" s="766"/>
      <c r="D30" s="776"/>
      <c r="E30" s="777"/>
      <c r="F30" s="777"/>
      <c r="G30" s="777"/>
      <c r="H30" s="777"/>
      <c r="I30" s="777"/>
      <c r="J30" s="778"/>
      <c r="K30" s="778"/>
      <c r="L30" s="792" t="s">
        <v>1083</v>
      </c>
      <c r="M30" s="778"/>
      <c r="N30" s="778"/>
      <c r="O30" s="4443"/>
      <c r="P30" s="4444"/>
      <c r="Q30" s="4444"/>
      <c r="R30" s="4444"/>
      <c r="S30" s="4444"/>
      <c r="T30" s="4444"/>
      <c r="U30" s="4444"/>
      <c r="V30" s="4444"/>
      <c r="W30" s="4444"/>
      <c r="X30" s="4444"/>
      <c r="Y30" s="4444"/>
      <c r="Z30" s="4445"/>
      <c r="AA30" s="781"/>
      <c r="AB30" s="766"/>
      <c r="AC30" s="781"/>
    </row>
    <row r="31" spans="2:29" ht="12.75" customHeight="1">
      <c r="B31" s="774"/>
      <c r="C31" s="766"/>
      <c r="D31" s="776"/>
      <c r="E31" s="777"/>
      <c r="F31" s="777"/>
      <c r="G31" s="777"/>
      <c r="H31" s="777"/>
      <c r="I31" s="777"/>
      <c r="J31" s="778"/>
      <c r="K31" s="778"/>
      <c r="L31" s="792"/>
      <c r="M31" s="778"/>
      <c r="N31" s="778"/>
      <c r="O31" s="778"/>
      <c r="P31" s="778"/>
      <c r="Q31" s="778"/>
      <c r="R31" s="778"/>
      <c r="S31" s="778"/>
      <c r="T31" s="778"/>
      <c r="U31" s="626"/>
      <c r="V31" s="626"/>
      <c r="W31" s="626"/>
      <c r="X31" s="766"/>
      <c r="Y31" s="778"/>
      <c r="Z31" s="626"/>
      <c r="AA31" s="766"/>
      <c r="AB31" s="766"/>
      <c r="AC31" s="781"/>
    </row>
    <row r="32" spans="2:29" ht="18.75" customHeight="1" thickBot="1">
      <c r="B32" s="774"/>
      <c r="C32" s="626"/>
      <c r="D32" s="766"/>
      <c r="E32" s="793" t="s">
        <v>1097</v>
      </c>
      <c r="F32" s="794"/>
      <c r="G32" s="794"/>
      <c r="H32" s="794"/>
      <c r="I32" s="794"/>
      <c r="J32" s="626"/>
      <c r="K32" s="626"/>
      <c r="L32" s="626"/>
      <c r="M32" s="626"/>
      <c r="N32" s="626"/>
      <c r="O32" s="626"/>
      <c r="P32" s="626"/>
      <c r="Q32" s="626"/>
      <c r="R32" s="626"/>
      <c r="S32" s="626"/>
      <c r="T32" s="626"/>
      <c r="U32" s="626"/>
      <c r="V32" s="626"/>
      <c r="W32" s="626"/>
      <c r="X32" s="626"/>
      <c r="Y32" s="626"/>
      <c r="Z32" s="626"/>
      <c r="AA32" s="626"/>
      <c r="AB32" s="766"/>
      <c r="AC32" s="781"/>
    </row>
    <row r="33" spans="2:29" ht="18.75" customHeight="1">
      <c r="B33" s="774"/>
      <c r="C33" s="4446" t="s">
        <v>1564</v>
      </c>
      <c r="D33" s="4447"/>
      <c r="E33" s="4450" t="s">
        <v>1098</v>
      </c>
      <c r="F33" s="4451"/>
      <c r="G33" s="4451"/>
      <c r="H33" s="4451"/>
      <c r="I33" s="4451"/>
      <c r="J33" s="4451"/>
      <c r="K33" s="4451"/>
      <c r="L33" s="4451"/>
      <c r="M33" s="4451"/>
      <c r="N33" s="4451"/>
      <c r="O33" s="4452"/>
      <c r="P33" s="4456" t="s">
        <v>1099</v>
      </c>
      <c r="Q33" s="4457"/>
      <c r="R33" s="4457"/>
      <c r="S33" s="4457"/>
      <c r="T33" s="4457"/>
      <c r="U33" s="4457"/>
      <c r="V33" s="4457"/>
      <c r="W33" s="4457"/>
      <c r="X33" s="4458"/>
      <c r="Y33" s="4462" t="s">
        <v>1100</v>
      </c>
      <c r="Z33" s="4463"/>
      <c r="AA33" s="4464"/>
      <c r="AB33" s="766"/>
      <c r="AC33" s="781"/>
    </row>
    <row r="34" spans="2:29" ht="18.75" customHeight="1" thickBot="1">
      <c r="B34" s="774"/>
      <c r="C34" s="4448"/>
      <c r="D34" s="4449"/>
      <c r="E34" s="4453"/>
      <c r="F34" s="4454"/>
      <c r="G34" s="4454"/>
      <c r="H34" s="4454"/>
      <c r="I34" s="4454"/>
      <c r="J34" s="4454"/>
      <c r="K34" s="4454"/>
      <c r="L34" s="4454"/>
      <c r="M34" s="4454"/>
      <c r="N34" s="4454"/>
      <c r="O34" s="4455"/>
      <c r="P34" s="4459"/>
      <c r="Q34" s="4460"/>
      <c r="R34" s="4460"/>
      <c r="S34" s="4460"/>
      <c r="T34" s="4460"/>
      <c r="U34" s="4460"/>
      <c r="V34" s="4460"/>
      <c r="W34" s="4460"/>
      <c r="X34" s="4461"/>
      <c r="Y34" s="4465"/>
      <c r="Z34" s="4466"/>
      <c r="AA34" s="4467"/>
      <c r="AB34" s="766"/>
      <c r="AC34" s="781"/>
    </row>
    <row r="35" spans="2:29" ht="56.25" customHeight="1" thickBot="1">
      <c r="B35" s="774"/>
      <c r="C35" s="4435"/>
      <c r="D35" s="4437"/>
      <c r="E35" s="4468"/>
      <c r="F35" s="4468"/>
      <c r="G35" s="4468"/>
      <c r="H35" s="4468"/>
      <c r="I35" s="4468"/>
      <c r="J35" s="4468"/>
      <c r="K35" s="4468"/>
      <c r="L35" s="4468"/>
      <c r="M35" s="4468"/>
      <c r="N35" s="4468"/>
      <c r="O35" s="4469"/>
      <c r="P35" s="4470"/>
      <c r="Q35" s="4471"/>
      <c r="R35" s="4471"/>
      <c r="S35" s="4471"/>
      <c r="T35" s="4471"/>
      <c r="U35" s="4471"/>
      <c r="V35" s="4471"/>
      <c r="W35" s="4471"/>
      <c r="X35" s="4472"/>
      <c r="Y35" s="4473"/>
      <c r="Z35" s="4474"/>
      <c r="AA35" s="4475" t="s">
        <v>1093</v>
      </c>
      <c r="AB35" s="766"/>
      <c r="AC35" s="781"/>
    </row>
    <row r="36" spans="2:29" ht="56.25" customHeight="1" thickBot="1">
      <c r="B36" s="774"/>
      <c r="C36" s="4435"/>
      <c r="D36" s="4437"/>
      <c r="E36" s="4476"/>
      <c r="F36" s="4476"/>
      <c r="G36" s="4476"/>
      <c r="H36" s="4476"/>
      <c r="I36" s="4476"/>
      <c r="J36" s="4476"/>
      <c r="K36" s="4476"/>
      <c r="L36" s="4476"/>
      <c r="M36" s="4476"/>
      <c r="N36" s="4476"/>
      <c r="O36" s="4477"/>
      <c r="P36" s="4478"/>
      <c r="Q36" s="4479"/>
      <c r="R36" s="4479"/>
      <c r="S36" s="4479"/>
      <c r="T36" s="4479"/>
      <c r="U36" s="4479"/>
      <c r="V36" s="4479"/>
      <c r="W36" s="4479"/>
      <c r="X36" s="4480"/>
      <c r="Y36" s="4481"/>
      <c r="Z36" s="4482"/>
      <c r="AA36" s="4475"/>
      <c r="AB36" s="766"/>
      <c r="AC36" s="781"/>
    </row>
    <row r="37" spans="2:29" ht="56.25" customHeight="1" thickBot="1">
      <c r="B37" s="774"/>
      <c r="C37" s="4435"/>
      <c r="D37" s="4437"/>
      <c r="E37" s="4476"/>
      <c r="F37" s="4476"/>
      <c r="G37" s="4476"/>
      <c r="H37" s="4476"/>
      <c r="I37" s="4476"/>
      <c r="J37" s="4476"/>
      <c r="K37" s="4476"/>
      <c r="L37" s="4476"/>
      <c r="M37" s="4476"/>
      <c r="N37" s="4476"/>
      <c r="O37" s="4477"/>
      <c r="P37" s="4478"/>
      <c r="Q37" s="4479"/>
      <c r="R37" s="4479"/>
      <c r="S37" s="4479"/>
      <c r="T37" s="4479"/>
      <c r="U37" s="4479"/>
      <c r="V37" s="4479"/>
      <c r="W37" s="4479"/>
      <c r="X37" s="4480"/>
      <c r="Y37" s="4481"/>
      <c r="Z37" s="4482"/>
      <c r="AA37" s="4475"/>
      <c r="AB37" s="766"/>
      <c r="AC37" s="781"/>
    </row>
    <row r="38" spans="2:29" ht="54.75" customHeight="1" thickBot="1">
      <c r="B38" s="774"/>
      <c r="C38" s="4435"/>
      <c r="D38" s="4437"/>
      <c r="E38" s="4476"/>
      <c r="F38" s="4476"/>
      <c r="G38" s="4476"/>
      <c r="H38" s="4476"/>
      <c r="I38" s="4476"/>
      <c r="J38" s="4476"/>
      <c r="K38" s="4476"/>
      <c r="L38" s="4476"/>
      <c r="M38" s="4476"/>
      <c r="N38" s="4476"/>
      <c r="O38" s="4477"/>
      <c r="P38" s="4478"/>
      <c r="Q38" s="4479"/>
      <c r="R38" s="4479"/>
      <c r="S38" s="4479"/>
      <c r="T38" s="4479"/>
      <c r="U38" s="4479"/>
      <c r="V38" s="4479"/>
      <c r="W38" s="4479"/>
      <c r="X38" s="4480"/>
      <c r="Y38" s="4481"/>
      <c r="Z38" s="4482"/>
      <c r="AA38" s="4475"/>
      <c r="AB38" s="766"/>
      <c r="AC38" s="781"/>
    </row>
    <row r="39" spans="2:29" ht="56.25" customHeight="1" thickBot="1">
      <c r="B39" s="774"/>
      <c r="C39" s="4435"/>
      <c r="D39" s="4437"/>
      <c r="E39" s="4483"/>
      <c r="F39" s="4483"/>
      <c r="G39" s="4483"/>
      <c r="H39" s="4483"/>
      <c r="I39" s="4483"/>
      <c r="J39" s="4483"/>
      <c r="K39" s="4483"/>
      <c r="L39" s="4483"/>
      <c r="M39" s="4483"/>
      <c r="N39" s="4483"/>
      <c r="O39" s="4484"/>
      <c r="P39" s="4485"/>
      <c r="Q39" s="4486"/>
      <c r="R39" s="4486"/>
      <c r="S39" s="4486"/>
      <c r="T39" s="4486"/>
      <c r="U39" s="4486"/>
      <c r="V39" s="4486"/>
      <c r="W39" s="4486"/>
      <c r="X39" s="4487"/>
      <c r="Y39" s="4488"/>
      <c r="Z39" s="4489"/>
      <c r="AA39" s="4475"/>
      <c r="AB39" s="766"/>
      <c r="AC39" s="781"/>
    </row>
    <row r="40" spans="2:29" ht="18.75" customHeight="1" thickBot="1">
      <c r="B40" s="774"/>
      <c r="C40" s="4490" t="s">
        <v>1103</v>
      </c>
      <c r="D40" s="4491"/>
      <c r="E40" s="4491"/>
      <c r="F40" s="4491"/>
      <c r="G40" s="4491"/>
      <c r="H40" s="4491"/>
      <c r="I40" s="4491"/>
      <c r="J40" s="4491"/>
      <c r="K40" s="4491"/>
      <c r="L40" s="4491"/>
      <c r="M40" s="4491"/>
      <c r="N40" s="4491"/>
      <c r="O40" s="4491"/>
      <c r="P40" s="4491"/>
      <c r="Q40" s="4491"/>
      <c r="R40" s="4491"/>
      <c r="S40" s="4491"/>
      <c r="T40" s="4491"/>
      <c r="U40" s="4491"/>
      <c r="V40" s="4491"/>
      <c r="W40" s="4492"/>
      <c r="X40" s="795" t="s">
        <v>1104</v>
      </c>
      <c r="Y40" s="4493">
        <f>SUM(Y35:Z39)</f>
        <v>0</v>
      </c>
      <c r="Z40" s="4494"/>
      <c r="AA40" s="796"/>
      <c r="AB40" s="766"/>
      <c r="AC40" s="781"/>
    </row>
    <row r="41" spans="2:29" ht="18" customHeight="1" thickBot="1">
      <c r="B41" s="774"/>
      <c r="C41" s="4505" t="s">
        <v>1105</v>
      </c>
      <c r="D41" s="4506"/>
      <c r="E41" s="4506"/>
      <c r="F41" s="4506"/>
      <c r="G41" s="4506"/>
      <c r="H41" s="4506"/>
      <c r="I41" s="4506"/>
      <c r="J41" s="4506"/>
      <c r="K41" s="4506"/>
      <c r="L41" s="4506"/>
      <c r="M41" s="4506"/>
      <c r="N41" s="4506"/>
      <c r="O41" s="4506"/>
      <c r="P41" s="4506"/>
      <c r="Q41" s="4506"/>
      <c r="R41" s="4506"/>
      <c r="S41" s="4507"/>
      <c r="T41" s="4508" t="s">
        <v>1106</v>
      </c>
      <c r="U41" s="4509"/>
      <c r="V41" s="4509"/>
      <c r="W41" s="4509"/>
      <c r="X41" s="4512" t="s">
        <v>1107</v>
      </c>
      <c r="Y41" s="4514" t="s">
        <v>1108</v>
      </c>
      <c r="Z41" s="4515"/>
      <c r="AA41" s="766"/>
      <c r="AB41" s="766"/>
      <c r="AC41" s="781"/>
    </row>
    <row r="42" spans="2:29" ht="34.5" customHeight="1" thickBot="1">
      <c r="B42" s="774"/>
      <c r="C42" s="4516" t="s">
        <v>1109</v>
      </c>
      <c r="D42" s="4517"/>
      <c r="E42" s="4517"/>
      <c r="F42" s="4517"/>
      <c r="G42" s="4517"/>
      <c r="H42" s="4517"/>
      <c r="I42" s="4517"/>
      <c r="J42" s="4517"/>
      <c r="K42" s="4517"/>
      <c r="L42" s="4517"/>
      <c r="M42" s="4517"/>
      <c r="N42" s="4517"/>
      <c r="O42" s="4517"/>
      <c r="P42" s="4517"/>
      <c r="Q42" s="4517"/>
      <c r="R42" s="4517"/>
      <c r="S42" s="4518"/>
      <c r="T42" s="4510"/>
      <c r="U42" s="4511"/>
      <c r="V42" s="4511"/>
      <c r="W42" s="4511"/>
      <c r="X42" s="4513"/>
      <c r="Y42" s="4519" t="str">
        <f>IF(Y40&lt;=Y25,"OK","上限超え")</f>
        <v>OK</v>
      </c>
      <c r="Z42" s="4520"/>
      <c r="AA42" s="766"/>
      <c r="AB42" s="766"/>
      <c r="AC42" s="781"/>
    </row>
    <row r="43" spans="2:29" ht="18.75" customHeight="1">
      <c r="B43" s="774"/>
      <c r="C43" s="766"/>
      <c r="D43" s="766" t="s">
        <v>1110</v>
      </c>
      <c r="E43" s="766"/>
      <c r="F43" s="766"/>
      <c r="G43" s="766"/>
      <c r="H43" s="766"/>
      <c r="I43" s="766"/>
      <c r="J43" s="766"/>
      <c r="K43" s="766"/>
      <c r="L43" s="766"/>
      <c r="M43" s="766"/>
      <c r="N43" s="766"/>
      <c r="O43" s="766"/>
      <c r="P43" s="766"/>
      <c r="Q43" s="766"/>
      <c r="R43" s="794"/>
      <c r="S43" s="794"/>
      <c r="T43" s="766"/>
      <c r="U43" s="794"/>
      <c r="V43" s="794"/>
      <c r="W43" s="794"/>
      <c r="X43" s="794"/>
      <c r="Y43" s="766"/>
      <c r="Z43" s="794"/>
      <c r="AA43" s="626"/>
      <c r="AB43" s="766"/>
      <c r="AC43" s="781"/>
    </row>
    <row r="44" spans="2:29" ht="18.75" customHeight="1">
      <c r="B44" s="774"/>
      <c r="C44" s="766"/>
      <c r="D44" s="766" t="s">
        <v>1111</v>
      </c>
      <c r="E44" s="797"/>
      <c r="F44" s="797"/>
      <c r="G44" s="766"/>
      <c r="H44" s="797"/>
      <c r="I44" s="797"/>
      <c r="J44" s="766"/>
      <c r="K44" s="797"/>
      <c r="L44" s="797"/>
      <c r="M44" s="766"/>
      <c r="N44" s="766"/>
      <c r="O44" s="797"/>
      <c r="P44" s="797"/>
      <c r="Q44" s="766"/>
      <c r="R44" s="797"/>
      <c r="S44" s="797"/>
      <c r="T44" s="766"/>
      <c r="U44" s="797"/>
      <c r="V44" s="797"/>
      <c r="W44" s="797"/>
      <c r="X44" s="797"/>
      <c r="Y44" s="766"/>
      <c r="Z44" s="797"/>
      <c r="AA44" s="766"/>
      <c r="AB44" s="766"/>
      <c r="AC44" s="781"/>
    </row>
    <row r="45" spans="2:29" ht="14.25" thickBot="1">
      <c r="B45" s="774"/>
      <c r="C45" s="766"/>
      <c r="D45" s="766"/>
      <c r="E45" s="766"/>
      <c r="F45" s="766"/>
      <c r="G45" s="766"/>
      <c r="H45" s="766"/>
      <c r="I45" s="766"/>
      <c r="J45" s="766"/>
      <c r="K45" s="766"/>
      <c r="L45" s="766"/>
      <c r="M45" s="766"/>
      <c r="N45" s="766"/>
      <c r="O45" s="766"/>
      <c r="P45" s="766"/>
      <c r="Q45" s="766"/>
      <c r="R45" s="766"/>
      <c r="S45" s="766"/>
      <c r="T45" s="766"/>
      <c r="U45" s="766"/>
      <c r="V45" s="766"/>
      <c r="W45" s="766"/>
      <c r="X45" s="766"/>
      <c r="Y45" s="626"/>
      <c r="Z45" s="626"/>
      <c r="AA45" s="626"/>
      <c r="AB45" s="766"/>
      <c r="AC45" s="781"/>
    </row>
    <row r="46" spans="2:29">
      <c r="B46" s="774"/>
      <c r="C46" s="4495" t="s">
        <v>1112</v>
      </c>
      <c r="D46" s="4496"/>
      <c r="E46" s="4496"/>
      <c r="F46" s="4496"/>
      <c r="G46" s="4496"/>
      <c r="H46" s="4496"/>
      <c r="I46" s="4496"/>
      <c r="J46" s="4496"/>
      <c r="K46" s="4496"/>
      <c r="L46" s="4496"/>
      <c r="M46" s="4496"/>
      <c r="N46" s="4496"/>
      <c r="O46" s="4496"/>
      <c r="P46" s="4496"/>
      <c r="Q46" s="4496"/>
      <c r="R46" s="4496"/>
      <c r="S46" s="4496"/>
      <c r="T46" s="4496"/>
      <c r="U46" s="4496"/>
      <c r="V46" s="4496"/>
      <c r="W46" s="4496"/>
      <c r="X46" s="798"/>
      <c r="Y46" s="4499"/>
      <c r="Z46" s="4500"/>
      <c r="AA46" s="4501"/>
      <c r="AB46" s="766"/>
      <c r="AC46" s="781"/>
    </row>
    <row r="47" spans="2:29" ht="18.75" customHeight="1" thickBot="1">
      <c r="B47" s="774"/>
      <c r="C47" s="4497"/>
      <c r="D47" s="4498"/>
      <c r="E47" s="4498"/>
      <c r="F47" s="4498"/>
      <c r="G47" s="4498"/>
      <c r="H47" s="4498"/>
      <c r="I47" s="4498"/>
      <c r="J47" s="4498"/>
      <c r="K47" s="4498"/>
      <c r="L47" s="4498"/>
      <c r="M47" s="4498"/>
      <c r="N47" s="4498"/>
      <c r="O47" s="4498"/>
      <c r="P47" s="4498"/>
      <c r="Q47" s="4498"/>
      <c r="R47" s="4498"/>
      <c r="S47" s="4498"/>
      <c r="T47" s="4498"/>
      <c r="U47" s="4498"/>
      <c r="V47" s="4498"/>
      <c r="W47" s="4498"/>
      <c r="X47" s="799"/>
      <c r="Y47" s="4502"/>
      <c r="Z47" s="4503"/>
      <c r="AA47" s="4504"/>
      <c r="AB47" s="766"/>
      <c r="AC47" s="781"/>
    </row>
    <row r="48" spans="2:29" ht="9" customHeight="1">
      <c r="B48" s="800"/>
      <c r="C48" s="770"/>
      <c r="D48" s="770"/>
      <c r="E48" s="770"/>
      <c r="F48" s="770"/>
      <c r="G48" s="770"/>
      <c r="H48" s="770"/>
      <c r="I48" s="770"/>
      <c r="J48" s="770"/>
      <c r="K48" s="770"/>
      <c r="L48" s="770"/>
      <c r="M48" s="770"/>
      <c r="N48" s="770"/>
      <c r="O48" s="770"/>
      <c r="P48" s="770"/>
      <c r="Q48" s="770"/>
      <c r="R48" s="770"/>
      <c r="S48" s="770"/>
      <c r="T48" s="770"/>
      <c r="U48" s="770"/>
      <c r="V48" s="770"/>
      <c r="W48" s="770"/>
      <c r="X48" s="770"/>
      <c r="Y48" s="770"/>
      <c r="Z48" s="770"/>
      <c r="AA48" s="770"/>
      <c r="AB48" s="770"/>
      <c r="AC48" s="801"/>
    </row>
    <row r="49" spans="2:29">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row>
    <row r="50" spans="2:29">
      <c r="B50" s="763"/>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row>
  </sheetData>
  <mergeCells count="54">
    <mergeCell ref="C40:W40"/>
    <mergeCell ref="Y40:Z40"/>
    <mergeCell ref="C46:W47"/>
    <mergeCell ref="Y46:AA47"/>
    <mergeCell ref="C41:S41"/>
    <mergeCell ref="T41:W42"/>
    <mergeCell ref="X41:X42"/>
    <mergeCell ref="Y41:Z41"/>
    <mergeCell ref="C42:S42"/>
    <mergeCell ref="Y42:Z42"/>
    <mergeCell ref="Y38:Z38"/>
    <mergeCell ref="C39:D39"/>
    <mergeCell ref="E39:O39"/>
    <mergeCell ref="P39:X39"/>
    <mergeCell ref="Y39:Z39"/>
    <mergeCell ref="C35:D35"/>
    <mergeCell ref="E35:O35"/>
    <mergeCell ref="P35:X35"/>
    <mergeCell ref="Y35:Z35"/>
    <mergeCell ref="AA35:AA39"/>
    <mergeCell ref="C36:D36"/>
    <mergeCell ref="E36:O36"/>
    <mergeCell ref="P36:X36"/>
    <mergeCell ref="Y36:Z36"/>
    <mergeCell ref="C37:D37"/>
    <mergeCell ref="E37:O37"/>
    <mergeCell ref="P37:X37"/>
    <mergeCell ref="Y37:Z37"/>
    <mergeCell ref="C38:D38"/>
    <mergeCell ref="E38:O38"/>
    <mergeCell ref="P38:X38"/>
    <mergeCell ref="G25:V25"/>
    <mergeCell ref="Y25:Z25"/>
    <mergeCell ref="O30:Z30"/>
    <mergeCell ref="C33:D34"/>
    <mergeCell ref="E33:O34"/>
    <mergeCell ref="P33:X34"/>
    <mergeCell ref="Y33:AA34"/>
    <mergeCell ref="C8:AB8"/>
    <mergeCell ref="D11:AB11"/>
    <mergeCell ref="Y13:AA13"/>
    <mergeCell ref="D15:AB15"/>
    <mergeCell ref="J23:V23"/>
    <mergeCell ref="Y23:Z23"/>
    <mergeCell ref="J17:U17"/>
    <mergeCell ref="J18:U18"/>
    <mergeCell ref="J20:U20"/>
    <mergeCell ref="J21:U21"/>
    <mergeCell ref="C6:G6"/>
    <mergeCell ref="H6:AB6"/>
    <mergeCell ref="U2:AB2"/>
    <mergeCell ref="C3:AB3"/>
    <mergeCell ref="C5:G5"/>
    <mergeCell ref="H5:AB5"/>
  </mergeCells>
  <phoneticPr fontId="8"/>
  <conditionalFormatting sqref="Y46:AA47 C35:Z39 O30:Z30 Y23:Z23 Y13:AA13 H5:AB6 J17:J18 J20:J21">
    <cfRule type="notContainsBlanks" dxfId="8" priority="1">
      <formula>LEN(TRIM(C5))&gt;0</formula>
    </cfRule>
  </conditionalFormatting>
  <dataValidations count="6">
    <dataValidation type="list" allowBlank="1" showInputMessage="1" showErrorMessage="1" sqref="H6:AB6" xr:uid="{19E41307-E6E0-45DA-B08B-5C848D634F2D}">
      <formula1>"１　新規,２　変更,３　終了"</formula1>
    </dataValidation>
    <dataValidation type="list" allowBlank="1" showInputMessage="1" showErrorMessage="1" sqref="Y13:AA13 Y46:AA47" xr:uid="{719AEAA1-982F-4419-AC61-D3EBD20D14BE}">
      <formula1>"有,無"</formula1>
    </dataValidation>
    <dataValidation type="list" allowBlank="1" showInputMessage="1" showErrorMessage="1" sqref="O30:Z30" xr:uid="{52004D6F-C79C-478F-8A05-F5C7A8CEBA81}">
      <formula1>"同一の事業所おいて一体的運営,相互に連携して運営"</formula1>
    </dataValidation>
    <dataValidation type="list" allowBlank="1" showInputMessage="1" showErrorMessage="1" sqref="C35:D39" xr:uid="{08FB1A4A-00F1-4D58-A79B-B0B61467898D}">
      <formula1>"〇"</formula1>
    </dataValidation>
    <dataValidation type="list" allowBlank="1" showInputMessage="1" showErrorMessage="1" sqref="P36:X39" xr:uid="{292DF20B-E4C1-4113-BE26-A1D3E66B6513}">
      <formula1>"計画相談支援及び障碍児相談支援（機能強化型基本報酬(Ⅰ)又は(Ⅱ)）,自立生活援助,地域移行支援,地域定着支援"</formula1>
    </dataValidation>
    <dataValidation type="list" allowBlank="1" showInputMessage="1" showErrorMessage="1" sqref="P35:X35" xr:uid="{38A4BF10-2D9E-4B37-A83B-22688341A165}">
      <formula1>"計画相談支援及び障害児相談支援（機能強化型基本報酬(Ⅰ)又は(Ⅱ)）,自立生活援助,地域移行支援,地域定着支援"</formula1>
    </dataValidation>
  </dataValidations>
  <pageMargins left="0.7" right="0.7" top="0.75" bottom="0.75" header="0.3" footer="0.3"/>
  <pageSetup paperSize="9" scale="7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D795-6B21-4042-B47B-22DF511B6594}">
  <sheetPr>
    <tabColor theme="4"/>
  </sheetPr>
  <dimension ref="A1:Q12"/>
  <sheetViews>
    <sheetView view="pageBreakPreview" zoomScale="85" zoomScaleNormal="100" zoomScaleSheetLayoutView="85" workbookViewId="0"/>
  </sheetViews>
  <sheetFormatPr defaultRowHeight="13.5"/>
  <cols>
    <col min="1" max="1" width="26.375" style="596" customWidth="1"/>
    <col min="2" max="2" width="15.625" style="596" customWidth="1"/>
    <col min="3" max="3" width="15.25" style="596" customWidth="1"/>
    <col min="4" max="4" width="17.5" style="596" customWidth="1"/>
    <col min="5" max="5" width="15" style="596" customWidth="1"/>
    <col min="6" max="6" width="15.25" style="596" hidden="1" customWidth="1"/>
    <col min="7" max="7" width="1.75" style="596" customWidth="1"/>
    <col min="8" max="8" width="2.5" style="596" customWidth="1"/>
    <col min="9" max="255" width="9" style="596"/>
    <col min="256" max="256" width="1.125" style="596" customWidth="1"/>
    <col min="257" max="258" width="15.625" style="596" customWidth="1"/>
    <col min="259" max="259" width="15.25" style="596" customWidth="1"/>
    <col min="260" max="260" width="17.5" style="596" customWidth="1"/>
    <col min="261" max="261" width="15.125" style="596" customWidth="1"/>
    <col min="262" max="262" width="15.25" style="596" customWidth="1"/>
    <col min="263" max="263" width="3.75" style="596" customWidth="1"/>
    <col min="264" max="264" width="2.5" style="596" customWidth="1"/>
    <col min="265" max="511" width="9" style="596"/>
    <col min="512" max="512" width="1.125" style="596" customWidth="1"/>
    <col min="513" max="514" width="15.625" style="596" customWidth="1"/>
    <col min="515" max="515" width="15.25" style="596" customWidth="1"/>
    <col min="516" max="516" width="17.5" style="596" customWidth="1"/>
    <col min="517" max="517" width="15.125" style="596" customWidth="1"/>
    <col min="518" max="518" width="15.25" style="596" customWidth="1"/>
    <col min="519" max="519" width="3.75" style="596" customWidth="1"/>
    <col min="520" max="520" width="2.5" style="596" customWidth="1"/>
    <col min="521" max="767" width="9" style="596"/>
    <col min="768" max="768" width="1.125" style="596" customWidth="1"/>
    <col min="769" max="770" width="15.625" style="596" customWidth="1"/>
    <col min="771" max="771" width="15.25" style="596" customWidth="1"/>
    <col min="772" max="772" width="17.5" style="596" customWidth="1"/>
    <col min="773" max="773" width="15.125" style="596" customWidth="1"/>
    <col min="774" max="774" width="15.25" style="596" customWidth="1"/>
    <col min="775" max="775" width="3.75" style="596" customWidth="1"/>
    <col min="776" max="776" width="2.5" style="596" customWidth="1"/>
    <col min="777" max="1023" width="9" style="596"/>
    <col min="1024" max="1024" width="1.125" style="596" customWidth="1"/>
    <col min="1025" max="1026" width="15.625" style="596" customWidth="1"/>
    <col min="1027" max="1027" width="15.25" style="596" customWidth="1"/>
    <col min="1028" max="1028" width="17.5" style="596" customWidth="1"/>
    <col min="1029" max="1029" width="15.125" style="596" customWidth="1"/>
    <col min="1030" max="1030" width="15.25" style="596" customWidth="1"/>
    <col min="1031" max="1031" width="3.75" style="596" customWidth="1"/>
    <col min="1032" max="1032" width="2.5" style="596" customWidth="1"/>
    <col min="1033" max="1279" width="9" style="596"/>
    <col min="1280" max="1280" width="1.125" style="596" customWidth="1"/>
    <col min="1281" max="1282" width="15.625" style="596" customWidth="1"/>
    <col min="1283" max="1283" width="15.25" style="596" customWidth="1"/>
    <col min="1284" max="1284" width="17.5" style="596" customWidth="1"/>
    <col min="1285" max="1285" width="15.125" style="596" customWidth="1"/>
    <col min="1286" max="1286" width="15.25" style="596" customWidth="1"/>
    <col min="1287" max="1287" width="3.75" style="596" customWidth="1"/>
    <col min="1288" max="1288" width="2.5" style="596" customWidth="1"/>
    <col min="1289" max="1535" width="9" style="596"/>
    <col min="1536" max="1536" width="1.125" style="596" customWidth="1"/>
    <col min="1537" max="1538" width="15.625" style="596" customWidth="1"/>
    <col min="1539" max="1539" width="15.25" style="596" customWidth="1"/>
    <col min="1540" max="1540" width="17.5" style="596" customWidth="1"/>
    <col min="1541" max="1541" width="15.125" style="596" customWidth="1"/>
    <col min="1542" max="1542" width="15.25" style="596" customWidth="1"/>
    <col min="1543" max="1543" width="3.75" style="596" customWidth="1"/>
    <col min="1544" max="1544" width="2.5" style="596" customWidth="1"/>
    <col min="1545" max="1791" width="9" style="596"/>
    <col min="1792" max="1792" width="1.125" style="596" customWidth="1"/>
    <col min="1793" max="1794" width="15.625" style="596" customWidth="1"/>
    <col min="1795" max="1795" width="15.25" style="596" customWidth="1"/>
    <col min="1796" max="1796" width="17.5" style="596" customWidth="1"/>
    <col min="1797" max="1797" width="15.125" style="596" customWidth="1"/>
    <col min="1798" max="1798" width="15.25" style="596" customWidth="1"/>
    <col min="1799" max="1799" width="3.75" style="596" customWidth="1"/>
    <col min="1800" max="1800" width="2.5" style="596" customWidth="1"/>
    <col min="1801" max="2047" width="9" style="596"/>
    <col min="2048" max="2048" width="1.125" style="596" customWidth="1"/>
    <col min="2049" max="2050" width="15.625" style="596" customWidth="1"/>
    <col min="2051" max="2051" width="15.25" style="596" customWidth="1"/>
    <col min="2052" max="2052" width="17.5" style="596" customWidth="1"/>
    <col min="2053" max="2053" width="15.125" style="596" customWidth="1"/>
    <col min="2054" max="2054" width="15.25" style="596" customWidth="1"/>
    <col min="2055" max="2055" width="3.75" style="596" customWidth="1"/>
    <col min="2056" max="2056" width="2.5" style="596" customWidth="1"/>
    <col min="2057" max="2303" width="9" style="596"/>
    <col min="2304" max="2304" width="1.125" style="596" customWidth="1"/>
    <col min="2305" max="2306" width="15.625" style="596" customWidth="1"/>
    <col min="2307" max="2307" width="15.25" style="596" customWidth="1"/>
    <col min="2308" max="2308" width="17.5" style="596" customWidth="1"/>
    <col min="2309" max="2309" width="15.125" style="596" customWidth="1"/>
    <col min="2310" max="2310" width="15.25" style="596" customWidth="1"/>
    <col min="2311" max="2311" width="3.75" style="596" customWidth="1"/>
    <col min="2312" max="2312" width="2.5" style="596" customWidth="1"/>
    <col min="2313" max="2559" width="9" style="596"/>
    <col min="2560" max="2560" width="1.125" style="596" customWidth="1"/>
    <col min="2561" max="2562" width="15.625" style="596" customWidth="1"/>
    <col min="2563" max="2563" width="15.25" style="596" customWidth="1"/>
    <col min="2564" max="2564" width="17.5" style="596" customWidth="1"/>
    <col min="2565" max="2565" width="15.125" style="596" customWidth="1"/>
    <col min="2566" max="2566" width="15.25" style="596" customWidth="1"/>
    <col min="2567" max="2567" width="3.75" style="596" customWidth="1"/>
    <col min="2568" max="2568" width="2.5" style="596" customWidth="1"/>
    <col min="2569" max="2815" width="9" style="596"/>
    <col min="2816" max="2816" width="1.125" style="596" customWidth="1"/>
    <col min="2817" max="2818" width="15.625" style="596" customWidth="1"/>
    <col min="2819" max="2819" width="15.25" style="596" customWidth="1"/>
    <col min="2820" max="2820" width="17.5" style="596" customWidth="1"/>
    <col min="2821" max="2821" width="15.125" style="596" customWidth="1"/>
    <col min="2822" max="2822" width="15.25" style="596" customWidth="1"/>
    <col min="2823" max="2823" width="3.75" style="596" customWidth="1"/>
    <col min="2824" max="2824" width="2.5" style="596" customWidth="1"/>
    <col min="2825" max="3071" width="9" style="596"/>
    <col min="3072" max="3072" width="1.125" style="596" customWidth="1"/>
    <col min="3073" max="3074" width="15.625" style="596" customWidth="1"/>
    <col min="3075" max="3075" width="15.25" style="596" customWidth="1"/>
    <col min="3076" max="3076" width="17.5" style="596" customWidth="1"/>
    <col min="3077" max="3077" width="15.125" style="596" customWidth="1"/>
    <col min="3078" max="3078" width="15.25" style="596" customWidth="1"/>
    <col min="3079" max="3079" width="3.75" style="596" customWidth="1"/>
    <col min="3080" max="3080" width="2.5" style="596" customWidth="1"/>
    <col min="3081" max="3327" width="9" style="596"/>
    <col min="3328" max="3328" width="1.125" style="596" customWidth="1"/>
    <col min="3329" max="3330" width="15.625" style="596" customWidth="1"/>
    <col min="3331" max="3331" width="15.25" style="596" customWidth="1"/>
    <col min="3332" max="3332" width="17.5" style="596" customWidth="1"/>
    <col min="3333" max="3333" width="15.125" style="596" customWidth="1"/>
    <col min="3334" max="3334" width="15.25" style="596" customWidth="1"/>
    <col min="3335" max="3335" width="3.75" style="596" customWidth="1"/>
    <col min="3336" max="3336" width="2.5" style="596" customWidth="1"/>
    <col min="3337" max="3583" width="9" style="596"/>
    <col min="3584" max="3584" width="1.125" style="596" customWidth="1"/>
    <col min="3585" max="3586" width="15.625" style="596" customWidth="1"/>
    <col min="3587" max="3587" width="15.25" style="596" customWidth="1"/>
    <col min="3588" max="3588" width="17.5" style="596" customWidth="1"/>
    <col min="3589" max="3589" width="15.125" style="596" customWidth="1"/>
    <col min="3590" max="3590" width="15.25" style="596" customWidth="1"/>
    <col min="3591" max="3591" width="3.75" style="596" customWidth="1"/>
    <col min="3592" max="3592" width="2.5" style="596" customWidth="1"/>
    <col min="3593" max="3839" width="9" style="596"/>
    <col min="3840" max="3840" width="1.125" style="596" customWidth="1"/>
    <col min="3841" max="3842" width="15.625" style="596" customWidth="1"/>
    <col min="3843" max="3843" width="15.25" style="596" customWidth="1"/>
    <col min="3844" max="3844" width="17.5" style="596" customWidth="1"/>
    <col min="3845" max="3845" width="15.125" style="596" customWidth="1"/>
    <col min="3846" max="3846" width="15.25" style="596" customWidth="1"/>
    <col min="3847" max="3847" width="3.75" style="596" customWidth="1"/>
    <col min="3848" max="3848" width="2.5" style="596" customWidth="1"/>
    <col min="3849" max="4095" width="9" style="596"/>
    <col min="4096" max="4096" width="1.125" style="596" customWidth="1"/>
    <col min="4097" max="4098" width="15.625" style="596" customWidth="1"/>
    <col min="4099" max="4099" width="15.25" style="596" customWidth="1"/>
    <col min="4100" max="4100" width="17.5" style="596" customWidth="1"/>
    <col min="4101" max="4101" width="15.125" style="596" customWidth="1"/>
    <col min="4102" max="4102" width="15.25" style="596" customWidth="1"/>
    <col min="4103" max="4103" width="3.75" style="596" customWidth="1"/>
    <col min="4104" max="4104" width="2.5" style="596" customWidth="1"/>
    <col min="4105" max="4351" width="9" style="596"/>
    <col min="4352" max="4352" width="1.125" style="596" customWidth="1"/>
    <col min="4353" max="4354" width="15.625" style="596" customWidth="1"/>
    <col min="4355" max="4355" width="15.25" style="596" customWidth="1"/>
    <col min="4356" max="4356" width="17.5" style="596" customWidth="1"/>
    <col min="4357" max="4357" width="15.125" style="596" customWidth="1"/>
    <col min="4358" max="4358" width="15.25" style="596" customWidth="1"/>
    <col min="4359" max="4359" width="3.75" style="596" customWidth="1"/>
    <col min="4360" max="4360" width="2.5" style="596" customWidth="1"/>
    <col min="4361" max="4607" width="9" style="596"/>
    <col min="4608" max="4608" width="1.125" style="596" customWidth="1"/>
    <col min="4609" max="4610" width="15.625" style="596" customWidth="1"/>
    <col min="4611" max="4611" width="15.25" style="596" customWidth="1"/>
    <col min="4612" max="4612" width="17.5" style="596" customWidth="1"/>
    <col min="4613" max="4613" width="15.125" style="596" customWidth="1"/>
    <col min="4614" max="4614" width="15.25" style="596" customWidth="1"/>
    <col min="4615" max="4615" width="3.75" style="596" customWidth="1"/>
    <col min="4616" max="4616" width="2.5" style="596" customWidth="1"/>
    <col min="4617" max="4863" width="9" style="596"/>
    <col min="4864" max="4864" width="1.125" style="596" customWidth="1"/>
    <col min="4865" max="4866" width="15.625" style="596" customWidth="1"/>
    <col min="4867" max="4867" width="15.25" style="596" customWidth="1"/>
    <col min="4868" max="4868" width="17.5" style="596" customWidth="1"/>
    <col min="4869" max="4869" width="15.125" style="596" customWidth="1"/>
    <col min="4870" max="4870" width="15.25" style="596" customWidth="1"/>
    <col min="4871" max="4871" width="3.75" style="596" customWidth="1"/>
    <col min="4872" max="4872" width="2.5" style="596" customWidth="1"/>
    <col min="4873" max="5119" width="9" style="596"/>
    <col min="5120" max="5120" width="1.125" style="596" customWidth="1"/>
    <col min="5121" max="5122" width="15.625" style="596" customWidth="1"/>
    <col min="5123" max="5123" width="15.25" style="596" customWidth="1"/>
    <col min="5124" max="5124" width="17.5" style="596" customWidth="1"/>
    <col min="5125" max="5125" width="15.125" style="596" customWidth="1"/>
    <col min="5126" max="5126" width="15.25" style="596" customWidth="1"/>
    <col min="5127" max="5127" width="3.75" style="596" customWidth="1"/>
    <col min="5128" max="5128" width="2.5" style="596" customWidth="1"/>
    <col min="5129" max="5375" width="9" style="596"/>
    <col min="5376" max="5376" width="1.125" style="596" customWidth="1"/>
    <col min="5377" max="5378" width="15.625" style="596" customWidth="1"/>
    <col min="5379" max="5379" width="15.25" style="596" customWidth="1"/>
    <col min="5380" max="5380" width="17.5" style="596" customWidth="1"/>
    <col min="5381" max="5381" width="15.125" style="596" customWidth="1"/>
    <col min="5382" max="5382" width="15.25" style="596" customWidth="1"/>
    <col min="5383" max="5383" width="3.75" style="596" customWidth="1"/>
    <col min="5384" max="5384" width="2.5" style="596" customWidth="1"/>
    <col min="5385" max="5631" width="9" style="596"/>
    <col min="5632" max="5632" width="1.125" style="596" customWidth="1"/>
    <col min="5633" max="5634" width="15.625" style="596" customWidth="1"/>
    <col min="5635" max="5635" width="15.25" style="596" customWidth="1"/>
    <col min="5636" max="5636" width="17.5" style="596" customWidth="1"/>
    <col min="5637" max="5637" width="15.125" style="596" customWidth="1"/>
    <col min="5638" max="5638" width="15.25" style="596" customWidth="1"/>
    <col min="5639" max="5639" width="3.75" style="596" customWidth="1"/>
    <col min="5640" max="5640" width="2.5" style="596" customWidth="1"/>
    <col min="5641" max="5887" width="9" style="596"/>
    <col min="5888" max="5888" width="1.125" style="596" customWidth="1"/>
    <col min="5889" max="5890" width="15.625" style="596" customWidth="1"/>
    <col min="5891" max="5891" width="15.25" style="596" customWidth="1"/>
    <col min="5892" max="5892" width="17.5" style="596" customWidth="1"/>
    <col min="5893" max="5893" width="15.125" style="596" customWidth="1"/>
    <col min="5894" max="5894" width="15.25" style="596" customWidth="1"/>
    <col min="5895" max="5895" width="3.75" style="596" customWidth="1"/>
    <col min="5896" max="5896" width="2.5" style="596" customWidth="1"/>
    <col min="5897" max="6143" width="9" style="596"/>
    <col min="6144" max="6144" width="1.125" style="596" customWidth="1"/>
    <col min="6145" max="6146" width="15.625" style="596" customWidth="1"/>
    <col min="6147" max="6147" width="15.25" style="596" customWidth="1"/>
    <col min="6148" max="6148" width="17.5" style="596" customWidth="1"/>
    <col min="6149" max="6149" width="15.125" style="596" customWidth="1"/>
    <col min="6150" max="6150" width="15.25" style="596" customWidth="1"/>
    <col min="6151" max="6151" width="3.75" style="596" customWidth="1"/>
    <col min="6152" max="6152" width="2.5" style="596" customWidth="1"/>
    <col min="6153" max="6399" width="9" style="596"/>
    <col min="6400" max="6400" width="1.125" style="596" customWidth="1"/>
    <col min="6401" max="6402" width="15.625" style="596" customWidth="1"/>
    <col min="6403" max="6403" width="15.25" style="596" customWidth="1"/>
    <col min="6404" max="6404" width="17.5" style="596" customWidth="1"/>
    <col min="6405" max="6405" width="15.125" style="596" customWidth="1"/>
    <col min="6406" max="6406" width="15.25" style="596" customWidth="1"/>
    <col min="6407" max="6407" width="3.75" style="596" customWidth="1"/>
    <col min="6408" max="6408" width="2.5" style="596" customWidth="1"/>
    <col min="6409" max="6655" width="9" style="596"/>
    <col min="6656" max="6656" width="1.125" style="596" customWidth="1"/>
    <col min="6657" max="6658" width="15.625" style="596" customWidth="1"/>
    <col min="6659" max="6659" width="15.25" style="596" customWidth="1"/>
    <col min="6660" max="6660" width="17.5" style="596" customWidth="1"/>
    <col min="6661" max="6661" width="15.125" style="596" customWidth="1"/>
    <col min="6662" max="6662" width="15.25" style="596" customWidth="1"/>
    <col min="6663" max="6663" width="3.75" style="596" customWidth="1"/>
    <col min="6664" max="6664" width="2.5" style="596" customWidth="1"/>
    <col min="6665" max="6911" width="9" style="596"/>
    <col min="6912" max="6912" width="1.125" style="596" customWidth="1"/>
    <col min="6913" max="6914" width="15.625" style="596" customWidth="1"/>
    <col min="6915" max="6915" width="15.25" style="596" customWidth="1"/>
    <col min="6916" max="6916" width="17.5" style="596" customWidth="1"/>
    <col min="6917" max="6917" width="15.125" style="596" customWidth="1"/>
    <col min="6918" max="6918" width="15.25" style="596" customWidth="1"/>
    <col min="6919" max="6919" width="3.75" style="596" customWidth="1"/>
    <col min="6920" max="6920" width="2.5" style="596" customWidth="1"/>
    <col min="6921" max="7167" width="9" style="596"/>
    <col min="7168" max="7168" width="1.125" style="596" customWidth="1"/>
    <col min="7169" max="7170" width="15.625" style="596" customWidth="1"/>
    <col min="7171" max="7171" width="15.25" style="596" customWidth="1"/>
    <col min="7172" max="7172" width="17.5" style="596" customWidth="1"/>
    <col min="7173" max="7173" width="15.125" style="596" customWidth="1"/>
    <col min="7174" max="7174" width="15.25" style="596" customWidth="1"/>
    <col min="7175" max="7175" width="3.75" style="596" customWidth="1"/>
    <col min="7176" max="7176" width="2.5" style="596" customWidth="1"/>
    <col min="7177" max="7423" width="9" style="596"/>
    <col min="7424" max="7424" width="1.125" style="596" customWidth="1"/>
    <col min="7425" max="7426" width="15.625" style="596" customWidth="1"/>
    <col min="7427" max="7427" width="15.25" style="596" customWidth="1"/>
    <col min="7428" max="7428" width="17.5" style="596" customWidth="1"/>
    <col min="7429" max="7429" width="15.125" style="596" customWidth="1"/>
    <col min="7430" max="7430" width="15.25" style="596" customWidth="1"/>
    <col min="7431" max="7431" width="3.75" style="596" customWidth="1"/>
    <col min="7432" max="7432" width="2.5" style="596" customWidth="1"/>
    <col min="7433" max="7679" width="9" style="596"/>
    <col min="7680" max="7680" width="1.125" style="596" customWidth="1"/>
    <col min="7681" max="7682" width="15.625" style="596" customWidth="1"/>
    <col min="7683" max="7683" width="15.25" style="596" customWidth="1"/>
    <col min="7684" max="7684" width="17.5" style="596" customWidth="1"/>
    <col min="7685" max="7685" width="15.125" style="596" customWidth="1"/>
    <col min="7686" max="7686" width="15.25" style="596" customWidth="1"/>
    <col min="7687" max="7687" width="3.75" style="596" customWidth="1"/>
    <col min="7688" max="7688" width="2.5" style="596" customWidth="1"/>
    <col min="7689" max="7935" width="9" style="596"/>
    <col min="7936" max="7936" width="1.125" style="596" customWidth="1"/>
    <col min="7937" max="7938" width="15.625" style="596" customWidth="1"/>
    <col min="7939" max="7939" width="15.25" style="596" customWidth="1"/>
    <col min="7940" max="7940" width="17.5" style="596" customWidth="1"/>
    <col min="7941" max="7941" width="15.125" style="596" customWidth="1"/>
    <col min="7942" max="7942" width="15.25" style="596" customWidth="1"/>
    <col min="7943" max="7943" width="3.75" style="596" customWidth="1"/>
    <col min="7944" max="7944" width="2.5" style="596" customWidth="1"/>
    <col min="7945" max="8191" width="9" style="596"/>
    <col min="8192" max="8192" width="1.125" style="596" customWidth="1"/>
    <col min="8193" max="8194" width="15.625" style="596" customWidth="1"/>
    <col min="8195" max="8195" width="15.25" style="596" customWidth="1"/>
    <col min="8196" max="8196" width="17.5" style="596" customWidth="1"/>
    <col min="8197" max="8197" width="15.125" style="596" customWidth="1"/>
    <col min="8198" max="8198" width="15.25" style="596" customWidth="1"/>
    <col min="8199" max="8199" width="3.75" style="596" customWidth="1"/>
    <col min="8200" max="8200" width="2.5" style="596" customWidth="1"/>
    <col min="8201" max="8447" width="9" style="596"/>
    <col min="8448" max="8448" width="1.125" style="596" customWidth="1"/>
    <col min="8449" max="8450" width="15.625" style="596" customWidth="1"/>
    <col min="8451" max="8451" width="15.25" style="596" customWidth="1"/>
    <col min="8452" max="8452" width="17.5" style="596" customWidth="1"/>
    <col min="8453" max="8453" width="15.125" style="596" customWidth="1"/>
    <col min="8454" max="8454" width="15.25" style="596" customWidth="1"/>
    <col min="8455" max="8455" width="3.75" style="596" customWidth="1"/>
    <col min="8456" max="8456" width="2.5" style="596" customWidth="1"/>
    <col min="8457" max="8703" width="9" style="596"/>
    <col min="8704" max="8704" width="1.125" style="596" customWidth="1"/>
    <col min="8705" max="8706" width="15.625" style="596" customWidth="1"/>
    <col min="8707" max="8707" width="15.25" style="596" customWidth="1"/>
    <col min="8708" max="8708" width="17.5" style="596" customWidth="1"/>
    <col min="8709" max="8709" width="15.125" style="596" customWidth="1"/>
    <col min="8710" max="8710" width="15.25" style="596" customWidth="1"/>
    <col min="8711" max="8711" width="3.75" style="596" customWidth="1"/>
    <col min="8712" max="8712" width="2.5" style="596" customWidth="1"/>
    <col min="8713" max="8959" width="9" style="596"/>
    <col min="8960" max="8960" width="1.125" style="596" customWidth="1"/>
    <col min="8961" max="8962" width="15.625" style="596" customWidth="1"/>
    <col min="8963" max="8963" width="15.25" style="596" customWidth="1"/>
    <col min="8964" max="8964" width="17.5" style="596" customWidth="1"/>
    <col min="8965" max="8965" width="15.125" style="596" customWidth="1"/>
    <col min="8966" max="8966" width="15.25" style="596" customWidth="1"/>
    <col min="8967" max="8967" width="3.75" style="596" customWidth="1"/>
    <col min="8968" max="8968" width="2.5" style="596" customWidth="1"/>
    <col min="8969" max="9215" width="9" style="596"/>
    <col min="9216" max="9216" width="1.125" style="596" customWidth="1"/>
    <col min="9217" max="9218" width="15.625" style="596" customWidth="1"/>
    <col min="9219" max="9219" width="15.25" style="596" customWidth="1"/>
    <col min="9220" max="9220" width="17.5" style="596" customWidth="1"/>
    <col min="9221" max="9221" width="15.125" style="596" customWidth="1"/>
    <col min="9222" max="9222" width="15.25" style="596" customWidth="1"/>
    <col min="9223" max="9223" width="3.75" style="596" customWidth="1"/>
    <col min="9224" max="9224" width="2.5" style="596" customWidth="1"/>
    <col min="9225" max="9471" width="9" style="596"/>
    <col min="9472" max="9472" width="1.125" style="596" customWidth="1"/>
    <col min="9473" max="9474" width="15.625" style="596" customWidth="1"/>
    <col min="9475" max="9475" width="15.25" style="596" customWidth="1"/>
    <col min="9476" max="9476" width="17.5" style="596" customWidth="1"/>
    <col min="9477" max="9477" width="15.125" style="596" customWidth="1"/>
    <col min="9478" max="9478" width="15.25" style="596" customWidth="1"/>
    <col min="9479" max="9479" width="3.75" style="596" customWidth="1"/>
    <col min="9480" max="9480" width="2.5" style="596" customWidth="1"/>
    <col min="9481" max="9727" width="9" style="596"/>
    <col min="9728" max="9728" width="1.125" style="596" customWidth="1"/>
    <col min="9729" max="9730" width="15.625" style="596" customWidth="1"/>
    <col min="9731" max="9731" width="15.25" style="596" customWidth="1"/>
    <col min="9732" max="9732" width="17.5" style="596" customWidth="1"/>
    <col min="9733" max="9733" width="15.125" style="596" customWidth="1"/>
    <col min="9734" max="9734" width="15.25" style="596" customWidth="1"/>
    <col min="9735" max="9735" width="3.75" style="596" customWidth="1"/>
    <col min="9736" max="9736" width="2.5" style="596" customWidth="1"/>
    <col min="9737" max="9983" width="9" style="596"/>
    <col min="9984" max="9984" width="1.125" style="596" customWidth="1"/>
    <col min="9985" max="9986" width="15.625" style="596" customWidth="1"/>
    <col min="9987" max="9987" width="15.25" style="596" customWidth="1"/>
    <col min="9988" max="9988" width="17.5" style="596" customWidth="1"/>
    <col min="9989" max="9989" width="15.125" style="596" customWidth="1"/>
    <col min="9990" max="9990" width="15.25" style="596" customWidth="1"/>
    <col min="9991" max="9991" width="3.75" style="596" customWidth="1"/>
    <col min="9992" max="9992" width="2.5" style="596" customWidth="1"/>
    <col min="9993" max="10239" width="9" style="596"/>
    <col min="10240" max="10240" width="1.125" style="596" customWidth="1"/>
    <col min="10241" max="10242" width="15.625" style="596" customWidth="1"/>
    <col min="10243" max="10243" width="15.25" style="596" customWidth="1"/>
    <col min="10244" max="10244" width="17.5" style="596" customWidth="1"/>
    <col min="10245" max="10245" width="15.125" style="596" customWidth="1"/>
    <col min="10246" max="10246" width="15.25" style="596" customWidth="1"/>
    <col min="10247" max="10247" width="3.75" style="596" customWidth="1"/>
    <col min="10248" max="10248" width="2.5" style="596" customWidth="1"/>
    <col min="10249" max="10495" width="9" style="596"/>
    <col min="10496" max="10496" width="1.125" style="596" customWidth="1"/>
    <col min="10497" max="10498" width="15.625" style="596" customWidth="1"/>
    <col min="10499" max="10499" width="15.25" style="596" customWidth="1"/>
    <col min="10500" max="10500" width="17.5" style="596" customWidth="1"/>
    <col min="10501" max="10501" width="15.125" style="596" customWidth="1"/>
    <col min="10502" max="10502" width="15.25" style="596" customWidth="1"/>
    <col min="10503" max="10503" width="3.75" style="596" customWidth="1"/>
    <col min="10504" max="10504" width="2.5" style="596" customWidth="1"/>
    <col min="10505" max="10751" width="9" style="596"/>
    <col min="10752" max="10752" width="1.125" style="596" customWidth="1"/>
    <col min="10753" max="10754" width="15.625" style="596" customWidth="1"/>
    <col min="10755" max="10755" width="15.25" style="596" customWidth="1"/>
    <col min="10756" max="10756" width="17.5" style="596" customWidth="1"/>
    <col min="10757" max="10757" width="15.125" style="596" customWidth="1"/>
    <col min="10758" max="10758" width="15.25" style="596" customWidth="1"/>
    <col min="10759" max="10759" width="3.75" style="596" customWidth="1"/>
    <col min="10760" max="10760" width="2.5" style="596" customWidth="1"/>
    <col min="10761" max="11007" width="9" style="596"/>
    <col min="11008" max="11008" width="1.125" style="596" customWidth="1"/>
    <col min="11009" max="11010" width="15.625" style="596" customWidth="1"/>
    <col min="11011" max="11011" width="15.25" style="596" customWidth="1"/>
    <col min="11012" max="11012" width="17.5" style="596" customWidth="1"/>
    <col min="11013" max="11013" width="15.125" style="596" customWidth="1"/>
    <col min="11014" max="11014" width="15.25" style="596" customWidth="1"/>
    <col min="11015" max="11015" width="3.75" style="596" customWidth="1"/>
    <col min="11016" max="11016" width="2.5" style="596" customWidth="1"/>
    <col min="11017" max="11263" width="9" style="596"/>
    <col min="11264" max="11264" width="1.125" style="596" customWidth="1"/>
    <col min="11265" max="11266" width="15.625" style="596" customWidth="1"/>
    <col min="11267" max="11267" width="15.25" style="596" customWidth="1"/>
    <col min="11268" max="11268" width="17.5" style="596" customWidth="1"/>
    <col min="11269" max="11269" width="15.125" style="596" customWidth="1"/>
    <col min="11270" max="11270" width="15.25" style="596" customWidth="1"/>
    <col min="11271" max="11271" width="3.75" style="596" customWidth="1"/>
    <col min="11272" max="11272" width="2.5" style="596" customWidth="1"/>
    <col min="11273" max="11519" width="9" style="596"/>
    <col min="11520" max="11520" width="1.125" style="596" customWidth="1"/>
    <col min="11521" max="11522" width="15.625" style="596" customWidth="1"/>
    <col min="11523" max="11523" width="15.25" style="596" customWidth="1"/>
    <col min="11524" max="11524" width="17.5" style="596" customWidth="1"/>
    <col min="11525" max="11525" width="15.125" style="596" customWidth="1"/>
    <col min="11526" max="11526" width="15.25" style="596" customWidth="1"/>
    <col min="11527" max="11527" width="3.75" style="596" customWidth="1"/>
    <col min="11528" max="11528" width="2.5" style="596" customWidth="1"/>
    <col min="11529" max="11775" width="9" style="596"/>
    <col min="11776" max="11776" width="1.125" style="596" customWidth="1"/>
    <col min="11777" max="11778" width="15.625" style="596" customWidth="1"/>
    <col min="11779" max="11779" width="15.25" style="596" customWidth="1"/>
    <col min="11780" max="11780" width="17.5" style="596" customWidth="1"/>
    <col min="11781" max="11781" width="15.125" style="596" customWidth="1"/>
    <col min="11782" max="11782" width="15.25" style="596" customWidth="1"/>
    <col min="11783" max="11783" width="3.75" style="596" customWidth="1"/>
    <col min="11784" max="11784" width="2.5" style="596" customWidth="1"/>
    <col min="11785" max="12031" width="9" style="596"/>
    <col min="12032" max="12032" width="1.125" style="596" customWidth="1"/>
    <col min="12033" max="12034" width="15.625" style="596" customWidth="1"/>
    <col min="12035" max="12035" width="15.25" style="596" customWidth="1"/>
    <col min="12036" max="12036" width="17.5" style="596" customWidth="1"/>
    <col min="12037" max="12037" width="15.125" style="596" customWidth="1"/>
    <col min="12038" max="12038" width="15.25" style="596" customWidth="1"/>
    <col min="12039" max="12039" width="3.75" style="596" customWidth="1"/>
    <col min="12040" max="12040" width="2.5" style="596" customWidth="1"/>
    <col min="12041" max="12287" width="9" style="596"/>
    <col min="12288" max="12288" width="1.125" style="596" customWidth="1"/>
    <col min="12289" max="12290" width="15.625" style="596" customWidth="1"/>
    <col min="12291" max="12291" width="15.25" style="596" customWidth="1"/>
    <col min="12292" max="12292" width="17.5" style="596" customWidth="1"/>
    <col min="12293" max="12293" width="15.125" style="596" customWidth="1"/>
    <col min="12294" max="12294" width="15.25" style="596" customWidth="1"/>
    <col min="12295" max="12295" width="3.75" style="596" customWidth="1"/>
    <col min="12296" max="12296" width="2.5" style="596" customWidth="1"/>
    <col min="12297" max="12543" width="9" style="596"/>
    <col min="12544" max="12544" width="1.125" style="596" customWidth="1"/>
    <col min="12545" max="12546" width="15.625" style="596" customWidth="1"/>
    <col min="12547" max="12547" width="15.25" style="596" customWidth="1"/>
    <col min="12548" max="12548" width="17.5" style="596" customWidth="1"/>
    <col min="12549" max="12549" width="15.125" style="596" customWidth="1"/>
    <col min="12550" max="12550" width="15.25" style="596" customWidth="1"/>
    <col min="12551" max="12551" width="3.75" style="596" customWidth="1"/>
    <col min="12552" max="12552" width="2.5" style="596" customWidth="1"/>
    <col min="12553" max="12799" width="9" style="596"/>
    <col min="12800" max="12800" width="1.125" style="596" customWidth="1"/>
    <col min="12801" max="12802" width="15.625" style="596" customWidth="1"/>
    <col min="12803" max="12803" width="15.25" style="596" customWidth="1"/>
    <col min="12804" max="12804" width="17.5" style="596" customWidth="1"/>
    <col min="12805" max="12805" width="15.125" style="596" customWidth="1"/>
    <col min="12806" max="12806" width="15.25" style="596" customWidth="1"/>
    <col min="12807" max="12807" width="3.75" style="596" customWidth="1"/>
    <col min="12808" max="12808" width="2.5" style="596" customWidth="1"/>
    <col min="12809" max="13055" width="9" style="596"/>
    <col min="13056" max="13056" width="1.125" style="596" customWidth="1"/>
    <col min="13057" max="13058" width="15.625" style="596" customWidth="1"/>
    <col min="13059" max="13059" width="15.25" style="596" customWidth="1"/>
    <col min="13060" max="13060" width="17.5" style="596" customWidth="1"/>
    <col min="13061" max="13061" width="15.125" style="596" customWidth="1"/>
    <col min="13062" max="13062" width="15.25" style="596" customWidth="1"/>
    <col min="13063" max="13063" width="3.75" style="596" customWidth="1"/>
    <col min="13064" max="13064" width="2.5" style="596" customWidth="1"/>
    <col min="13065" max="13311" width="9" style="596"/>
    <col min="13312" max="13312" width="1.125" style="596" customWidth="1"/>
    <col min="13313" max="13314" width="15.625" style="596" customWidth="1"/>
    <col min="13315" max="13315" width="15.25" style="596" customWidth="1"/>
    <col min="13316" max="13316" width="17.5" style="596" customWidth="1"/>
    <col min="13317" max="13317" width="15.125" style="596" customWidth="1"/>
    <col min="13318" max="13318" width="15.25" style="596" customWidth="1"/>
    <col min="13319" max="13319" width="3.75" style="596" customWidth="1"/>
    <col min="13320" max="13320" width="2.5" style="596" customWidth="1"/>
    <col min="13321" max="13567" width="9" style="596"/>
    <col min="13568" max="13568" width="1.125" style="596" customWidth="1"/>
    <col min="13569" max="13570" width="15.625" style="596" customWidth="1"/>
    <col min="13571" max="13571" width="15.25" style="596" customWidth="1"/>
    <col min="13572" max="13572" width="17.5" style="596" customWidth="1"/>
    <col min="13573" max="13573" width="15.125" style="596" customWidth="1"/>
    <col min="13574" max="13574" width="15.25" style="596" customWidth="1"/>
    <col min="13575" max="13575" width="3.75" style="596" customWidth="1"/>
    <col min="13576" max="13576" width="2.5" style="596" customWidth="1"/>
    <col min="13577" max="13823" width="9" style="596"/>
    <col min="13824" max="13824" width="1.125" style="596" customWidth="1"/>
    <col min="13825" max="13826" width="15.625" style="596" customWidth="1"/>
    <col min="13827" max="13827" width="15.25" style="596" customWidth="1"/>
    <col min="13828" max="13828" width="17.5" style="596" customWidth="1"/>
    <col min="13829" max="13829" width="15.125" style="596" customWidth="1"/>
    <col min="13830" max="13830" width="15.25" style="596" customWidth="1"/>
    <col min="13831" max="13831" width="3.75" style="596" customWidth="1"/>
    <col min="13832" max="13832" width="2.5" style="596" customWidth="1"/>
    <col min="13833" max="14079" width="9" style="596"/>
    <col min="14080" max="14080" width="1.125" style="596" customWidth="1"/>
    <col min="14081" max="14082" width="15.625" style="596" customWidth="1"/>
    <col min="14083" max="14083" width="15.25" style="596" customWidth="1"/>
    <col min="14084" max="14084" width="17.5" style="596" customWidth="1"/>
    <col min="14085" max="14085" width="15.125" style="596" customWidth="1"/>
    <col min="14086" max="14086" width="15.25" style="596" customWidth="1"/>
    <col min="14087" max="14087" width="3.75" style="596" customWidth="1"/>
    <col min="14088" max="14088" width="2.5" style="596" customWidth="1"/>
    <col min="14089" max="14335" width="9" style="596"/>
    <col min="14336" max="14336" width="1.125" style="596" customWidth="1"/>
    <col min="14337" max="14338" width="15.625" style="596" customWidth="1"/>
    <col min="14339" max="14339" width="15.25" style="596" customWidth="1"/>
    <col min="14340" max="14340" width="17.5" style="596" customWidth="1"/>
    <col min="14341" max="14341" width="15.125" style="596" customWidth="1"/>
    <col min="14342" max="14342" width="15.25" style="596" customWidth="1"/>
    <col min="14343" max="14343" width="3.75" style="596" customWidth="1"/>
    <col min="14344" max="14344" width="2.5" style="596" customWidth="1"/>
    <col min="14345" max="14591" width="9" style="596"/>
    <col min="14592" max="14592" width="1.125" style="596" customWidth="1"/>
    <col min="14593" max="14594" width="15.625" style="596" customWidth="1"/>
    <col min="14595" max="14595" width="15.25" style="596" customWidth="1"/>
    <col min="14596" max="14596" width="17.5" style="596" customWidth="1"/>
    <col min="14597" max="14597" width="15.125" style="596" customWidth="1"/>
    <col min="14598" max="14598" width="15.25" style="596" customWidth="1"/>
    <col min="14599" max="14599" width="3.75" style="596" customWidth="1"/>
    <col min="14600" max="14600" width="2.5" style="596" customWidth="1"/>
    <col min="14601" max="14847" width="9" style="596"/>
    <col min="14848" max="14848" width="1.125" style="596" customWidth="1"/>
    <col min="14849" max="14850" width="15.625" style="596" customWidth="1"/>
    <col min="14851" max="14851" width="15.25" style="596" customWidth="1"/>
    <col min="14852" max="14852" width="17.5" style="596" customWidth="1"/>
    <col min="14853" max="14853" width="15.125" style="596" customWidth="1"/>
    <col min="14854" max="14854" width="15.25" style="596" customWidth="1"/>
    <col min="14855" max="14855" width="3.75" style="596" customWidth="1"/>
    <col min="14856" max="14856" width="2.5" style="596" customWidth="1"/>
    <col min="14857" max="15103" width="9" style="596"/>
    <col min="15104" max="15104" width="1.125" style="596" customWidth="1"/>
    <col min="15105" max="15106" width="15.625" style="596" customWidth="1"/>
    <col min="15107" max="15107" width="15.25" style="596" customWidth="1"/>
    <col min="15108" max="15108" width="17.5" style="596" customWidth="1"/>
    <col min="15109" max="15109" width="15.125" style="596" customWidth="1"/>
    <col min="15110" max="15110" width="15.25" style="596" customWidth="1"/>
    <col min="15111" max="15111" width="3.75" style="596" customWidth="1"/>
    <col min="15112" max="15112" width="2.5" style="596" customWidth="1"/>
    <col min="15113" max="15359" width="9" style="596"/>
    <col min="15360" max="15360" width="1.125" style="596" customWidth="1"/>
    <col min="15361" max="15362" width="15.625" style="596" customWidth="1"/>
    <col min="15363" max="15363" width="15.25" style="596" customWidth="1"/>
    <col min="15364" max="15364" width="17.5" style="596" customWidth="1"/>
    <col min="15365" max="15365" width="15.125" style="596" customWidth="1"/>
    <col min="15366" max="15366" width="15.25" style="596" customWidth="1"/>
    <col min="15367" max="15367" width="3.75" style="596" customWidth="1"/>
    <col min="15368" max="15368" width="2.5" style="596" customWidth="1"/>
    <col min="15369" max="15615" width="9" style="596"/>
    <col min="15616" max="15616" width="1.125" style="596" customWidth="1"/>
    <col min="15617" max="15618" width="15.625" style="596" customWidth="1"/>
    <col min="15619" max="15619" width="15.25" style="596" customWidth="1"/>
    <col min="15620" max="15620" width="17.5" style="596" customWidth="1"/>
    <col min="15621" max="15621" width="15.125" style="596" customWidth="1"/>
    <col min="15622" max="15622" width="15.25" style="596" customWidth="1"/>
    <col min="15623" max="15623" width="3.75" style="596" customWidth="1"/>
    <col min="15624" max="15624" width="2.5" style="596" customWidth="1"/>
    <col min="15625" max="15871" width="9" style="596"/>
    <col min="15872" max="15872" width="1.125" style="596" customWidth="1"/>
    <col min="15873" max="15874" width="15.625" style="596" customWidth="1"/>
    <col min="15875" max="15875" width="15.25" style="596" customWidth="1"/>
    <col min="15876" max="15876" width="17.5" style="596" customWidth="1"/>
    <col min="15877" max="15877" width="15.125" style="596" customWidth="1"/>
    <col min="15878" max="15878" width="15.25" style="596" customWidth="1"/>
    <col min="15879" max="15879" width="3.75" style="596" customWidth="1"/>
    <col min="15880" max="15880" width="2.5" style="596" customWidth="1"/>
    <col min="15881" max="16127" width="9" style="596"/>
    <col min="16128" max="16128" width="1.125" style="596" customWidth="1"/>
    <col min="16129" max="16130" width="15.625" style="596" customWidth="1"/>
    <col min="16131" max="16131" width="15.25" style="596" customWidth="1"/>
    <col min="16132" max="16132" width="17.5" style="596" customWidth="1"/>
    <col min="16133" max="16133" width="15.125" style="596" customWidth="1"/>
    <col min="16134" max="16134" width="15.25" style="596" customWidth="1"/>
    <col min="16135" max="16135" width="3.75" style="596" customWidth="1"/>
    <col min="16136" max="16136" width="2.5" style="596" customWidth="1"/>
    <col min="16137" max="16384" width="9" style="596"/>
  </cols>
  <sheetData>
    <row r="1" spans="1:17" ht="20.100000000000001" customHeight="1">
      <c r="A1" s="1337" t="s">
        <v>1117</v>
      </c>
    </row>
    <row r="2" spans="1:17" ht="20.100000000000001" customHeight="1">
      <c r="D2" s="4521" t="str">
        <f>IF(AND(ISBLANK('届出書 '!AA4),ISBLANK('届出書 '!AD4),ISBLANK('届出書 '!AG4)),"届出書の日付から自動引用","令和"&amp;'届出書 '!AA4&amp;"年"&amp;'届出書 '!AD4&amp;"月"&amp;'届出書 '!AG4&amp;"日")</f>
        <v>届出書の日付から自動引用</v>
      </c>
      <c r="E2" s="4521"/>
      <c r="F2" s="4521"/>
    </row>
    <row r="3" spans="1:17" ht="20.100000000000001" customHeight="1">
      <c r="A3" s="2718" t="s">
        <v>1113</v>
      </c>
      <c r="B3" s="2718"/>
      <c r="C3" s="2718"/>
      <c r="D3" s="2718"/>
      <c r="E3" s="2718"/>
      <c r="F3" s="2718"/>
    </row>
    <row r="4" spans="1:17" ht="20.100000000000001" customHeight="1">
      <c r="A4" s="585"/>
      <c r="B4" s="585"/>
      <c r="C4" s="585"/>
      <c r="D4" s="585"/>
      <c r="E4" s="585"/>
      <c r="F4" s="585"/>
    </row>
    <row r="5" spans="1:17" ht="52.5" customHeight="1">
      <c r="A5" s="588" t="s">
        <v>851</v>
      </c>
      <c r="B5" s="2762" t="str">
        <f>IF(ISBLANK('届出書 '!G18),"届出書の記載欄から自動引用",'届出書 '!G18)</f>
        <v>届出書の記載欄から自動引用</v>
      </c>
      <c r="C5" s="2719"/>
      <c r="D5" s="2719"/>
      <c r="E5" s="2719"/>
      <c r="F5" s="2720"/>
      <c r="G5" s="642"/>
    </row>
    <row r="6" spans="1:17" ht="54.75" customHeight="1">
      <c r="A6" s="802" t="s">
        <v>224</v>
      </c>
      <c r="B6" s="4522"/>
      <c r="C6" s="4523"/>
      <c r="D6" s="4523"/>
      <c r="E6" s="4523"/>
      <c r="F6" s="4524"/>
      <c r="G6" s="642"/>
    </row>
    <row r="7" spans="1:17" ht="18" customHeight="1">
      <c r="A7" s="803"/>
      <c r="B7" s="803"/>
      <c r="C7" s="803"/>
      <c r="D7" s="803"/>
      <c r="E7" s="803"/>
      <c r="F7" s="803"/>
    </row>
    <row r="8" spans="1:17" ht="112.5" customHeight="1">
      <c r="A8" s="4525" t="s">
        <v>1114</v>
      </c>
      <c r="B8" s="4532" t="s">
        <v>1562</v>
      </c>
      <c r="C8" s="4533"/>
      <c r="D8" s="4534"/>
      <c r="E8" s="4534"/>
      <c r="F8" s="1021"/>
      <c r="G8" s="642"/>
    </row>
    <row r="9" spans="1:17" ht="103.5" customHeight="1">
      <c r="A9" s="4526"/>
      <c r="B9" s="4527" t="s">
        <v>1115</v>
      </c>
      <c r="C9" s="4528"/>
      <c r="D9" s="4529"/>
      <c r="E9" s="4530"/>
      <c r="F9" s="4531"/>
      <c r="G9" s="642"/>
      <c r="Q9" s="1022"/>
    </row>
    <row r="10" spans="1:17">
      <c r="A10" s="582"/>
    </row>
    <row r="11" spans="1:17" ht="20.100000000000001" customHeight="1">
      <c r="A11" s="4132" t="s">
        <v>1116</v>
      </c>
      <c r="B11" s="4132"/>
      <c r="C11" s="4132"/>
      <c r="D11" s="4132"/>
      <c r="E11" s="4132"/>
      <c r="F11" s="4132"/>
    </row>
    <row r="12" spans="1:17" ht="20.100000000000001" customHeight="1">
      <c r="A12" s="4132"/>
      <c r="B12" s="4132"/>
      <c r="C12" s="4132"/>
      <c r="D12" s="4132"/>
      <c r="E12" s="4132"/>
      <c r="F12" s="4132"/>
    </row>
  </sheetData>
  <mergeCells count="10">
    <mergeCell ref="A11:F12"/>
    <mergeCell ref="D2:F2"/>
    <mergeCell ref="A3:F3"/>
    <mergeCell ref="B5:F5"/>
    <mergeCell ref="B6:F6"/>
    <mergeCell ref="A8:A9"/>
    <mergeCell ref="B9:C9"/>
    <mergeCell ref="D9:F9"/>
    <mergeCell ref="B8:C8"/>
    <mergeCell ref="D8:E8"/>
  </mergeCells>
  <phoneticPr fontId="8"/>
  <conditionalFormatting sqref="D9:F9 D8:E8 B6:F6">
    <cfRule type="notContainsBlanks" dxfId="7" priority="1">
      <formula>LEN(TRIM(B6))&gt;0</formula>
    </cfRule>
  </conditionalFormatting>
  <conditionalFormatting sqref="D9:F9">
    <cfRule type="expression" dxfId="6" priority="2">
      <formula>$D$8="有していない"</formula>
    </cfRule>
  </conditionalFormatting>
  <dataValidations count="2">
    <dataValidation type="list" allowBlank="1" showInputMessage="1" showErrorMessage="1" sqref="B6:F6" xr:uid="{0370E5EE-B729-4E14-8314-9AA59CE1A590}">
      <formula1>"１　新規,２　変更,３　終了"</formula1>
    </dataValidation>
    <dataValidation type="list" allowBlank="1" showInputMessage="1" showErrorMessage="1" sqref="D8:E8" xr:uid="{F30CE12C-B269-4110-8A0D-AC37A4A808DC}">
      <formula1>"有している,有していない"</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227"/>
  <sheetViews>
    <sheetView showZeros="0" view="pageBreakPreview" zoomScale="55" zoomScaleNormal="100" zoomScaleSheetLayoutView="55" workbookViewId="0"/>
  </sheetViews>
  <sheetFormatPr defaultColWidth="9"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535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883" t="s">
        <v>38</v>
      </c>
      <c r="B2" s="1884"/>
      <c r="C2" s="1885"/>
      <c r="D2" s="1889">
        <f>'別紙２（勤務体制【生活介護・療養介護】）'!B2</f>
        <v>0</v>
      </c>
      <c r="E2" s="1890"/>
      <c r="F2" s="1890"/>
      <c r="G2" s="1890"/>
      <c r="H2" s="1890"/>
      <c r="I2" s="1890"/>
      <c r="J2" s="1890"/>
      <c r="K2" s="1890"/>
      <c r="L2" s="1890"/>
      <c r="M2" s="1890"/>
      <c r="N2" s="1891"/>
      <c r="O2" s="1883" t="s">
        <v>78</v>
      </c>
      <c r="P2" s="1884"/>
      <c r="Q2" s="1884"/>
      <c r="R2" s="1885"/>
      <c r="S2" s="1892">
        <f>'別紙２（勤務体制【生活介護・療養介護】）'!V2</f>
        <v>0</v>
      </c>
      <c r="T2" s="1893"/>
      <c r="U2" s="1893"/>
      <c r="V2" s="1893"/>
      <c r="W2" s="1893"/>
      <c r="X2" s="1893"/>
      <c r="Y2" s="1893"/>
      <c r="Z2" s="1894"/>
      <c r="AA2" s="1883" t="s">
        <v>159</v>
      </c>
      <c r="AB2" s="1884"/>
      <c r="AC2" s="1884"/>
      <c r="AD2" s="1885"/>
      <c r="AE2" s="1886">
        <f>'別紙２（勤務体制【生活介護・療養介護】）'!B3</f>
        <v>0</v>
      </c>
      <c r="AF2" s="1887"/>
      <c r="AG2" s="1888"/>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571</v>
      </c>
      <c r="B4" s="1895"/>
      <c r="C4" s="1896"/>
      <c r="D4" s="22" t="s">
        <v>4</v>
      </c>
      <c r="E4" s="1897">
        <v>4</v>
      </c>
      <c r="F4" s="1897"/>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79</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867" t="s">
        <v>1</v>
      </c>
      <c r="AH6" s="30"/>
      <c r="AJ6" s="21"/>
      <c r="AK6" s="31" t="s">
        <v>536</v>
      </c>
      <c r="AL6" s="201" t="e">
        <f>ROUNDUP(AG9/AG8,1)</f>
        <v>#DIV/0!</v>
      </c>
      <c r="AM6" s="21"/>
      <c r="AN6" s="21"/>
      <c r="AS6" s="8"/>
      <c r="AT6" s="8"/>
      <c r="BA6" s="8"/>
    </row>
    <row r="7" spans="1:53" ht="24.95" customHeight="1" thickBot="1">
      <c r="A7" s="32" t="s">
        <v>8</v>
      </c>
      <c r="B7" s="45" t="s">
        <v>61</v>
      </c>
      <c r="C7" s="46" t="s">
        <v>386</v>
      </c>
      <c r="D7" s="46" t="s">
        <v>381</v>
      </c>
      <c r="E7" s="46" t="s">
        <v>382</v>
      </c>
      <c r="F7" s="46" t="s">
        <v>383</v>
      </c>
      <c r="G7" s="46" t="s">
        <v>384</v>
      </c>
      <c r="H7" s="46" t="s">
        <v>385</v>
      </c>
      <c r="I7" s="46" t="s">
        <v>61</v>
      </c>
      <c r="J7" s="46" t="s">
        <v>386</v>
      </c>
      <c r="K7" s="47" t="s">
        <v>381</v>
      </c>
      <c r="L7" s="45" t="s">
        <v>382</v>
      </c>
      <c r="M7" s="46" t="s">
        <v>383</v>
      </c>
      <c r="N7" s="46" t="s">
        <v>384</v>
      </c>
      <c r="O7" s="46" t="s">
        <v>385</v>
      </c>
      <c r="P7" s="46" t="s">
        <v>61</v>
      </c>
      <c r="Q7" s="46" t="s">
        <v>386</v>
      </c>
      <c r="R7" s="46" t="s">
        <v>381</v>
      </c>
      <c r="S7" s="46" t="s">
        <v>382</v>
      </c>
      <c r="T7" s="46" t="s">
        <v>383</v>
      </c>
      <c r="U7" s="504" t="s">
        <v>384</v>
      </c>
      <c r="V7" s="45" t="s">
        <v>385</v>
      </c>
      <c r="W7" s="46" t="s">
        <v>61</v>
      </c>
      <c r="X7" s="46" t="s">
        <v>386</v>
      </c>
      <c r="Y7" s="46" t="s">
        <v>383</v>
      </c>
      <c r="Z7" s="46" t="s">
        <v>384</v>
      </c>
      <c r="AA7" s="46" t="s">
        <v>385</v>
      </c>
      <c r="AB7" s="46" t="s">
        <v>61</v>
      </c>
      <c r="AC7" s="46" t="s">
        <v>386</v>
      </c>
      <c r="AD7" s="46" t="s">
        <v>381</v>
      </c>
      <c r="AE7" s="46" t="s">
        <v>382</v>
      </c>
      <c r="AF7" s="47"/>
      <c r="AG7" s="1868"/>
      <c r="AH7" s="30"/>
      <c r="AI7" s="30"/>
      <c r="AJ7" s="21"/>
      <c r="AK7" s="1872" t="s">
        <v>537</v>
      </c>
      <c r="AL7" s="1874" t="e">
        <f>ROUND((AG11+AG13+AG15+AG17+AG18)/AG20*100,0) &amp;"％"</f>
        <v>#DIV/0!</v>
      </c>
      <c r="AM7" s="21"/>
      <c r="AN7" s="21"/>
    </row>
    <row r="8" spans="1:53" ht="24.95" customHeight="1" thickBot="1">
      <c r="A8" s="33" t="s">
        <v>9</v>
      </c>
      <c r="B8" s="499"/>
      <c r="C8" s="500"/>
      <c r="D8" s="500"/>
      <c r="E8" s="500"/>
      <c r="F8" s="500"/>
      <c r="G8" s="500"/>
      <c r="H8" s="500"/>
      <c r="I8" s="500"/>
      <c r="J8" s="500"/>
      <c r="K8" s="501"/>
      <c r="L8" s="499"/>
      <c r="M8" s="500"/>
      <c r="N8" s="500"/>
      <c r="O8" s="500"/>
      <c r="P8" s="500"/>
      <c r="Q8" s="500"/>
      <c r="R8" s="500"/>
      <c r="S8" s="500"/>
      <c r="T8" s="500"/>
      <c r="U8" s="501"/>
      <c r="V8" s="502"/>
      <c r="W8" s="500"/>
      <c r="X8" s="500"/>
      <c r="Y8" s="500"/>
      <c r="Z8" s="500"/>
      <c r="AA8" s="500"/>
      <c r="AB8" s="500"/>
      <c r="AC8" s="500"/>
      <c r="AD8" s="500"/>
      <c r="AE8" s="500"/>
      <c r="AF8" s="503"/>
      <c r="AG8" s="202">
        <f>COUNTIF(B8:AF8,"○")</f>
        <v>0</v>
      </c>
      <c r="AH8" s="34"/>
      <c r="AJ8" s="21"/>
      <c r="AK8" s="1873"/>
      <c r="AL8" s="1875" t="e">
        <f>ROUND((AG20+#REF!)/AG21*100,0) &amp;"％"</f>
        <v>#REF!</v>
      </c>
      <c r="AM8" s="21"/>
      <c r="AN8" s="21"/>
    </row>
    <row r="9" spans="1:53" ht="24.95" customHeight="1" thickBot="1">
      <c r="A9" s="33" t="s">
        <v>10</v>
      </c>
      <c r="B9" s="155">
        <f t="shared" ref="B9:AF9" si="0">SUM(B10:B18)</f>
        <v>0</v>
      </c>
      <c r="C9" s="156">
        <f t="shared" si="0"/>
        <v>0</v>
      </c>
      <c r="D9" s="156">
        <f t="shared" si="0"/>
        <v>0</v>
      </c>
      <c r="E9" s="156">
        <f t="shared" si="0"/>
        <v>0</v>
      </c>
      <c r="F9" s="156">
        <f t="shared" si="0"/>
        <v>0</v>
      </c>
      <c r="G9" s="156">
        <f t="shared" si="0"/>
        <v>0</v>
      </c>
      <c r="H9" s="156">
        <f t="shared" si="0"/>
        <v>0</v>
      </c>
      <c r="I9" s="156">
        <f t="shared" si="0"/>
        <v>0</v>
      </c>
      <c r="J9" s="156">
        <f t="shared" si="0"/>
        <v>0</v>
      </c>
      <c r="K9" s="157">
        <f t="shared" si="0"/>
        <v>0</v>
      </c>
      <c r="L9" s="155">
        <f t="shared" si="0"/>
        <v>0</v>
      </c>
      <c r="M9" s="156">
        <f t="shared" si="0"/>
        <v>0</v>
      </c>
      <c r="N9" s="156">
        <f t="shared" si="0"/>
        <v>0</v>
      </c>
      <c r="O9" s="156">
        <f t="shared" si="0"/>
        <v>0</v>
      </c>
      <c r="P9" s="156">
        <f t="shared" si="0"/>
        <v>0</v>
      </c>
      <c r="Q9" s="156">
        <f t="shared" si="0"/>
        <v>0</v>
      </c>
      <c r="R9" s="156">
        <f t="shared" si="0"/>
        <v>0</v>
      </c>
      <c r="S9" s="156">
        <f t="shared" si="0"/>
        <v>0</v>
      </c>
      <c r="T9" s="156">
        <f t="shared" si="0"/>
        <v>0</v>
      </c>
      <c r="U9" s="157">
        <f t="shared" si="0"/>
        <v>0</v>
      </c>
      <c r="V9" s="158">
        <f t="shared" si="0"/>
        <v>0</v>
      </c>
      <c r="W9" s="156">
        <f t="shared" si="0"/>
        <v>0</v>
      </c>
      <c r="X9" s="156">
        <f t="shared" si="0"/>
        <v>0</v>
      </c>
      <c r="Y9" s="156">
        <f t="shared" si="0"/>
        <v>0</v>
      </c>
      <c r="Z9" s="156">
        <f t="shared" si="0"/>
        <v>0</v>
      </c>
      <c r="AA9" s="156">
        <f t="shared" si="0"/>
        <v>0</v>
      </c>
      <c r="AB9" s="156">
        <f t="shared" si="0"/>
        <v>0</v>
      </c>
      <c r="AC9" s="156">
        <f t="shared" si="0"/>
        <v>0</v>
      </c>
      <c r="AD9" s="156">
        <f t="shared" si="0"/>
        <v>0</v>
      </c>
      <c r="AE9" s="156">
        <f t="shared" si="0"/>
        <v>0</v>
      </c>
      <c r="AF9" s="156">
        <f t="shared" si="0"/>
        <v>0</v>
      </c>
      <c r="AG9" s="203">
        <f t="shared" ref="AG9:AG18" si="1">SUM(B9:AF9)</f>
        <v>0</v>
      </c>
      <c r="AH9" s="11"/>
      <c r="AI9" s="1863" t="s">
        <v>538</v>
      </c>
      <c r="AJ9" s="21"/>
      <c r="AK9" s="31" t="s">
        <v>539</v>
      </c>
      <c r="AL9" s="204" t="e">
        <f>ROUND(SUM(AI11:AI18)/AG20,1)</f>
        <v>#DIV/0!</v>
      </c>
      <c r="AM9" s="21"/>
      <c r="AN9" s="21"/>
    </row>
    <row r="10" spans="1:53" ht="24.95" customHeight="1" thickBot="1">
      <c r="A10" s="33" t="s">
        <v>80</v>
      </c>
      <c r="B10" s="159"/>
      <c r="C10" s="154"/>
      <c r="D10" s="154"/>
      <c r="E10" s="154"/>
      <c r="F10" s="154"/>
      <c r="G10" s="154"/>
      <c r="H10" s="154"/>
      <c r="I10" s="154"/>
      <c r="J10" s="154"/>
      <c r="K10" s="152"/>
      <c r="L10" s="159"/>
      <c r="M10" s="154"/>
      <c r="N10" s="154"/>
      <c r="O10" s="154"/>
      <c r="P10" s="154"/>
      <c r="Q10" s="154"/>
      <c r="R10" s="154"/>
      <c r="S10" s="154"/>
      <c r="T10" s="154"/>
      <c r="U10" s="152"/>
      <c r="V10" s="160"/>
      <c r="W10" s="154"/>
      <c r="X10" s="154"/>
      <c r="Y10" s="154"/>
      <c r="Z10" s="154"/>
      <c r="AA10" s="154"/>
      <c r="AB10" s="154"/>
      <c r="AC10" s="154"/>
      <c r="AD10" s="154"/>
      <c r="AE10" s="154"/>
      <c r="AF10" s="154"/>
      <c r="AG10" s="203">
        <f>SUM(B10:AF10)</f>
        <v>0</v>
      </c>
      <c r="AI10" s="1876"/>
      <c r="AJ10" s="21"/>
      <c r="AK10" s="14" t="s">
        <v>81</v>
      </c>
      <c r="AL10" s="205"/>
      <c r="AM10" s="21"/>
      <c r="AN10" s="21"/>
    </row>
    <row r="11" spans="1:53" ht="24.95" customHeight="1" thickBot="1">
      <c r="A11" s="35" t="s">
        <v>408</v>
      </c>
      <c r="B11" s="161"/>
      <c r="C11" s="162"/>
      <c r="D11" s="162"/>
      <c r="E11" s="162"/>
      <c r="F11" s="162"/>
      <c r="G11" s="162"/>
      <c r="H11" s="162"/>
      <c r="I11" s="162"/>
      <c r="J11" s="162"/>
      <c r="K11" s="163"/>
      <c r="L11" s="161"/>
      <c r="M11" s="162"/>
      <c r="N11" s="162"/>
      <c r="O11" s="162"/>
      <c r="P11" s="162"/>
      <c r="Q11" s="162"/>
      <c r="R11" s="162"/>
      <c r="S11" s="162"/>
      <c r="T11" s="162"/>
      <c r="U11" s="163"/>
      <c r="V11" s="164"/>
      <c r="W11" s="162"/>
      <c r="X11" s="162"/>
      <c r="Y11" s="162"/>
      <c r="Z11" s="162"/>
      <c r="AA11" s="162"/>
      <c r="AB11" s="162"/>
      <c r="AC11" s="162"/>
      <c r="AD11" s="162"/>
      <c r="AE11" s="162"/>
      <c r="AF11" s="162"/>
      <c r="AG11" s="206">
        <f t="shared" si="1"/>
        <v>0</v>
      </c>
      <c r="AH11" s="36" t="s">
        <v>540</v>
      </c>
      <c r="AI11" s="207">
        <f>AG11*2</f>
        <v>0</v>
      </c>
      <c r="AJ11" s="21"/>
      <c r="AK11" s="14" t="s">
        <v>82</v>
      </c>
      <c r="AL11" s="208" t="e">
        <f>AL6/AE2</f>
        <v>#DIV/0!</v>
      </c>
      <c r="AM11" s="21"/>
      <c r="AN11" s="21"/>
    </row>
    <row r="12" spans="1:53" ht="24.95" customHeight="1" thickBot="1">
      <c r="A12" s="35" t="s">
        <v>83</v>
      </c>
      <c r="B12" s="165"/>
      <c r="C12" s="166"/>
      <c r="D12" s="166"/>
      <c r="E12" s="166"/>
      <c r="F12" s="166"/>
      <c r="G12" s="166"/>
      <c r="H12" s="166"/>
      <c r="I12" s="166"/>
      <c r="J12" s="166"/>
      <c r="K12" s="167"/>
      <c r="L12" s="165"/>
      <c r="M12" s="166"/>
      <c r="N12" s="166"/>
      <c r="O12" s="166"/>
      <c r="P12" s="166"/>
      <c r="Q12" s="166"/>
      <c r="R12" s="166"/>
      <c r="S12" s="166"/>
      <c r="T12" s="166"/>
      <c r="U12" s="167"/>
      <c r="V12" s="168"/>
      <c r="W12" s="166"/>
      <c r="X12" s="166"/>
      <c r="Y12" s="166"/>
      <c r="Z12" s="166"/>
      <c r="AA12" s="166"/>
      <c r="AB12" s="166"/>
      <c r="AC12" s="166"/>
      <c r="AD12" s="166"/>
      <c r="AE12" s="166"/>
      <c r="AF12" s="169"/>
      <c r="AG12" s="206">
        <f>SUM(B12:AF12)</f>
        <v>0</v>
      </c>
      <c r="AH12" s="36" t="s">
        <v>540</v>
      </c>
      <c r="AI12" s="207">
        <f>AG12*2</f>
        <v>0</v>
      </c>
      <c r="AK12" s="209" t="s">
        <v>541</v>
      </c>
      <c r="AL12" s="210" t="e">
        <f>ROUND((AG21)/AG9*100,0) &amp;"％"</f>
        <v>#DIV/0!</v>
      </c>
      <c r="AM12" s="21"/>
      <c r="AN12" s="21"/>
    </row>
    <row r="13" spans="1:53" ht="24.95" customHeight="1" thickBot="1">
      <c r="A13" s="37" t="s">
        <v>409</v>
      </c>
      <c r="B13" s="165"/>
      <c r="C13" s="166"/>
      <c r="D13" s="166"/>
      <c r="E13" s="166"/>
      <c r="F13" s="166"/>
      <c r="G13" s="166"/>
      <c r="H13" s="166"/>
      <c r="I13" s="166"/>
      <c r="J13" s="166"/>
      <c r="K13" s="167"/>
      <c r="L13" s="165"/>
      <c r="M13" s="166"/>
      <c r="N13" s="166"/>
      <c r="O13" s="166"/>
      <c r="P13" s="166"/>
      <c r="Q13" s="166"/>
      <c r="R13" s="166"/>
      <c r="S13" s="166"/>
      <c r="T13" s="166"/>
      <c r="U13" s="167"/>
      <c r="V13" s="168"/>
      <c r="W13" s="166"/>
      <c r="X13" s="166"/>
      <c r="Y13" s="166"/>
      <c r="Z13" s="166"/>
      <c r="AA13" s="166"/>
      <c r="AB13" s="166"/>
      <c r="AC13" s="166"/>
      <c r="AD13" s="166"/>
      <c r="AE13" s="166"/>
      <c r="AF13" s="169"/>
      <c r="AG13" s="206">
        <f>SUM(B13:AF13)</f>
        <v>0</v>
      </c>
      <c r="AH13" s="36" t="s">
        <v>103</v>
      </c>
      <c r="AI13" s="207">
        <f>AG13*3</f>
        <v>0</v>
      </c>
      <c r="AM13" s="21"/>
      <c r="AN13" s="21"/>
    </row>
    <row r="14" spans="1:53" ht="24.95" customHeight="1" thickBot="1">
      <c r="A14" s="35" t="s">
        <v>84</v>
      </c>
      <c r="B14" s="165"/>
      <c r="C14" s="166"/>
      <c r="D14" s="166"/>
      <c r="E14" s="166"/>
      <c r="F14" s="166"/>
      <c r="G14" s="166"/>
      <c r="H14" s="166"/>
      <c r="I14" s="166"/>
      <c r="J14" s="166"/>
      <c r="K14" s="167"/>
      <c r="L14" s="165"/>
      <c r="M14" s="166"/>
      <c r="N14" s="166"/>
      <c r="O14" s="166"/>
      <c r="P14" s="166"/>
      <c r="Q14" s="166"/>
      <c r="R14" s="166"/>
      <c r="S14" s="166"/>
      <c r="T14" s="166"/>
      <c r="U14" s="167"/>
      <c r="V14" s="168"/>
      <c r="W14" s="166"/>
      <c r="X14" s="166"/>
      <c r="Y14" s="166"/>
      <c r="Z14" s="166"/>
      <c r="AA14" s="166"/>
      <c r="AB14" s="166"/>
      <c r="AC14" s="166"/>
      <c r="AD14" s="166"/>
      <c r="AE14" s="166"/>
      <c r="AF14" s="169"/>
      <c r="AG14" s="206">
        <f t="shared" si="1"/>
        <v>0</v>
      </c>
      <c r="AH14" s="36" t="s">
        <v>103</v>
      </c>
      <c r="AI14" s="207">
        <f>AG14*3</f>
        <v>0</v>
      </c>
      <c r="AJ14" s="21"/>
      <c r="AK14" s="38"/>
      <c r="AL14" s="12"/>
      <c r="AM14" s="21"/>
      <c r="AN14" s="21"/>
    </row>
    <row r="15" spans="1:53" ht="24.95" customHeight="1" thickBot="1">
      <c r="A15" s="39" t="s">
        <v>410</v>
      </c>
      <c r="B15" s="165"/>
      <c r="C15" s="166"/>
      <c r="D15" s="166"/>
      <c r="E15" s="166"/>
      <c r="F15" s="166"/>
      <c r="G15" s="166"/>
      <c r="H15" s="166"/>
      <c r="I15" s="166"/>
      <c r="J15" s="166"/>
      <c r="K15" s="167"/>
      <c r="L15" s="165"/>
      <c r="M15" s="166"/>
      <c r="N15" s="166"/>
      <c r="O15" s="166"/>
      <c r="P15" s="166"/>
      <c r="Q15" s="166"/>
      <c r="R15" s="166"/>
      <c r="S15" s="166"/>
      <c r="T15" s="166"/>
      <c r="U15" s="167"/>
      <c r="V15" s="168"/>
      <c r="W15" s="166"/>
      <c r="X15" s="166"/>
      <c r="Y15" s="166"/>
      <c r="Z15" s="166"/>
      <c r="AA15" s="166"/>
      <c r="AB15" s="166"/>
      <c r="AC15" s="166"/>
      <c r="AD15" s="166"/>
      <c r="AE15" s="166"/>
      <c r="AF15" s="169"/>
      <c r="AG15" s="211">
        <f t="shared" si="1"/>
        <v>0</v>
      </c>
      <c r="AH15" s="36" t="s">
        <v>104</v>
      </c>
      <c r="AI15" s="212">
        <f>AG15*4</f>
        <v>0</v>
      </c>
      <c r="AM15" s="21"/>
      <c r="AN15" s="21"/>
    </row>
    <row r="16" spans="1:53" ht="24.95" customHeight="1" thickBot="1">
      <c r="A16" s="40" t="s">
        <v>85</v>
      </c>
      <c r="B16" s="170"/>
      <c r="C16" s="171"/>
      <c r="D16" s="171"/>
      <c r="E16" s="171"/>
      <c r="F16" s="171"/>
      <c r="G16" s="171"/>
      <c r="H16" s="171"/>
      <c r="I16" s="171"/>
      <c r="J16" s="171"/>
      <c r="K16" s="172"/>
      <c r="L16" s="170"/>
      <c r="M16" s="171"/>
      <c r="N16" s="171"/>
      <c r="O16" s="171"/>
      <c r="P16" s="171"/>
      <c r="Q16" s="171"/>
      <c r="R16" s="171"/>
      <c r="S16" s="171"/>
      <c r="T16" s="171"/>
      <c r="U16" s="172"/>
      <c r="V16" s="173"/>
      <c r="W16" s="171"/>
      <c r="X16" s="171"/>
      <c r="Y16" s="171"/>
      <c r="Z16" s="171"/>
      <c r="AA16" s="171"/>
      <c r="AB16" s="171"/>
      <c r="AC16" s="171"/>
      <c r="AD16" s="171"/>
      <c r="AE16" s="171"/>
      <c r="AF16" s="174"/>
      <c r="AG16" s="211">
        <f t="shared" si="1"/>
        <v>0</v>
      </c>
      <c r="AH16" s="36" t="s">
        <v>104</v>
      </c>
      <c r="AI16" s="212">
        <f>AG16*4</f>
        <v>0</v>
      </c>
      <c r="AM16" s="21"/>
      <c r="AN16" s="21"/>
    </row>
    <row r="17" spans="1:53" ht="24.95" customHeight="1" thickBot="1">
      <c r="A17" s="39" t="s">
        <v>105</v>
      </c>
      <c r="B17" s="170"/>
      <c r="C17" s="171"/>
      <c r="D17" s="171"/>
      <c r="E17" s="171"/>
      <c r="F17" s="171"/>
      <c r="G17" s="171"/>
      <c r="H17" s="171"/>
      <c r="I17" s="171"/>
      <c r="J17" s="171"/>
      <c r="K17" s="172"/>
      <c r="L17" s="170"/>
      <c r="M17" s="171"/>
      <c r="N17" s="171"/>
      <c r="O17" s="171"/>
      <c r="P17" s="171"/>
      <c r="Q17" s="171"/>
      <c r="R17" s="171"/>
      <c r="S17" s="171"/>
      <c r="T17" s="171"/>
      <c r="U17" s="172"/>
      <c r="V17" s="173"/>
      <c r="W17" s="171"/>
      <c r="X17" s="171"/>
      <c r="Y17" s="171"/>
      <c r="Z17" s="171"/>
      <c r="AA17" s="171"/>
      <c r="AB17" s="171"/>
      <c r="AC17" s="171"/>
      <c r="AD17" s="171"/>
      <c r="AE17" s="171"/>
      <c r="AF17" s="174"/>
      <c r="AG17" s="211">
        <f t="shared" si="1"/>
        <v>0</v>
      </c>
      <c r="AH17" s="36" t="s">
        <v>106</v>
      </c>
      <c r="AI17" s="213">
        <f>AG17*5</f>
        <v>0</v>
      </c>
      <c r="AM17" s="21"/>
      <c r="AN17" s="21"/>
    </row>
    <row r="18" spans="1:53" ht="24.95" customHeight="1" thickBot="1">
      <c r="A18" s="44" t="s">
        <v>107</v>
      </c>
      <c r="B18" s="175"/>
      <c r="C18" s="176"/>
      <c r="D18" s="176"/>
      <c r="E18" s="176"/>
      <c r="F18" s="176"/>
      <c r="G18" s="176"/>
      <c r="H18" s="176"/>
      <c r="I18" s="176"/>
      <c r="J18" s="176"/>
      <c r="K18" s="177"/>
      <c r="L18" s="175"/>
      <c r="M18" s="176"/>
      <c r="N18" s="176"/>
      <c r="O18" s="176"/>
      <c r="P18" s="176"/>
      <c r="Q18" s="176"/>
      <c r="R18" s="176"/>
      <c r="S18" s="176"/>
      <c r="T18" s="176"/>
      <c r="U18" s="177"/>
      <c r="V18" s="178"/>
      <c r="W18" s="176"/>
      <c r="X18" s="176"/>
      <c r="Y18" s="176"/>
      <c r="Z18" s="176"/>
      <c r="AA18" s="176"/>
      <c r="AB18" s="176"/>
      <c r="AC18" s="176"/>
      <c r="AD18" s="176"/>
      <c r="AE18" s="176"/>
      <c r="AF18" s="179"/>
      <c r="AG18" s="214">
        <f t="shared" si="1"/>
        <v>0</v>
      </c>
      <c r="AH18" s="36" t="s">
        <v>108</v>
      </c>
      <c r="AI18" s="213">
        <f>AG18*6</f>
        <v>0</v>
      </c>
      <c r="AM18" s="21"/>
      <c r="AN18" s="21"/>
    </row>
    <row r="19" spans="1:53" ht="24.75" customHeight="1" thickBot="1">
      <c r="A19" s="75" t="s">
        <v>542</v>
      </c>
      <c r="B19" s="164"/>
      <c r="C19" s="162"/>
      <c r="D19" s="162"/>
      <c r="E19" s="162"/>
      <c r="F19" s="162"/>
      <c r="G19" s="162"/>
      <c r="H19" s="162"/>
      <c r="I19" s="162"/>
      <c r="J19" s="162"/>
      <c r="K19" s="163"/>
      <c r="L19" s="161"/>
      <c r="M19" s="162"/>
      <c r="N19" s="162"/>
      <c r="O19" s="162"/>
      <c r="P19" s="162"/>
      <c r="Q19" s="162"/>
      <c r="R19" s="162"/>
      <c r="S19" s="162"/>
      <c r="T19" s="162"/>
      <c r="U19" s="163"/>
      <c r="V19" s="164"/>
      <c r="W19" s="162"/>
      <c r="X19" s="162"/>
      <c r="Y19" s="162"/>
      <c r="Z19" s="162"/>
      <c r="AA19" s="162"/>
      <c r="AB19" s="162"/>
      <c r="AC19" s="162"/>
      <c r="AD19" s="162"/>
      <c r="AE19" s="162"/>
      <c r="AF19" s="180"/>
      <c r="AG19" s="215">
        <f>SUM(B19:AF19)</f>
        <v>0</v>
      </c>
      <c r="AH19" s="49"/>
      <c r="AI19" s="74"/>
      <c r="AM19" s="21"/>
      <c r="AN19" s="21"/>
    </row>
    <row r="20" spans="1:53" ht="26.25" customHeight="1" thickBot="1">
      <c r="A20" s="50" t="s">
        <v>543</v>
      </c>
      <c r="B20" s="181">
        <f>SUM(B11:B18)</f>
        <v>0</v>
      </c>
      <c r="C20" s="182">
        <f t="shared" ref="C20:AF20" si="2">SUM(C11:C18)</f>
        <v>0</v>
      </c>
      <c r="D20" s="182">
        <f t="shared" si="2"/>
        <v>0</v>
      </c>
      <c r="E20" s="182">
        <f t="shared" si="2"/>
        <v>0</v>
      </c>
      <c r="F20" s="182">
        <f t="shared" si="2"/>
        <v>0</v>
      </c>
      <c r="G20" s="182">
        <f>SUM(G11:G18)</f>
        <v>0</v>
      </c>
      <c r="H20" s="182">
        <f t="shared" si="2"/>
        <v>0</v>
      </c>
      <c r="I20" s="182">
        <f t="shared" si="2"/>
        <v>0</v>
      </c>
      <c r="J20" s="182">
        <f t="shared" si="2"/>
        <v>0</v>
      </c>
      <c r="K20" s="183">
        <f t="shared" si="2"/>
        <v>0</v>
      </c>
      <c r="L20" s="184">
        <f t="shared" si="2"/>
        <v>0</v>
      </c>
      <c r="M20" s="182">
        <f t="shared" si="2"/>
        <v>0</v>
      </c>
      <c r="N20" s="182">
        <f t="shared" si="2"/>
        <v>0</v>
      </c>
      <c r="O20" s="182">
        <f t="shared" si="2"/>
        <v>0</v>
      </c>
      <c r="P20" s="182">
        <f t="shared" si="2"/>
        <v>0</v>
      </c>
      <c r="Q20" s="182">
        <f t="shared" si="2"/>
        <v>0</v>
      </c>
      <c r="R20" s="182">
        <f t="shared" si="2"/>
        <v>0</v>
      </c>
      <c r="S20" s="182">
        <f t="shared" si="2"/>
        <v>0</v>
      </c>
      <c r="T20" s="182">
        <f t="shared" si="2"/>
        <v>0</v>
      </c>
      <c r="U20" s="183">
        <f t="shared" si="2"/>
        <v>0</v>
      </c>
      <c r="V20" s="181">
        <f t="shared" si="2"/>
        <v>0</v>
      </c>
      <c r="W20" s="182">
        <f t="shared" si="2"/>
        <v>0</v>
      </c>
      <c r="X20" s="182">
        <f t="shared" si="2"/>
        <v>0</v>
      </c>
      <c r="Y20" s="182">
        <f t="shared" si="2"/>
        <v>0</v>
      </c>
      <c r="Z20" s="182">
        <f t="shared" si="2"/>
        <v>0</v>
      </c>
      <c r="AA20" s="182">
        <f t="shared" si="2"/>
        <v>0</v>
      </c>
      <c r="AB20" s="182">
        <f t="shared" si="2"/>
        <v>0</v>
      </c>
      <c r="AC20" s="182">
        <f t="shared" si="2"/>
        <v>0</v>
      </c>
      <c r="AD20" s="182">
        <f t="shared" si="2"/>
        <v>0</v>
      </c>
      <c r="AE20" s="182">
        <f t="shared" si="2"/>
        <v>0</v>
      </c>
      <c r="AF20" s="185">
        <f t="shared" si="2"/>
        <v>0</v>
      </c>
      <c r="AG20" s="203">
        <f>SUM(AG11:AG18)</f>
        <v>0</v>
      </c>
      <c r="AH20" s="49" t="s">
        <v>1</v>
      </c>
      <c r="AI20" s="212">
        <f>SUM(AI11:AI18)</f>
        <v>0</v>
      </c>
      <c r="AM20" s="21"/>
      <c r="AN20" s="21"/>
    </row>
    <row r="21" spans="1:53" s="19" customFormat="1" ht="24.75" thickBot="1">
      <c r="A21" s="216" t="s">
        <v>544</v>
      </c>
      <c r="B21" s="186"/>
      <c r="C21" s="187"/>
      <c r="D21" s="187"/>
      <c r="E21" s="187"/>
      <c r="F21" s="187"/>
      <c r="G21" s="187"/>
      <c r="H21" s="187"/>
      <c r="I21" s="187"/>
      <c r="J21" s="187"/>
      <c r="K21" s="188"/>
      <c r="L21" s="189"/>
      <c r="M21" s="187"/>
      <c r="N21" s="187"/>
      <c r="O21" s="187"/>
      <c r="P21" s="187"/>
      <c r="Q21" s="187"/>
      <c r="R21" s="187"/>
      <c r="S21" s="187"/>
      <c r="T21" s="187"/>
      <c r="U21" s="190"/>
      <c r="V21" s="186"/>
      <c r="W21" s="187"/>
      <c r="X21" s="187"/>
      <c r="Y21" s="187"/>
      <c r="Z21" s="187"/>
      <c r="AA21" s="187"/>
      <c r="AB21" s="187"/>
      <c r="AC21" s="187"/>
      <c r="AD21" s="187"/>
      <c r="AE21" s="187"/>
      <c r="AF21" s="188"/>
      <c r="AG21" s="217">
        <f>SUM(B21:AF21)</f>
        <v>0</v>
      </c>
      <c r="AH21" s="16"/>
      <c r="AI21" s="16"/>
      <c r="AM21" s="17"/>
      <c r="AN21" s="17"/>
      <c r="AO21" s="18"/>
      <c r="AP21" s="18"/>
      <c r="AQ21" s="18"/>
      <c r="AR21" s="18"/>
      <c r="AS21" s="18"/>
      <c r="AT21" s="18"/>
      <c r="AU21" s="18"/>
      <c r="AV21" s="18"/>
    </row>
    <row r="22" spans="1:53" ht="26.25" customHeight="1">
      <c r="A22" s="10" t="s">
        <v>571</v>
      </c>
      <c r="B22" s="1865">
        <f>B4</f>
        <v>0</v>
      </c>
      <c r="C22" s="1865"/>
      <c r="D22" s="22" t="s">
        <v>4</v>
      </c>
      <c r="E22" s="1866">
        <v>5</v>
      </c>
      <c r="F22" s="1866"/>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79</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877" t="s">
        <v>1</v>
      </c>
      <c r="AH24" s="30"/>
      <c r="AI24" s="30"/>
      <c r="AJ24" s="21"/>
      <c r="AK24" s="31" t="s">
        <v>536</v>
      </c>
      <c r="AL24" s="201" t="e">
        <f>ROUNDUP(AG27/AG26,1)</f>
        <v>#DIV/0!</v>
      </c>
      <c r="AM24" s="21"/>
      <c r="AN24" s="21"/>
      <c r="AS24" s="8"/>
      <c r="AT24" s="8"/>
      <c r="BA24" s="8"/>
    </row>
    <row r="25" spans="1:53" ht="24.95" customHeight="1" thickBot="1">
      <c r="A25" s="32" t="s">
        <v>8</v>
      </c>
      <c r="B25" s="45" t="s">
        <v>534</v>
      </c>
      <c r="C25" s="46" t="s">
        <v>644</v>
      </c>
      <c r="D25" s="45" t="s">
        <v>385</v>
      </c>
      <c r="E25" s="46" t="s">
        <v>61</v>
      </c>
      <c r="F25" s="45" t="s">
        <v>386</v>
      </c>
      <c r="G25" s="46" t="s">
        <v>381</v>
      </c>
      <c r="H25" s="45" t="s">
        <v>382</v>
      </c>
      <c r="I25" s="46" t="s">
        <v>383</v>
      </c>
      <c r="J25" s="45" t="s">
        <v>384</v>
      </c>
      <c r="K25" s="46" t="s">
        <v>385</v>
      </c>
      <c r="L25" s="45" t="s">
        <v>61</v>
      </c>
      <c r="M25" s="46" t="s">
        <v>386</v>
      </c>
      <c r="N25" s="45" t="s">
        <v>381</v>
      </c>
      <c r="O25" s="46" t="s">
        <v>382</v>
      </c>
      <c r="P25" s="45" t="s">
        <v>383</v>
      </c>
      <c r="Q25" s="46" t="s">
        <v>384</v>
      </c>
      <c r="R25" s="45" t="s">
        <v>385</v>
      </c>
      <c r="S25" s="46" t="s">
        <v>61</v>
      </c>
      <c r="T25" s="45" t="s">
        <v>386</v>
      </c>
      <c r="U25" s="46" t="s">
        <v>381</v>
      </c>
      <c r="V25" s="45" t="s">
        <v>382</v>
      </c>
      <c r="W25" s="46" t="s">
        <v>383</v>
      </c>
      <c r="X25" s="45" t="s">
        <v>384</v>
      </c>
      <c r="Y25" s="46" t="s">
        <v>385</v>
      </c>
      <c r="Z25" s="45" t="s">
        <v>61</v>
      </c>
      <c r="AA25" s="46" t="s">
        <v>386</v>
      </c>
      <c r="AB25" s="45" t="s">
        <v>381</v>
      </c>
      <c r="AC25" s="46" t="s">
        <v>382</v>
      </c>
      <c r="AD25" s="45" t="s">
        <v>383</v>
      </c>
      <c r="AE25" s="46" t="s">
        <v>384</v>
      </c>
      <c r="AF25" s="45" t="s">
        <v>385</v>
      </c>
      <c r="AG25" s="1878"/>
      <c r="AH25" s="30"/>
      <c r="AI25" s="30"/>
      <c r="AJ25" s="21"/>
      <c r="AK25" s="1872" t="s">
        <v>537</v>
      </c>
      <c r="AL25" s="1874" t="e">
        <f>ROUND((AG29+AG31+AG33+AG35+AG36)/AG38*100,0) &amp;"％"</f>
        <v>#DIV/0!</v>
      </c>
      <c r="AM25" s="21"/>
      <c r="AN25" s="21"/>
    </row>
    <row r="26" spans="1:53" ht="24.95" customHeight="1" thickBot="1">
      <c r="A26" s="33" t="s">
        <v>9</v>
      </c>
      <c r="B26" s="150"/>
      <c r="C26" s="151"/>
      <c r="D26" s="151"/>
      <c r="E26" s="151"/>
      <c r="F26" s="151"/>
      <c r="G26" s="151"/>
      <c r="H26" s="151"/>
      <c r="I26" s="151"/>
      <c r="J26" s="151"/>
      <c r="K26" s="152"/>
      <c r="L26" s="150"/>
      <c r="M26" s="151"/>
      <c r="N26" s="151"/>
      <c r="O26" s="151"/>
      <c r="P26" s="151"/>
      <c r="Q26" s="151"/>
      <c r="R26" s="151"/>
      <c r="S26" s="151"/>
      <c r="T26" s="151"/>
      <c r="U26" s="152"/>
      <c r="V26" s="153"/>
      <c r="W26" s="151"/>
      <c r="X26" s="151"/>
      <c r="Y26" s="151"/>
      <c r="Z26" s="151"/>
      <c r="AA26" s="151"/>
      <c r="AB26" s="151"/>
      <c r="AC26" s="151"/>
      <c r="AD26" s="151"/>
      <c r="AE26" s="151"/>
      <c r="AF26" s="154"/>
      <c r="AG26" s="202">
        <f>COUNTIF(B26:AF26,"○")</f>
        <v>0</v>
      </c>
      <c r="AH26" s="34"/>
      <c r="AJ26" s="21"/>
      <c r="AK26" s="1873"/>
      <c r="AL26" s="1875" t="e">
        <f>ROUND((AG38+#REF!)/AG39*100,0) &amp;"％"</f>
        <v>#REF!</v>
      </c>
      <c r="AM26" s="21"/>
      <c r="AN26" s="21"/>
    </row>
    <row r="27" spans="1:53" ht="24.95" customHeight="1" thickBot="1">
      <c r="A27" s="33" t="s">
        <v>10</v>
      </c>
      <c r="B27" s="155">
        <f t="shared" ref="B27:AF27" si="3">SUM(B28:B36)</f>
        <v>0</v>
      </c>
      <c r="C27" s="156">
        <f t="shared" si="3"/>
        <v>0</v>
      </c>
      <c r="D27" s="156">
        <f t="shared" si="3"/>
        <v>0</v>
      </c>
      <c r="E27" s="156">
        <f t="shared" si="3"/>
        <v>0</v>
      </c>
      <c r="F27" s="156">
        <f t="shared" si="3"/>
        <v>0</v>
      </c>
      <c r="G27" s="156">
        <f t="shared" si="3"/>
        <v>0</v>
      </c>
      <c r="H27" s="156">
        <f t="shared" si="3"/>
        <v>0</v>
      </c>
      <c r="I27" s="156">
        <f t="shared" si="3"/>
        <v>0</v>
      </c>
      <c r="J27" s="156">
        <f t="shared" si="3"/>
        <v>0</v>
      </c>
      <c r="K27" s="157">
        <f t="shared" si="3"/>
        <v>0</v>
      </c>
      <c r="L27" s="155">
        <f t="shared" si="3"/>
        <v>0</v>
      </c>
      <c r="M27" s="156">
        <f t="shared" si="3"/>
        <v>0</v>
      </c>
      <c r="N27" s="156">
        <f t="shared" si="3"/>
        <v>0</v>
      </c>
      <c r="O27" s="156">
        <f t="shared" si="3"/>
        <v>0</v>
      </c>
      <c r="P27" s="156">
        <f t="shared" si="3"/>
        <v>0</v>
      </c>
      <c r="Q27" s="156">
        <f t="shared" si="3"/>
        <v>0</v>
      </c>
      <c r="R27" s="156">
        <f t="shared" si="3"/>
        <v>0</v>
      </c>
      <c r="S27" s="156">
        <f t="shared" si="3"/>
        <v>0</v>
      </c>
      <c r="T27" s="156">
        <f t="shared" si="3"/>
        <v>0</v>
      </c>
      <c r="U27" s="157">
        <f t="shared" si="3"/>
        <v>0</v>
      </c>
      <c r="V27" s="158">
        <f t="shared" si="3"/>
        <v>0</v>
      </c>
      <c r="W27" s="156">
        <f t="shared" si="3"/>
        <v>0</v>
      </c>
      <c r="X27" s="156">
        <f t="shared" si="3"/>
        <v>0</v>
      </c>
      <c r="Y27" s="156">
        <f t="shared" si="3"/>
        <v>0</v>
      </c>
      <c r="Z27" s="156">
        <f t="shared" si="3"/>
        <v>0</v>
      </c>
      <c r="AA27" s="156">
        <f t="shared" si="3"/>
        <v>0</v>
      </c>
      <c r="AB27" s="156">
        <f t="shared" si="3"/>
        <v>0</v>
      </c>
      <c r="AC27" s="156">
        <f t="shared" si="3"/>
        <v>0</v>
      </c>
      <c r="AD27" s="156">
        <f t="shared" si="3"/>
        <v>0</v>
      </c>
      <c r="AE27" s="156">
        <f t="shared" si="3"/>
        <v>0</v>
      </c>
      <c r="AF27" s="156">
        <f t="shared" si="3"/>
        <v>0</v>
      </c>
      <c r="AG27" s="203">
        <f>SUM(B27:AF27)</f>
        <v>0</v>
      </c>
      <c r="AH27" s="11"/>
      <c r="AI27" s="1863" t="s">
        <v>538</v>
      </c>
      <c r="AJ27" s="21"/>
      <c r="AK27" s="31" t="s">
        <v>539</v>
      </c>
      <c r="AL27" s="204" t="e">
        <f>ROUND(SUM(AI29:AI36)/AG38,1)</f>
        <v>#DIV/0!</v>
      </c>
      <c r="AM27" s="21"/>
      <c r="AN27" s="21"/>
    </row>
    <row r="28" spans="1:53" ht="24.95" customHeight="1" thickBot="1">
      <c r="A28" s="33" t="s">
        <v>80</v>
      </c>
      <c r="B28" s="159"/>
      <c r="C28" s="154"/>
      <c r="D28" s="154"/>
      <c r="E28" s="154"/>
      <c r="F28" s="154"/>
      <c r="G28" s="154"/>
      <c r="H28" s="154"/>
      <c r="I28" s="154"/>
      <c r="J28" s="154"/>
      <c r="K28" s="152"/>
      <c r="L28" s="159"/>
      <c r="M28" s="154"/>
      <c r="N28" s="154"/>
      <c r="O28" s="154"/>
      <c r="P28" s="154"/>
      <c r="Q28" s="154"/>
      <c r="R28" s="154"/>
      <c r="S28" s="154"/>
      <c r="T28" s="154"/>
      <c r="U28" s="152"/>
      <c r="V28" s="160"/>
      <c r="W28" s="154"/>
      <c r="X28" s="154"/>
      <c r="Y28" s="154"/>
      <c r="Z28" s="154"/>
      <c r="AA28" s="154"/>
      <c r="AB28" s="154"/>
      <c r="AC28" s="154"/>
      <c r="AD28" s="154"/>
      <c r="AE28" s="154"/>
      <c r="AF28" s="154"/>
      <c r="AG28" s="203">
        <f>SUM(B28:AF28)</f>
        <v>0</v>
      </c>
      <c r="AI28" s="1876"/>
      <c r="AJ28" s="21"/>
      <c r="AK28" s="14" t="s">
        <v>81</v>
      </c>
      <c r="AL28" s="205"/>
      <c r="AM28" s="21"/>
      <c r="AN28" s="21"/>
    </row>
    <row r="29" spans="1:53" ht="24.95" customHeight="1" thickBot="1">
      <c r="A29" s="35" t="s">
        <v>408</v>
      </c>
      <c r="B29" s="161"/>
      <c r="C29" s="162"/>
      <c r="D29" s="162"/>
      <c r="E29" s="162"/>
      <c r="F29" s="162"/>
      <c r="G29" s="162"/>
      <c r="H29" s="162"/>
      <c r="I29" s="162"/>
      <c r="J29" s="162"/>
      <c r="K29" s="163"/>
      <c r="L29" s="161"/>
      <c r="M29" s="162"/>
      <c r="N29" s="162"/>
      <c r="O29" s="162"/>
      <c r="P29" s="162"/>
      <c r="Q29" s="162"/>
      <c r="R29" s="162"/>
      <c r="S29" s="162"/>
      <c r="T29" s="162"/>
      <c r="U29" s="163"/>
      <c r="V29" s="164"/>
      <c r="W29" s="162"/>
      <c r="X29" s="162"/>
      <c r="Y29" s="162"/>
      <c r="Z29" s="162"/>
      <c r="AA29" s="162"/>
      <c r="AB29" s="162"/>
      <c r="AC29" s="162"/>
      <c r="AD29" s="162"/>
      <c r="AE29" s="162"/>
      <c r="AF29" s="162"/>
      <c r="AG29" s="206">
        <f t="shared" ref="AG29:AG37" si="4">SUM(B29:AF29)</f>
        <v>0</v>
      </c>
      <c r="AH29" s="36" t="s">
        <v>540</v>
      </c>
      <c r="AI29" s="207">
        <f>AG29*2</f>
        <v>0</v>
      </c>
      <c r="AJ29" s="21"/>
      <c r="AK29" s="14" t="s">
        <v>82</v>
      </c>
      <c r="AL29" s="208" t="e">
        <f>AL24/AE2</f>
        <v>#DIV/0!</v>
      </c>
      <c r="AM29" s="21"/>
      <c r="AN29" s="21"/>
    </row>
    <row r="30" spans="1:53" ht="24.95" customHeight="1" thickBot="1">
      <c r="A30" s="35" t="s">
        <v>83</v>
      </c>
      <c r="B30" s="165"/>
      <c r="C30" s="166"/>
      <c r="D30" s="166"/>
      <c r="E30" s="166"/>
      <c r="F30" s="166"/>
      <c r="G30" s="166"/>
      <c r="H30" s="166"/>
      <c r="I30" s="166"/>
      <c r="J30" s="166"/>
      <c r="K30" s="167"/>
      <c r="L30" s="165"/>
      <c r="M30" s="166"/>
      <c r="N30" s="166"/>
      <c r="O30" s="166"/>
      <c r="P30" s="166"/>
      <c r="Q30" s="166"/>
      <c r="R30" s="166"/>
      <c r="S30" s="166"/>
      <c r="T30" s="166"/>
      <c r="U30" s="167"/>
      <c r="V30" s="168"/>
      <c r="W30" s="166"/>
      <c r="X30" s="166"/>
      <c r="Y30" s="166"/>
      <c r="Z30" s="166"/>
      <c r="AA30" s="166"/>
      <c r="AB30" s="166"/>
      <c r="AC30" s="166"/>
      <c r="AD30" s="166"/>
      <c r="AE30" s="166"/>
      <c r="AF30" s="169"/>
      <c r="AG30" s="206">
        <f t="shared" si="4"/>
        <v>0</v>
      </c>
      <c r="AH30" s="36" t="s">
        <v>540</v>
      </c>
      <c r="AI30" s="207">
        <f>AG30*2</f>
        <v>0</v>
      </c>
      <c r="AK30" s="209" t="s">
        <v>541</v>
      </c>
      <c r="AL30" s="210" t="e">
        <f>ROUND((AG39)/AG27*100,0) &amp;"％"</f>
        <v>#DIV/0!</v>
      </c>
      <c r="AM30" s="21"/>
      <c r="AN30" s="21"/>
    </row>
    <row r="31" spans="1:53" ht="24.95" customHeight="1" thickBot="1">
      <c r="A31" s="37" t="s">
        <v>409</v>
      </c>
      <c r="B31" s="165"/>
      <c r="C31" s="166"/>
      <c r="D31" s="166"/>
      <c r="E31" s="166"/>
      <c r="F31" s="166"/>
      <c r="G31" s="166"/>
      <c r="H31" s="166"/>
      <c r="I31" s="166"/>
      <c r="J31" s="166"/>
      <c r="K31" s="167"/>
      <c r="L31" s="165"/>
      <c r="M31" s="166"/>
      <c r="N31" s="166"/>
      <c r="O31" s="166"/>
      <c r="P31" s="166"/>
      <c r="Q31" s="166"/>
      <c r="R31" s="166"/>
      <c r="S31" s="166"/>
      <c r="T31" s="166"/>
      <c r="U31" s="167"/>
      <c r="V31" s="168"/>
      <c r="W31" s="166"/>
      <c r="X31" s="166"/>
      <c r="Y31" s="166"/>
      <c r="Z31" s="166"/>
      <c r="AA31" s="166"/>
      <c r="AB31" s="166"/>
      <c r="AC31" s="166"/>
      <c r="AD31" s="166"/>
      <c r="AE31" s="166"/>
      <c r="AF31" s="169"/>
      <c r="AG31" s="206">
        <f t="shared" si="4"/>
        <v>0</v>
      </c>
      <c r="AH31" s="36" t="s">
        <v>103</v>
      </c>
      <c r="AI31" s="207">
        <f>AG31*3</f>
        <v>0</v>
      </c>
      <c r="AM31" s="21"/>
      <c r="AN31" s="21"/>
    </row>
    <row r="32" spans="1:53" ht="24.95" customHeight="1" thickBot="1">
      <c r="A32" s="35" t="s">
        <v>84</v>
      </c>
      <c r="B32" s="165"/>
      <c r="C32" s="166"/>
      <c r="D32" s="166"/>
      <c r="E32" s="166"/>
      <c r="F32" s="166"/>
      <c r="G32" s="166"/>
      <c r="H32" s="166"/>
      <c r="I32" s="166"/>
      <c r="J32" s="166"/>
      <c r="K32" s="167"/>
      <c r="L32" s="165"/>
      <c r="M32" s="166"/>
      <c r="N32" s="166"/>
      <c r="O32" s="166"/>
      <c r="P32" s="166"/>
      <c r="Q32" s="166"/>
      <c r="R32" s="166"/>
      <c r="S32" s="166"/>
      <c r="T32" s="166"/>
      <c r="U32" s="167"/>
      <c r="V32" s="168"/>
      <c r="W32" s="166"/>
      <c r="X32" s="166"/>
      <c r="Y32" s="166"/>
      <c r="Z32" s="166"/>
      <c r="AA32" s="166"/>
      <c r="AB32" s="166"/>
      <c r="AC32" s="166"/>
      <c r="AD32" s="166"/>
      <c r="AE32" s="166"/>
      <c r="AF32" s="169"/>
      <c r="AG32" s="206">
        <f t="shared" si="4"/>
        <v>0</v>
      </c>
      <c r="AH32" s="36" t="s">
        <v>103</v>
      </c>
      <c r="AI32" s="207">
        <f>AG32*3</f>
        <v>0</v>
      </c>
      <c r="AJ32" s="21"/>
      <c r="AK32" s="38"/>
      <c r="AL32" s="12"/>
      <c r="AM32" s="21"/>
      <c r="AN32" s="21"/>
    </row>
    <row r="33" spans="1:53" ht="24.95" customHeight="1" thickBot="1">
      <c r="A33" s="39" t="s">
        <v>410</v>
      </c>
      <c r="B33" s="165"/>
      <c r="C33" s="166"/>
      <c r="D33" s="166"/>
      <c r="E33" s="166"/>
      <c r="F33" s="166"/>
      <c r="G33" s="166"/>
      <c r="H33" s="166"/>
      <c r="I33" s="166"/>
      <c r="J33" s="166"/>
      <c r="K33" s="167"/>
      <c r="L33" s="165"/>
      <c r="M33" s="166"/>
      <c r="N33" s="166"/>
      <c r="O33" s="166"/>
      <c r="P33" s="166"/>
      <c r="Q33" s="166"/>
      <c r="R33" s="166"/>
      <c r="S33" s="166"/>
      <c r="T33" s="166"/>
      <c r="U33" s="167"/>
      <c r="V33" s="168"/>
      <c r="W33" s="166"/>
      <c r="X33" s="166"/>
      <c r="Y33" s="166"/>
      <c r="Z33" s="166"/>
      <c r="AA33" s="166"/>
      <c r="AB33" s="166"/>
      <c r="AC33" s="166"/>
      <c r="AD33" s="166"/>
      <c r="AE33" s="166"/>
      <c r="AF33" s="169"/>
      <c r="AG33" s="211">
        <f t="shared" si="4"/>
        <v>0</v>
      </c>
      <c r="AH33" s="36" t="s">
        <v>104</v>
      </c>
      <c r="AI33" s="212">
        <f>AG33*4</f>
        <v>0</v>
      </c>
      <c r="AJ33" s="21"/>
      <c r="AK33" s="41"/>
      <c r="AL33" s="42"/>
      <c r="AM33" s="21"/>
      <c r="AN33" s="21"/>
    </row>
    <row r="34" spans="1:53" ht="24.95" customHeight="1" thickBot="1">
      <c r="A34" s="40" t="s">
        <v>85</v>
      </c>
      <c r="B34" s="170"/>
      <c r="C34" s="171"/>
      <c r="D34" s="171"/>
      <c r="E34" s="171"/>
      <c r="F34" s="171"/>
      <c r="G34" s="171"/>
      <c r="H34" s="171"/>
      <c r="I34" s="171"/>
      <c r="J34" s="171"/>
      <c r="K34" s="172"/>
      <c r="L34" s="170"/>
      <c r="M34" s="171"/>
      <c r="N34" s="171"/>
      <c r="O34" s="171"/>
      <c r="P34" s="171"/>
      <c r="Q34" s="171"/>
      <c r="R34" s="171"/>
      <c r="S34" s="171"/>
      <c r="T34" s="171"/>
      <c r="U34" s="172"/>
      <c r="V34" s="173"/>
      <c r="W34" s="171"/>
      <c r="X34" s="171"/>
      <c r="Y34" s="171"/>
      <c r="Z34" s="171"/>
      <c r="AA34" s="171"/>
      <c r="AB34" s="171"/>
      <c r="AC34" s="171"/>
      <c r="AD34" s="171"/>
      <c r="AE34" s="171"/>
      <c r="AF34" s="174"/>
      <c r="AG34" s="211">
        <f t="shared" si="4"/>
        <v>0</v>
      </c>
      <c r="AH34" s="36" t="s">
        <v>104</v>
      </c>
      <c r="AI34" s="212">
        <f>AG34*4</f>
        <v>0</v>
      </c>
      <c r="AJ34" s="21"/>
      <c r="AK34" s="21"/>
      <c r="AL34" s="21"/>
      <c r="AM34" s="21"/>
      <c r="AN34" s="21"/>
    </row>
    <row r="35" spans="1:53" ht="24.95" customHeight="1" thickBot="1">
      <c r="A35" s="39" t="s">
        <v>105</v>
      </c>
      <c r="B35" s="170"/>
      <c r="C35" s="171"/>
      <c r="D35" s="171"/>
      <c r="E35" s="171"/>
      <c r="F35" s="171"/>
      <c r="G35" s="171"/>
      <c r="H35" s="171"/>
      <c r="I35" s="171"/>
      <c r="J35" s="171"/>
      <c r="K35" s="172"/>
      <c r="L35" s="170"/>
      <c r="M35" s="171"/>
      <c r="N35" s="171"/>
      <c r="O35" s="171"/>
      <c r="P35" s="171"/>
      <c r="Q35" s="171"/>
      <c r="R35" s="171"/>
      <c r="S35" s="171"/>
      <c r="T35" s="171"/>
      <c r="U35" s="172"/>
      <c r="V35" s="173"/>
      <c r="W35" s="171"/>
      <c r="X35" s="171"/>
      <c r="Y35" s="171"/>
      <c r="Z35" s="171"/>
      <c r="AA35" s="171"/>
      <c r="AB35" s="171"/>
      <c r="AC35" s="171"/>
      <c r="AD35" s="171"/>
      <c r="AE35" s="171"/>
      <c r="AF35" s="174"/>
      <c r="AG35" s="211">
        <f t="shared" si="4"/>
        <v>0</v>
      </c>
      <c r="AH35" s="36" t="s">
        <v>106</v>
      </c>
      <c r="AI35" s="213">
        <f>AG35*5</f>
        <v>0</v>
      </c>
      <c r="AJ35" s="21"/>
      <c r="AK35" s="21"/>
      <c r="AL35" s="21"/>
      <c r="AM35" s="21"/>
      <c r="AN35" s="21"/>
    </row>
    <row r="36" spans="1:53" ht="24.95" customHeight="1" thickBot="1">
      <c r="A36" s="32" t="s">
        <v>107</v>
      </c>
      <c r="B36" s="191"/>
      <c r="C36" s="192"/>
      <c r="D36" s="192"/>
      <c r="E36" s="192"/>
      <c r="F36" s="192"/>
      <c r="G36" s="192"/>
      <c r="H36" s="192"/>
      <c r="I36" s="192"/>
      <c r="J36" s="192"/>
      <c r="K36" s="193"/>
      <c r="L36" s="191"/>
      <c r="M36" s="192"/>
      <c r="N36" s="192"/>
      <c r="O36" s="192"/>
      <c r="P36" s="192"/>
      <c r="Q36" s="192"/>
      <c r="R36" s="192"/>
      <c r="S36" s="192"/>
      <c r="T36" s="192"/>
      <c r="U36" s="193"/>
      <c r="V36" s="194"/>
      <c r="W36" s="192"/>
      <c r="X36" s="192"/>
      <c r="Y36" s="192"/>
      <c r="Z36" s="192"/>
      <c r="AA36" s="192"/>
      <c r="AB36" s="192"/>
      <c r="AC36" s="192"/>
      <c r="AD36" s="192"/>
      <c r="AE36" s="192"/>
      <c r="AF36" s="195"/>
      <c r="AG36" s="218">
        <f t="shared" si="4"/>
        <v>0</v>
      </c>
      <c r="AH36" s="36" t="s">
        <v>108</v>
      </c>
      <c r="AI36" s="213">
        <f>AG36*6</f>
        <v>0</v>
      </c>
      <c r="AJ36" s="21"/>
      <c r="AK36" s="21"/>
      <c r="AL36" s="21"/>
      <c r="AM36" s="21"/>
      <c r="AN36" s="21"/>
    </row>
    <row r="37" spans="1:53" ht="24.75" customHeight="1" thickBot="1">
      <c r="A37" s="86" t="s">
        <v>542</v>
      </c>
      <c r="B37" s="196"/>
      <c r="C37" s="197"/>
      <c r="D37" s="197"/>
      <c r="E37" s="197"/>
      <c r="F37" s="197"/>
      <c r="G37" s="197"/>
      <c r="H37" s="197"/>
      <c r="I37" s="197"/>
      <c r="J37" s="197"/>
      <c r="K37" s="198"/>
      <c r="L37" s="199"/>
      <c r="M37" s="197"/>
      <c r="N37" s="197"/>
      <c r="O37" s="197"/>
      <c r="P37" s="197"/>
      <c r="Q37" s="197"/>
      <c r="R37" s="197"/>
      <c r="S37" s="197"/>
      <c r="T37" s="197"/>
      <c r="U37" s="198"/>
      <c r="V37" s="196"/>
      <c r="W37" s="197"/>
      <c r="X37" s="197"/>
      <c r="Y37" s="197"/>
      <c r="Z37" s="197"/>
      <c r="AA37" s="197"/>
      <c r="AB37" s="197"/>
      <c r="AC37" s="197"/>
      <c r="AD37" s="197"/>
      <c r="AE37" s="197"/>
      <c r="AF37" s="200"/>
      <c r="AG37" s="219">
        <f t="shared" si="4"/>
        <v>0</v>
      </c>
      <c r="AH37" s="49"/>
      <c r="AI37" s="74"/>
      <c r="AM37" s="21"/>
      <c r="AN37" s="21"/>
    </row>
    <row r="38" spans="1:53" ht="26.25" customHeight="1" thickBot="1">
      <c r="A38" s="50" t="s">
        <v>543</v>
      </c>
      <c r="B38" s="181">
        <f t="shared" ref="B38:AF38" si="5">SUM(B29:B36)</f>
        <v>0</v>
      </c>
      <c r="C38" s="182">
        <f t="shared" si="5"/>
        <v>0</v>
      </c>
      <c r="D38" s="182">
        <f t="shared" si="5"/>
        <v>0</v>
      </c>
      <c r="E38" s="182">
        <f t="shared" si="5"/>
        <v>0</v>
      </c>
      <c r="F38" s="182">
        <f t="shared" si="5"/>
        <v>0</v>
      </c>
      <c r="G38" s="182">
        <f t="shared" si="5"/>
        <v>0</v>
      </c>
      <c r="H38" s="182">
        <f t="shared" si="5"/>
        <v>0</v>
      </c>
      <c r="I38" s="182">
        <f t="shared" si="5"/>
        <v>0</v>
      </c>
      <c r="J38" s="182">
        <f t="shared" si="5"/>
        <v>0</v>
      </c>
      <c r="K38" s="183">
        <f t="shared" si="5"/>
        <v>0</v>
      </c>
      <c r="L38" s="184">
        <f t="shared" si="5"/>
        <v>0</v>
      </c>
      <c r="M38" s="182">
        <f t="shared" si="5"/>
        <v>0</v>
      </c>
      <c r="N38" s="182">
        <f t="shared" si="5"/>
        <v>0</v>
      </c>
      <c r="O38" s="182">
        <f t="shared" si="5"/>
        <v>0</v>
      </c>
      <c r="P38" s="182">
        <f t="shared" si="5"/>
        <v>0</v>
      </c>
      <c r="Q38" s="182">
        <f t="shared" si="5"/>
        <v>0</v>
      </c>
      <c r="R38" s="182">
        <f t="shared" si="5"/>
        <v>0</v>
      </c>
      <c r="S38" s="182">
        <f t="shared" si="5"/>
        <v>0</v>
      </c>
      <c r="T38" s="182">
        <f t="shared" si="5"/>
        <v>0</v>
      </c>
      <c r="U38" s="183">
        <f t="shared" si="5"/>
        <v>0</v>
      </c>
      <c r="V38" s="181">
        <f t="shared" si="5"/>
        <v>0</v>
      </c>
      <c r="W38" s="182">
        <f t="shared" si="5"/>
        <v>0</v>
      </c>
      <c r="X38" s="182">
        <f t="shared" si="5"/>
        <v>0</v>
      </c>
      <c r="Y38" s="182">
        <f t="shared" si="5"/>
        <v>0</v>
      </c>
      <c r="Z38" s="182">
        <f t="shared" si="5"/>
        <v>0</v>
      </c>
      <c r="AA38" s="182">
        <f t="shared" si="5"/>
        <v>0</v>
      </c>
      <c r="AB38" s="182">
        <f t="shared" si="5"/>
        <v>0</v>
      </c>
      <c r="AC38" s="182">
        <f t="shared" si="5"/>
        <v>0</v>
      </c>
      <c r="AD38" s="182">
        <f t="shared" si="5"/>
        <v>0</v>
      </c>
      <c r="AE38" s="182">
        <f t="shared" si="5"/>
        <v>0</v>
      </c>
      <c r="AF38" s="185">
        <f t="shared" si="5"/>
        <v>0</v>
      </c>
      <c r="AG38" s="203">
        <f t="shared" ref="AG38" si="6">SUM(AG29:AG36)</f>
        <v>0</v>
      </c>
      <c r="AH38" s="49" t="s">
        <v>1</v>
      </c>
      <c r="AI38" s="212">
        <f>SUM(AI29:AI36)</f>
        <v>0</v>
      </c>
      <c r="AJ38" s="13"/>
      <c r="AK38" s="21"/>
      <c r="AL38" s="21"/>
      <c r="AM38" s="21"/>
      <c r="AN38" s="21"/>
    </row>
    <row r="39" spans="1:53" s="19" customFormat="1" ht="24.75" thickBot="1">
      <c r="A39" s="216" t="s">
        <v>544</v>
      </c>
      <c r="B39" s="186"/>
      <c r="C39" s="187"/>
      <c r="D39" s="187"/>
      <c r="E39" s="187"/>
      <c r="F39" s="187"/>
      <c r="G39" s="187"/>
      <c r="H39" s="187"/>
      <c r="I39" s="187"/>
      <c r="J39" s="187"/>
      <c r="K39" s="188"/>
      <c r="L39" s="189"/>
      <c r="M39" s="187"/>
      <c r="N39" s="187"/>
      <c r="O39" s="187"/>
      <c r="P39" s="187"/>
      <c r="Q39" s="187"/>
      <c r="R39" s="187"/>
      <c r="S39" s="187"/>
      <c r="T39" s="187"/>
      <c r="U39" s="190"/>
      <c r="V39" s="186"/>
      <c r="W39" s="187"/>
      <c r="X39" s="187"/>
      <c r="Y39" s="187"/>
      <c r="Z39" s="187"/>
      <c r="AA39" s="187"/>
      <c r="AB39" s="187"/>
      <c r="AC39" s="187"/>
      <c r="AD39" s="187"/>
      <c r="AE39" s="187"/>
      <c r="AF39" s="188"/>
      <c r="AG39" s="217">
        <f>SUM(B39:AF39)</f>
        <v>0</v>
      </c>
      <c r="AH39" s="16"/>
      <c r="AI39" s="16"/>
      <c r="AM39" s="17"/>
      <c r="AN39" s="17"/>
      <c r="AO39" s="18"/>
      <c r="AP39" s="18"/>
      <c r="AQ39" s="18"/>
      <c r="AR39" s="18"/>
      <c r="AS39" s="18"/>
      <c r="AT39" s="18"/>
      <c r="AU39" s="18"/>
      <c r="AV39" s="18"/>
    </row>
    <row r="40" spans="1:53" ht="26.25" customHeight="1">
      <c r="A40" s="10" t="s">
        <v>571</v>
      </c>
      <c r="B40" s="1865">
        <f>B22</f>
        <v>0</v>
      </c>
      <c r="C40" s="1865"/>
      <c r="D40" s="22" t="s">
        <v>4</v>
      </c>
      <c r="E40" s="1866">
        <v>6</v>
      </c>
      <c r="F40" s="1866"/>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79</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867" t="s">
        <v>1</v>
      </c>
      <c r="AH42" s="30"/>
      <c r="AI42" s="30"/>
      <c r="AJ42" s="21"/>
      <c r="AK42" s="31" t="s">
        <v>536</v>
      </c>
      <c r="AL42" s="201" t="e">
        <f>ROUNDUP(AG45/AG44,1)</f>
        <v>#DIV/0!</v>
      </c>
      <c r="AM42" s="21"/>
      <c r="AN42" s="21"/>
      <c r="AS42" s="8"/>
      <c r="AT42" s="8"/>
      <c r="BA42" s="8"/>
    </row>
    <row r="43" spans="1:53" ht="24.95" customHeight="1" thickBot="1">
      <c r="A43" s="32" t="s">
        <v>8</v>
      </c>
      <c r="B43" s="45" t="s">
        <v>643</v>
      </c>
      <c r="C43" s="46" t="s">
        <v>531</v>
      </c>
      <c r="D43" s="45" t="s">
        <v>381</v>
      </c>
      <c r="E43" s="46" t="s">
        <v>382</v>
      </c>
      <c r="F43" s="45" t="s">
        <v>383</v>
      </c>
      <c r="G43" s="46" t="s">
        <v>384</v>
      </c>
      <c r="H43" s="45" t="s">
        <v>385</v>
      </c>
      <c r="I43" s="46" t="s">
        <v>61</v>
      </c>
      <c r="J43" s="45" t="s">
        <v>386</v>
      </c>
      <c r="K43" s="46" t="s">
        <v>381</v>
      </c>
      <c r="L43" s="45" t="s">
        <v>382</v>
      </c>
      <c r="M43" s="46" t="s">
        <v>383</v>
      </c>
      <c r="N43" s="45" t="s">
        <v>384</v>
      </c>
      <c r="O43" s="46" t="s">
        <v>385</v>
      </c>
      <c r="P43" s="45" t="s">
        <v>61</v>
      </c>
      <c r="Q43" s="46" t="s">
        <v>386</v>
      </c>
      <c r="R43" s="45" t="s">
        <v>381</v>
      </c>
      <c r="S43" s="46" t="s">
        <v>382</v>
      </c>
      <c r="T43" s="45" t="s">
        <v>383</v>
      </c>
      <c r="U43" s="46" t="s">
        <v>384</v>
      </c>
      <c r="V43" s="45" t="s">
        <v>385</v>
      </c>
      <c r="W43" s="46" t="s">
        <v>61</v>
      </c>
      <c r="X43" s="45" t="s">
        <v>386</v>
      </c>
      <c r="Y43" s="46" t="s">
        <v>381</v>
      </c>
      <c r="Z43" s="45" t="s">
        <v>382</v>
      </c>
      <c r="AA43" s="46" t="s">
        <v>383</v>
      </c>
      <c r="AB43" s="45" t="s">
        <v>384</v>
      </c>
      <c r="AC43" s="46" t="s">
        <v>385</v>
      </c>
      <c r="AD43" s="45" t="s">
        <v>61</v>
      </c>
      <c r="AE43" s="46" t="s">
        <v>386</v>
      </c>
      <c r="AF43" s="47"/>
      <c r="AG43" s="1868"/>
      <c r="AH43" s="30"/>
      <c r="AI43" s="30"/>
      <c r="AJ43" s="21"/>
      <c r="AK43" s="1872" t="s">
        <v>537</v>
      </c>
      <c r="AL43" s="1874" t="e">
        <f>ROUND((AG47+AG49+AG51+AG53+AG54)/AG56*100,0) &amp;"％"</f>
        <v>#DIV/0!</v>
      </c>
      <c r="AM43" s="21"/>
      <c r="AN43" s="21"/>
    </row>
    <row r="44" spans="1:53" ht="24.95" customHeight="1" thickBot="1">
      <c r="A44" s="33" t="s">
        <v>9</v>
      </c>
      <c r="B44" s="150"/>
      <c r="C44" s="151"/>
      <c r="D44" s="151"/>
      <c r="E44" s="151"/>
      <c r="F44" s="151"/>
      <c r="G44" s="151"/>
      <c r="H44" s="151"/>
      <c r="I44" s="151"/>
      <c r="J44" s="151"/>
      <c r="K44" s="152"/>
      <c r="L44" s="150"/>
      <c r="M44" s="151"/>
      <c r="N44" s="151"/>
      <c r="O44" s="151"/>
      <c r="P44" s="151"/>
      <c r="Q44" s="151"/>
      <c r="R44" s="151"/>
      <c r="S44" s="151"/>
      <c r="T44" s="151"/>
      <c r="U44" s="152"/>
      <c r="V44" s="153"/>
      <c r="W44" s="151"/>
      <c r="X44" s="151"/>
      <c r="Y44" s="151"/>
      <c r="Z44" s="151"/>
      <c r="AA44" s="151"/>
      <c r="AB44" s="151"/>
      <c r="AC44" s="151"/>
      <c r="AD44" s="151"/>
      <c r="AE44" s="151"/>
      <c r="AF44" s="154"/>
      <c r="AG44" s="202">
        <f>COUNTIF(B44:AF44,"○")</f>
        <v>0</v>
      </c>
      <c r="AH44" s="34"/>
      <c r="AJ44" s="21"/>
      <c r="AK44" s="1873"/>
      <c r="AL44" s="1875" t="e">
        <f>ROUND((AG56+#REF!)/AG57*100,0) &amp;"％"</f>
        <v>#REF!</v>
      </c>
      <c r="AM44" s="21"/>
      <c r="AN44" s="21"/>
    </row>
    <row r="45" spans="1:53" ht="24.95" customHeight="1" thickBot="1">
      <c r="A45" s="33" t="s">
        <v>10</v>
      </c>
      <c r="B45" s="155">
        <f t="shared" ref="B45:AF45" si="7">SUM(B46:B54)</f>
        <v>0</v>
      </c>
      <c r="C45" s="156">
        <f t="shared" si="7"/>
        <v>0</v>
      </c>
      <c r="D45" s="156">
        <f t="shared" si="7"/>
        <v>0</v>
      </c>
      <c r="E45" s="156">
        <f t="shared" si="7"/>
        <v>0</v>
      </c>
      <c r="F45" s="156">
        <f t="shared" si="7"/>
        <v>0</v>
      </c>
      <c r="G45" s="156">
        <f t="shared" si="7"/>
        <v>0</v>
      </c>
      <c r="H45" s="156">
        <f t="shared" si="7"/>
        <v>0</v>
      </c>
      <c r="I45" s="156">
        <f t="shared" si="7"/>
        <v>0</v>
      </c>
      <c r="J45" s="156">
        <f t="shared" si="7"/>
        <v>0</v>
      </c>
      <c r="K45" s="157">
        <f t="shared" si="7"/>
        <v>0</v>
      </c>
      <c r="L45" s="155">
        <f t="shared" si="7"/>
        <v>0</v>
      </c>
      <c r="M45" s="156">
        <f t="shared" si="7"/>
        <v>0</v>
      </c>
      <c r="N45" s="156">
        <f t="shared" si="7"/>
        <v>0</v>
      </c>
      <c r="O45" s="156">
        <f t="shared" si="7"/>
        <v>0</v>
      </c>
      <c r="P45" s="156">
        <f t="shared" si="7"/>
        <v>0</v>
      </c>
      <c r="Q45" s="156">
        <f t="shared" si="7"/>
        <v>0</v>
      </c>
      <c r="R45" s="156">
        <f t="shared" si="7"/>
        <v>0</v>
      </c>
      <c r="S45" s="156">
        <f t="shared" si="7"/>
        <v>0</v>
      </c>
      <c r="T45" s="156">
        <f t="shared" si="7"/>
        <v>0</v>
      </c>
      <c r="U45" s="157">
        <f t="shared" si="7"/>
        <v>0</v>
      </c>
      <c r="V45" s="158">
        <f t="shared" si="7"/>
        <v>0</v>
      </c>
      <c r="W45" s="156">
        <f t="shared" si="7"/>
        <v>0</v>
      </c>
      <c r="X45" s="156">
        <f t="shared" si="7"/>
        <v>0</v>
      </c>
      <c r="Y45" s="156">
        <f t="shared" si="7"/>
        <v>0</v>
      </c>
      <c r="Z45" s="156">
        <f t="shared" si="7"/>
        <v>0</v>
      </c>
      <c r="AA45" s="156">
        <f t="shared" si="7"/>
        <v>0</v>
      </c>
      <c r="AB45" s="156">
        <f t="shared" si="7"/>
        <v>0</v>
      </c>
      <c r="AC45" s="156">
        <f t="shared" si="7"/>
        <v>0</v>
      </c>
      <c r="AD45" s="156">
        <f t="shared" si="7"/>
        <v>0</v>
      </c>
      <c r="AE45" s="156">
        <f t="shared" si="7"/>
        <v>0</v>
      </c>
      <c r="AF45" s="156">
        <f t="shared" si="7"/>
        <v>0</v>
      </c>
      <c r="AG45" s="203">
        <f>SUM(B45:AF45)</f>
        <v>0</v>
      </c>
      <c r="AH45" s="11"/>
      <c r="AI45" s="1863" t="s">
        <v>538</v>
      </c>
      <c r="AJ45" s="21"/>
      <c r="AK45" s="31" t="s">
        <v>539</v>
      </c>
      <c r="AL45" s="204" t="e">
        <f>ROUND(SUM(AI47:AI54)/AG56,1)</f>
        <v>#DIV/0!</v>
      </c>
      <c r="AM45" s="21"/>
      <c r="AN45" s="21"/>
    </row>
    <row r="46" spans="1:53" ht="24.95" customHeight="1" thickBot="1">
      <c r="A46" s="33" t="s">
        <v>80</v>
      </c>
      <c r="B46" s="159"/>
      <c r="C46" s="154"/>
      <c r="D46" s="154"/>
      <c r="E46" s="154"/>
      <c r="F46" s="154"/>
      <c r="G46" s="154"/>
      <c r="H46" s="154"/>
      <c r="I46" s="154"/>
      <c r="J46" s="154"/>
      <c r="K46" s="152"/>
      <c r="L46" s="159"/>
      <c r="M46" s="154"/>
      <c r="N46" s="154"/>
      <c r="O46" s="154"/>
      <c r="P46" s="154"/>
      <c r="Q46" s="154"/>
      <c r="R46" s="154"/>
      <c r="S46" s="154"/>
      <c r="T46" s="154"/>
      <c r="U46" s="152"/>
      <c r="V46" s="160"/>
      <c r="W46" s="154"/>
      <c r="X46" s="154"/>
      <c r="Y46" s="154"/>
      <c r="Z46" s="154"/>
      <c r="AA46" s="154"/>
      <c r="AB46" s="154"/>
      <c r="AC46" s="154"/>
      <c r="AD46" s="154"/>
      <c r="AE46" s="154"/>
      <c r="AF46" s="154"/>
      <c r="AG46" s="203">
        <f>SUM(B46:AF46)</f>
        <v>0</v>
      </c>
      <c r="AI46" s="1876"/>
      <c r="AJ46" s="21"/>
      <c r="AK46" s="14" t="s">
        <v>81</v>
      </c>
      <c r="AL46" s="205"/>
      <c r="AM46" s="21"/>
      <c r="AN46" s="21"/>
    </row>
    <row r="47" spans="1:53" ht="24.95" customHeight="1" thickBot="1">
      <c r="A47" s="35" t="s">
        <v>408</v>
      </c>
      <c r="B47" s="161"/>
      <c r="C47" s="162"/>
      <c r="D47" s="162"/>
      <c r="E47" s="162"/>
      <c r="F47" s="162"/>
      <c r="G47" s="162"/>
      <c r="H47" s="162"/>
      <c r="I47" s="162"/>
      <c r="J47" s="162"/>
      <c r="K47" s="163"/>
      <c r="L47" s="161"/>
      <c r="M47" s="162"/>
      <c r="N47" s="162"/>
      <c r="O47" s="162"/>
      <c r="P47" s="162"/>
      <c r="Q47" s="162"/>
      <c r="R47" s="162"/>
      <c r="S47" s="162"/>
      <c r="T47" s="162"/>
      <c r="U47" s="163"/>
      <c r="V47" s="164"/>
      <c r="W47" s="162"/>
      <c r="X47" s="162"/>
      <c r="Y47" s="162"/>
      <c r="Z47" s="162"/>
      <c r="AA47" s="162"/>
      <c r="AB47" s="162"/>
      <c r="AC47" s="162"/>
      <c r="AD47" s="162"/>
      <c r="AE47" s="162"/>
      <c r="AF47" s="162"/>
      <c r="AG47" s="206">
        <f t="shared" ref="AG47:AG55" si="8">SUM(B47:AF47)</f>
        <v>0</v>
      </c>
      <c r="AH47" s="36" t="s">
        <v>540</v>
      </c>
      <c r="AI47" s="207">
        <f>AG47*2</f>
        <v>0</v>
      </c>
      <c r="AJ47" s="21"/>
      <c r="AK47" s="14" t="s">
        <v>82</v>
      </c>
      <c r="AL47" s="208" t="e">
        <f>AL42/AE2</f>
        <v>#DIV/0!</v>
      </c>
      <c r="AM47" s="21"/>
      <c r="AN47" s="21"/>
    </row>
    <row r="48" spans="1:53" ht="24.95" customHeight="1" thickBot="1">
      <c r="A48" s="35" t="s">
        <v>83</v>
      </c>
      <c r="B48" s="165"/>
      <c r="C48" s="166"/>
      <c r="D48" s="166"/>
      <c r="E48" s="166"/>
      <c r="F48" s="166"/>
      <c r="G48" s="166"/>
      <c r="H48" s="166"/>
      <c r="I48" s="166"/>
      <c r="J48" s="166"/>
      <c r="K48" s="167"/>
      <c r="L48" s="165"/>
      <c r="M48" s="166"/>
      <c r="N48" s="166"/>
      <c r="O48" s="166"/>
      <c r="P48" s="166"/>
      <c r="Q48" s="166"/>
      <c r="R48" s="166"/>
      <c r="S48" s="166"/>
      <c r="T48" s="166"/>
      <c r="U48" s="167"/>
      <c r="V48" s="168"/>
      <c r="W48" s="166"/>
      <c r="X48" s="166"/>
      <c r="Y48" s="166"/>
      <c r="Z48" s="166"/>
      <c r="AA48" s="166"/>
      <c r="AB48" s="166"/>
      <c r="AC48" s="166"/>
      <c r="AD48" s="166"/>
      <c r="AE48" s="166"/>
      <c r="AF48" s="169"/>
      <c r="AG48" s="206">
        <f t="shared" si="8"/>
        <v>0</v>
      </c>
      <c r="AH48" s="36" t="s">
        <v>540</v>
      </c>
      <c r="AI48" s="207">
        <f>AG48*2</f>
        <v>0</v>
      </c>
      <c r="AJ48" s="16"/>
      <c r="AK48" s="209" t="s">
        <v>541</v>
      </c>
      <c r="AL48" s="210" t="e">
        <f>ROUND((AG57)/AG45*100,0) &amp;"％"</f>
        <v>#DIV/0!</v>
      </c>
      <c r="AM48" s="21"/>
      <c r="AN48" s="21"/>
    </row>
    <row r="49" spans="1:53" ht="24.95" customHeight="1" thickBot="1">
      <c r="A49" s="37" t="s">
        <v>409</v>
      </c>
      <c r="B49" s="165"/>
      <c r="C49" s="166"/>
      <c r="D49" s="166"/>
      <c r="E49" s="166"/>
      <c r="F49" s="166"/>
      <c r="G49" s="166"/>
      <c r="H49" s="166"/>
      <c r="I49" s="166"/>
      <c r="J49" s="166"/>
      <c r="K49" s="167"/>
      <c r="L49" s="165"/>
      <c r="M49" s="166"/>
      <c r="N49" s="166"/>
      <c r="O49" s="166"/>
      <c r="P49" s="166"/>
      <c r="Q49" s="166"/>
      <c r="R49" s="166"/>
      <c r="S49" s="166"/>
      <c r="T49" s="166"/>
      <c r="U49" s="167"/>
      <c r="V49" s="168"/>
      <c r="W49" s="166"/>
      <c r="X49" s="166"/>
      <c r="Y49" s="166"/>
      <c r="Z49" s="166"/>
      <c r="AA49" s="166"/>
      <c r="AB49" s="166"/>
      <c r="AC49" s="166"/>
      <c r="AD49" s="166"/>
      <c r="AE49" s="166"/>
      <c r="AF49" s="169"/>
      <c r="AG49" s="206">
        <f t="shared" si="8"/>
        <v>0</v>
      </c>
      <c r="AH49" s="36" t="s">
        <v>103</v>
      </c>
      <c r="AI49" s="207">
        <f>AG49*3</f>
        <v>0</v>
      </c>
      <c r="AJ49" s="21"/>
      <c r="AK49" s="21"/>
      <c r="AL49" s="21"/>
      <c r="AM49" s="21"/>
      <c r="AN49" s="21"/>
    </row>
    <row r="50" spans="1:53" ht="24.95" customHeight="1" thickBot="1">
      <c r="A50" s="35" t="s">
        <v>84</v>
      </c>
      <c r="B50" s="165"/>
      <c r="C50" s="166"/>
      <c r="D50" s="166"/>
      <c r="E50" s="166"/>
      <c r="F50" s="166"/>
      <c r="G50" s="166"/>
      <c r="H50" s="166"/>
      <c r="I50" s="166"/>
      <c r="J50" s="166"/>
      <c r="K50" s="167"/>
      <c r="L50" s="165"/>
      <c r="M50" s="166"/>
      <c r="N50" s="166"/>
      <c r="O50" s="166"/>
      <c r="P50" s="166"/>
      <c r="Q50" s="166"/>
      <c r="R50" s="166"/>
      <c r="S50" s="166"/>
      <c r="T50" s="166"/>
      <c r="U50" s="167"/>
      <c r="V50" s="168"/>
      <c r="W50" s="166"/>
      <c r="X50" s="166"/>
      <c r="Y50" s="166"/>
      <c r="Z50" s="166"/>
      <c r="AA50" s="166"/>
      <c r="AB50" s="166"/>
      <c r="AC50" s="166"/>
      <c r="AD50" s="166"/>
      <c r="AE50" s="166"/>
      <c r="AF50" s="169"/>
      <c r="AG50" s="206">
        <f t="shared" si="8"/>
        <v>0</v>
      </c>
      <c r="AH50" s="36" t="s">
        <v>103</v>
      </c>
      <c r="AI50" s="207">
        <f>AG50*3</f>
        <v>0</v>
      </c>
      <c r="AJ50" s="21"/>
      <c r="AK50" s="21"/>
    </row>
    <row r="51" spans="1:53" ht="24.95" customHeight="1" thickBot="1">
      <c r="A51" s="39" t="s">
        <v>410</v>
      </c>
      <c r="B51" s="165"/>
      <c r="C51" s="166"/>
      <c r="D51" s="166"/>
      <c r="E51" s="166"/>
      <c r="F51" s="166"/>
      <c r="G51" s="166"/>
      <c r="H51" s="166"/>
      <c r="I51" s="166"/>
      <c r="J51" s="166"/>
      <c r="K51" s="167"/>
      <c r="L51" s="165"/>
      <c r="M51" s="166"/>
      <c r="N51" s="166"/>
      <c r="O51" s="166"/>
      <c r="P51" s="166"/>
      <c r="Q51" s="166"/>
      <c r="R51" s="166"/>
      <c r="S51" s="166"/>
      <c r="T51" s="166"/>
      <c r="U51" s="167"/>
      <c r="V51" s="168"/>
      <c r="W51" s="166"/>
      <c r="X51" s="166"/>
      <c r="Y51" s="166"/>
      <c r="Z51" s="166"/>
      <c r="AA51" s="166"/>
      <c r="AB51" s="166"/>
      <c r="AC51" s="166"/>
      <c r="AD51" s="166"/>
      <c r="AE51" s="166"/>
      <c r="AF51" s="169"/>
      <c r="AG51" s="211">
        <f t="shared" si="8"/>
        <v>0</v>
      </c>
      <c r="AH51" s="36" t="s">
        <v>104</v>
      </c>
      <c r="AI51" s="212">
        <f>AG51*4</f>
        <v>0</v>
      </c>
      <c r="AJ51" s="21"/>
      <c r="AK51" s="21"/>
    </row>
    <row r="52" spans="1:53" ht="24.95" customHeight="1" thickBot="1">
      <c r="A52" s="40" t="s">
        <v>85</v>
      </c>
      <c r="B52" s="170"/>
      <c r="C52" s="171"/>
      <c r="D52" s="171"/>
      <c r="E52" s="171"/>
      <c r="F52" s="171"/>
      <c r="G52" s="171"/>
      <c r="H52" s="171"/>
      <c r="I52" s="171"/>
      <c r="J52" s="171"/>
      <c r="K52" s="172"/>
      <c r="L52" s="170"/>
      <c r="M52" s="171"/>
      <c r="N52" s="171"/>
      <c r="O52" s="171"/>
      <c r="P52" s="171"/>
      <c r="Q52" s="171"/>
      <c r="R52" s="171"/>
      <c r="S52" s="171"/>
      <c r="T52" s="171"/>
      <c r="U52" s="172"/>
      <c r="V52" s="173"/>
      <c r="W52" s="171"/>
      <c r="X52" s="171"/>
      <c r="Y52" s="171"/>
      <c r="Z52" s="171"/>
      <c r="AA52" s="171"/>
      <c r="AB52" s="171"/>
      <c r="AC52" s="171"/>
      <c r="AD52" s="171"/>
      <c r="AE52" s="171"/>
      <c r="AF52" s="174"/>
      <c r="AG52" s="211">
        <f t="shared" si="8"/>
        <v>0</v>
      </c>
      <c r="AH52" s="36" t="s">
        <v>104</v>
      </c>
      <c r="AI52" s="212">
        <f>AG52*4</f>
        <v>0</v>
      </c>
      <c r="AJ52" s="21"/>
      <c r="AK52" s="21"/>
    </row>
    <row r="53" spans="1:53" ht="24.95" customHeight="1" thickBot="1">
      <c r="A53" s="39" t="s">
        <v>105</v>
      </c>
      <c r="B53" s="170"/>
      <c r="C53" s="171"/>
      <c r="D53" s="171"/>
      <c r="E53" s="171"/>
      <c r="F53" s="171"/>
      <c r="G53" s="171"/>
      <c r="H53" s="171"/>
      <c r="I53" s="171"/>
      <c r="J53" s="171"/>
      <c r="K53" s="172"/>
      <c r="L53" s="170"/>
      <c r="M53" s="171"/>
      <c r="N53" s="171"/>
      <c r="O53" s="171"/>
      <c r="P53" s="171"/>
      <c r="Q53" s="171"/>
      <c r="R53" s="171"/>
      <c r="S53" s="171"/>
      <c r="T53" s="171"/>
      <c r="U53" s="172"/>
      <c r="V53" s="173"/>
      <c r="W53" s="171"/>
      <c r="X53" s="171"/>
      <c r="Y53" s="171"/>
      <c r="Z53" s="171"/>
      <c r="AA53" s="171"/>
      <c r="AB53" s="171"/>
      <c r="AC53" s="171"/>
      <c r="AD53" s="171"/>
      <c r="AE53" s="171"/>
      <c r="AF53" s="174"/>
      <c r="AG53" s="211">
        <f t="shared" si="8"/>
        <v>0</v>
      </c>
      <c r="AH53" s="36" t="s">
        <v>106</v>
      </c>
      <c r="AI53" s="213">
        <f>AG53*5</f>
        <v>0</v>
      </c>
      <c r="AM53" s="21"/>
      <c r="AN53" s="21"/>
    </row>
    <row r="54" spans="1:53" ht="24.95" customHeight="1" thickBot="1">
      <c r="A54" s="32" t="s">
        <v>107</v>
      </c>
      <c r="B54" s="191"/>
      <c r="C54" s="192"/>
      <c r="D54" s="192"/>
      <c r="E54" s="192"/>
      <c r="F54" s="192"/>
      <c r="G54" s="192"/>
      <c r="H54" s="192"/>
      <c r="I54" s="192"/>
      <c r="J54" s="192"/>
      <c r="K54" s="193"/>
      <c r="L54" s="191"/>
      <c r="M54" s="192"/>
      <c r="N54" s="192"/>
      <c r="O54" s="192"/>
      <c r="P54" s="192"/>
      <c r="Q54" s="192"/>
      <c r="R54" s="192"/>
      <c r="S54" s="192"/>
      <c r="T54" s="192"/>
      <c r="U54" s="193"/>
      <c r="V54" s="194"/>
      <c r="W54" s="192"/>
      <c r="X54" s="192"/>
      <c r="Y54" s="192"/>
      <c r="Z54" s="192"/>
      <c r="AA54" s="192"/>
      <c r="AB54" s="192"/>
      <c r="AC54" s="192"/>
      <c r="AD54" s="192"/>
      <c r="AE54" s="192"/>
      <c r="AF54" s="195"/>
      <c r="AG54" s="218">
        <f t="shared" si="8"/>
        <v>0</v>
      </c>
      <c r="AH54" s="36" t="s">
        <v>108</v>
      </c>
      <c r="AI54" s="213">
        <f>AG54*6</f>
        <v>0</v>
      </c>
      <c r="AM54" s="21"/>
      <c r="AN54" s="21"/>
    </row>
    <row r="55" spans="1:53" ht="24.75" customHeight="1" thickBot="1">
      <c r="A55" s="75" t="s">
        <v>542</v>
      </c>
      <c r="B55" s="164"/>
      <c r="C55" s="162"/>
      <c r="D55" s="162"/>
      <c r="E55" s="162"/>
      <c r="F55" s="162"/>
      <c r="G55" s="162"/>
      <c r="H55" s="162"/>
      <c r="I55" s="162"/>
      <c r="J55" s="162"/>
      <c r="K55" s="163"/>
      <c r="L55" s="161"/>
      <c r="M55" s="162"/>
      <c r="N55" s="162"/>
      <c r="O55" s="162"/>
      <c r="P55" s="162"/>
      <c r="Q55" s="162"/>
      <c r="R55" s="162"/>
      <c r="S55" s="162"/>
      <c r="T55" s="162"/>
      <c r="U55" s="163"/>
      <c r="V55" s="164"/>
      <c r="W55" s="162"/>
      <c r="X55" s="162"/>
      <c r="Y55" s="162"/>
      <c r="Z55" s="162"/>
      <c r="AA55" s="162"/>
      <c r="AB55" s="162"/>
      <c r="AC55" s="162"/>
      <c r="AD55" s="162"/>
      <c r="AE55" s="162"/>
      <c r="AF55" s="180"/>
      <c r="AG55" s="215">
        <f t="shared" si="8"/>
        <v>0</v>
      </c>
      <c r="AH55" s="49"/>
      <c r="AI55" s="74"/>
      <c r="AM55" s="21"/>
      <c r="AN55" s="21"/>
    </row>
    <row r="56" spans="1:53" ht="26.25" customHeight="1" thickTop="1" thickBot="1">
      <c r="A56" s="50" t="s">
        <v>543</v>
      </c>
      <c r="B56" s="181">
        <f t="shared" ref="B56:AF56" si="9">SUM(B47:B54)</f>
        <v>0</v>
      </c>
      <c r="C56" s="182">
        <f t="shared" si="9"/>
        <v>0</v>
      </c>
      <c r="D56" s="182">
        <f t="shared" si="9"/>
        <v>0</v>
      </c>
      <c r="E56" s="182">
        <f t="shared" si="9"/>
        <v>0</v>
      </c>
      <c r="F56" s="182">
        <f t="shared" si="9"/>
        <v>0</v>
      </c>
      <c r="G56" s="182">
        <f t="shared" si="9"/>
        <v>0</v>
      </c>
      <c r="H56" s="182">
        <f t="shared" si="9"/>
        <v>0</v>
      </c>
      <c r="I56" s="182">
        <f t="shared" si="9"/>
        <v>0</v>
      </c>
      <c r="J56" s="182">
        <f t="shared" si="9"/>
        <v>0</v>
      </c>
      <c r="K56" s="183">
        <f t="shared" si="9"/>
        <v>0</v>
      </c>
      <c r="L56" s="184">
        <f t="shared" si="9"/>
        <v>0</v>
      </c>
      <c r="M56" s="182">
        <f t="shared" si="9"/>
        <v>0</v>
      </c>
      <c r="N56" s="182">
        <f t="shared" si="9"/>
        <v>0</v>
      </c>
      <c r="O56" s="182">
        <f t="shared" si="9"/>
        <v>0</v>
      </c>
      <c r="P56" s="182">
        <f t="shared" si="9"/>
        <v>0</v>
      </c>
      <c r="Q56" s="182">
        <f t="shared" si="9"/>
        <v>0</v>
      </c>
      <c r="R56" s="182">
        <f t="shared" si="9"/>
        <v>0</v>
      </c>
      <c r="S56" s="182">
        <f t="shared" si="9"/>
        <v>0</v>
      </c>
      <c r="T56" s="182">
        <f t="shared" si="9"/>
        <v>0</v>
      </c>
      <c r="U56" s="183">
        <f t="shared" si="9"/>
        <v>0</v>
      </c>
      <c r="V56" s="181">
        <f t="shared" si="9"/>
        <v>0</v>
      </c>
      <c r="W56" s="182">
        <f t="shared" si="9"/>
        <v>0</v>
      </c>
      <c r="X56" s="182">
        <f t="shared" si="9"/>
        <v>0</v>
      </c>
      <c r="Y56" s="182">
        <f t="shared" si="9"/>
        <v>0</v>
      </c>
      <c r="Z56" s="182">
        <f t="shared" si="9"/>
        <v>0</v>
      </c>
      <c r="AA56" s="182">
        <f t="shared" si="9"/>
        <v>0</v>
      </c>
      <c r="AB56" s="182">
        <f t="shared" si="9"/>
        <v>0</v>
      </c>
      <c r="AC56" s="182">
        <f t="shared" si="9"/>
        <v>0</v>
      </c>
      <c r="AD56" s="182">
        <f t="shared" si="9"/>
        <v>0</v>
      </c>
      <c r="AE56" s="182">
        <f t="shared" si="9"/>
        <v>0</v>
      </c>
      <c r="AF56" s="185">
        <f t="shared" si="9"/>
        <v>0</v>
      </c>
      <c r="AG56" s="220">
        <f t="shared" ref="AG56" si="10">SUM(AG47:AG54)</f>
        <v>0</v>
      </c>
      <c r="AH56" s="36" t="s">
        <v>1</v>
      </c>
      <c r="AI56" s="212">
        <f>SUM(AI47:AI54)</f>
        <v>0</v>
      </c>
      <c r="AM56" s="21"/>
      <c r="AN56" s="21"/>
    </row>
    <row r="57" spans="1:53" s="19" customFormat="1" ht="24.75" thickBot="1">
      <c r="A57" s="216" t="s">
        <v>544</v>
      </c>
      <c r="B57" s="186"/>
      <c r="C57" s="187"/>
      <c r="D57" s="187"/>
      <c r="E57" s="187"/>
      <c r="F57" s="187"/>
      <c r="G57" s="187"/>
      <c r="H57" s="187"/>
      <c r="I57" s="187"/>
      <c r="J57" s="187"/>
      <c r="K57" s="188"/>
      <c r="L57" s="189"/>
      <c r="M57" s="187"/>
      <c r="N57" s="187"/>
      <c r="O57" s="187"/>
      <c r="P57" s="187"/>
      <c r="Q57" s="187"/>
      <c r="R57" s="187"/>
      <c r="S57" s="187"/>
      <c r="T57" s="187"/>
      <c r="U57" s="190"/>
      <c r="V57" s="186"/>
      <c r="W57" s="187"/>
      <c r="X57" s="187"/>
      <c r="Y57" s="187"/>
      <c r="Z57" s="187"/>
      <c r="AA57" s="187"/>
      <c r="AB57" s="187"/>
      <c r="AC57" s="187"/>
      <c r="AD57" s="187"/>
      <c r="AE57" s="187"/>
      <c r="AF57" s="188"/>
      <c r="AG57" s="217">
        <f>SUM(B57:AF57)</f>
        <v>0</v>
      </c>
      <c r="AH57" s="16"/>
      <c r="AI57" s="16"/>
      <c r="AM57" s="17"/>
      <c r="AN57" s="17"/>
      <c r="AO57" s="18"/>
      <c r="AP57" s="18"/>
      <c r="AQ57" s="18"/>
      <c r="AR57" s="18"/>
      <c r="AS57" s="18"/>
      <c r="AT57" s="18"/>
      <c r="AU57" s="18"/>
      <c r="AV57" s="18"/>
    </row>
    <row r="58" spans="1:53" ht="26.25" customHeight="1">
      <c r="A58" s="10" t="s">
        <v>571</v>
      </c>
      <c r="B58" s="1865">
        <f>B40</f>
        <v>0</v>
      </c>
      <c r="C58" s="1865"/>
      <c r="D58" s="22" t="s">
        <v>4</v>
      </c>
      <c r="E58" s="1866">
        <v>7</v>
      </c>
      <c r="F58" s="1866"/>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79</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867" t="s">
        <v>1</v>
      </c>
      <c r="AH60" s="30"/>
      <c r="AI60" s="30"/>
      <c r="AJ60" s="21"/>
      <c r="AK60" s="31" t="s">
        <v>545</v>
      </c>
      <c r="AL60" s="201" t="e">
        <f>ROUNDUP(AG63/AG62,1)</f>
        <v>#DIV/0!</v>
      </c>
      <c r="AM60" s="21"/>
      <c r="AN60" s="21"/>
      <c r="AS60" s="8"/>
      <c r="AT60" s="8"/>
      <c r="BA60" s="8"/>
    </row>
    <row r="61" spans="1:53" ht="24.95" customHeight="1" thickBot="1">
      <c r="A61" s="32" t="s">
        <v>8</v>
      </c>
      <c r="B61" s="45" t="s">
        <v>532</v>
      </c>
      <c r="C61" s="45" t="s">
        <v>645</v>
      </c>
      <c r="D61" s="45" t="s">
        <v>383</v>
      </c>
      <c r="E61" s="45" t="s">
        <v>384</v>
      </c>
      <c r="F61" s="45" t="s">
        <v>385</v>
      </c>
      <c r="G61" s="45" t="s">
        <v>61</v>
      </c>
      <c r="H61" s="45" t="s">
        <v>386</v>
      </c>
      <c r="I61" s="45" t="s">
        <v>381</v>
      </c>
      <c r="J61" s="45" t="s">
        <v>382</v>
      </c>
      <c r="K61" s="45" t="s">
        <v>383</v>
      </c>
      <c r="L61" s="45" t="s">
        <v>384</v>
      </c>
      <c r="M61" s="45" t="s">
        <v>385</v>
      </c>
      <c r="N61" s="45" t="s">
        <v>61</v>
      </c>
      <c r="O61" s="45" t="s">
        <v>386</v>
      </c>
      <c r="P61" s="45" t="s">
        <v>381</v>
      </c>
      <c r="Q61" s="45" t="s">
        <v>382</v>
      </c>
      <c r="R61" s="45" t="s">
        <v>383</v>
      </c>
      <c r="S61" s="45" t="s">
        <v>384</v>
      </c>
      <c r="T61" s="45" t="s">
        <v>385</v>
      </c>
      <c r="U61" s="45" t="s">
        <v>61</v>
      </c>
      <c r="V61" s="45" t="s">
        <v>386</v>
      </c>
      <c r="W61" s="45" t="s">
        <v>381</v>
      </c>
      <c r="X61" s="45" t="s">
        <v>382</v>
      </c>
      <c r="Y61" s="45" t="s">
        <v>383</v>
      </c>
      <c r="Z61" s="45" t="s">
        <v>384</v>
      </c>
      <c r="AA61" s="45" t="s">
        <v>385</v>
      </c>
      <c r="AB61" s="45" t="s">
        <v>61</v>
      </c>
      <c r="AC61" s="45" t="s">
        <v>386</v>
      </c>
      <c r="AD61" s="45" t="s">
        <v>381</v>
      </c>
      <c r="AE61" s="45" t="s">
        <v>382</v>
      </c>
      <c r="AF61" s="45" t="s">
        <v>383</v>
      </c>
      <c r="AG61" s="1868"/>
      <c r="AH61" s="30"/>
      <c r="AI61" s="30"/>
      <c r="AJ61" s="21"/>
      <c r="AK61" s="1872" t="s">
        <v>537</v>
      </c>
      <c r="AL61" s="1870" t="e">
        <f>ROUND((AG65+AG67+AG69+AG71+AG72)/AG74*100,0) &amp;"％"</f>
        <v>#DIV/0!</v>
      </c>
      <c r="AM61" s="21"/>
      <c r="AN61" s="21"/>
    </row>
    <row r="62" spans="1:53" ht="24.95" customHeight="1" thickBot="1">
      <c r="A62" s="33" t="s">
        <v>9</v>
      </c>
      <c r="B62" s="150"/>
      <c r="C62" s="151"/>
      <c r="D62" s="151"/>
      <c r="E62" s="151"/>
      <c r="F62" s="151"/>
      <c r="G62" s="151"/>
      <c r="H62" s="151"/>
      <c r="I62" s="151"/>
      <c r="J62" s="151"/>
      <c r="K62" s="152"/>
      <c r="L62" s="150"/>
      <c r="M62" s="151"/>
      <c r="N62" s="151"/>
      <c r="O62" s="151"/>
      <c r="P62" s="151"/>
      <c r="Q62" s="151"/>
      <c r="R62" s="151"/>
      <c r="S62" s="151"/>
      <c r="T62" s="151"/>
      <c r="U62" s="152"/>
      <c r="V62" s="153"/>
      <c r="W62" s="151"/>
      <c r="X62" s="151"/>
      <c r="Y62" s="151"/>
      <c r="Z62" s="151"/>
      <c r="AA62" s="151"/>
      <c r="AB62" s="151"/>
      <c r="AC62" s="151"/>
      <c r="AD62" s="151"/>
      <c r="AE62" s="151"/>
      <c r="AF62" s="154"/>
      <c r="AG62" s="202">
        <f>COUNTIF(B62:AF62,"○")</f>
        <v>0</v>
      </c>
      <c r="AH62" s="34"/>
      <c r="AJ62" s="21"/>
      <c r="AK62" s="1873"/>
      <c r="AL62" s="1871"/>
      <c r="AM62" s="21"/>
      <c r="AN62" s="21"/>
    </row>
    <row r="63" spans="1:53" ht="24.95" customHeight="1" thickBot="1">
      <c r="A63" s="33" t="s">
        <v>10</v>
      </c>
      <c r="B63" s="155">
        <f t="shared" ref="B63:AF63" si="11">SUM(B64:B72)</f>
        <v>0</v>
      </c>
      <c r="C63" s="156">
        <f t="shared" si="11"/>
        <v>0</v>
      </c>
      <c r="D63" s="156">
        <f t="shared" si="11"/>
        <v>0</v>
      </c>
      <c r="E63" s="156">
        <f t="shared" si="11"/>
        <v>0</v>
      </c>
      <c r="F63" s="156">
        <f t="shared" si="11"/>
        <v>0</v>
      </c>
      <c r="G63" s="156">
        <f t="shared" si="11"/>
        <v>0</v>
      </c>
      <c r="H63" s="156">
        <f t="shared" si="11"/>
        <v>0</v>
      </c>
      <c r="I63" s="156">
        <f t="shared" si="11"/>
        <v>0</v>
      </c>
      <c r="J63" s="156">
        <f t="shared" si="11"/>
        <v>0</v>
      </c>
      <c r="K63" s="157">
        <f t="shared" si="11"/>
        <v>0</v>
      </c>
      <c r="L63" s="155">
        <f t="shared" si="11"/>
        <v>0</v>
      </c>
      <c r="M63" s="156">
        <f t="shared" si="11"/>
        <v>0</v>
      </c>
      <c r="N63" s="156">
        <f t="shared" si="11"/>
        <v>0</v>
      </c>
      <c r="O63" s="156">
        <f t="shared" si="11"/>
        <v>0</v>
      </c>
      <c r="P63" s="156">
        <f t="shared" si="11"/>
        <v>0</v>
      </c>
      <c r="Q63" s="156">
        <f t="shared" si="11"/>
        <v>0</v>
      </c>
      <c r="R63" s="156">
        <f t="shared" si="11"/>
        <v>0</v>
      </c>
      <c r="S63" s="156">
        <f t="shared" si="11"/>
        <v>0</v>
      </c>
      <c r="T63" s="156">
        <f t="shared" si="11"/>
        <v>0</v>
      </c>
      <c r="U63" s="157">
        <f t="shared" si="11"/>
        <v>0</v>
      </c>
      <c r="V63" s="158">
        <f t="shared" si="11"/>
        <v>0</v>
      </c>
      <c r="W63" s="156">
        <f t="shared" si="11"/>
        <v>0</v>
      </c>
      <c r="X63" s="156">
        <f t="shared" si="11"/>
        <v>0</v>
      </c>
      <c r="Y63" s="156">
        <f t="shared" si="11"/>
        <v>0</v>
      </c>
      <c r="Z63" s="156">
        <f t="shared" si="11"/>
        <v>0</v>
      </c>
      <c r="AA63" s="156">
        <f t="shared" si="11"/>
        <v>0</v>
      </c>
      <c r="AB63" s="156">
        <f t="shared" si="11"/>
        <v>0</v>
      </c>
      <c r="AC63" s="156">
        <f t="shared" si="11"/>
        <v>0</v>
      </c>
      <c r="AD63" s="156">
        <f t="shared" si="11"/>
        <v>0</v>
      </c>
      <c r="AE63" s="156">
        <f t="shared" si="11"/>
        <v>0</v>
      </c>
      <c r="AF63" s="156">
        <f t="shared" si="11"/>
        <v>0</v>
      </c>
      <c r="AG63" s="203">
        <f>SUM(B63:AF63)</f>
        <v>0</v>
      </c>
      <c r="AH63" s="11"/>
      <c r="AI63" s="1863" t="s">
        <v>538</v>
      </c>
      <c r="AJ63" s="21"/>
      <c r="AK63" s="31" t="s">
        <v>539</v>
      </c>
      <c r="AL63" s="204" t="e">
        <f>ROUND(SUM(AI65:AI72)/AG74,1)</f>
        <v>#DIV/0!</v>
      </c>
      <c r="AM63" s="21"/>
      <c r="AN63" s="21"/>
    </row>
    <row r="64" spans="1:53" ht="24.95" customHeight="1" thickBot="1">
      <c r="A64" s="33" t="s">
        <v>80</v>
      </c>
      <c r="B64" s="159"/>
      <c r="C64" s="154"/>
      <c r="D64" s="154"/>
      <c r="E64" s="154"/>
      <c r="F64" s="154"/>
      <c r="G64" s="154"/>
      <c r="H64" s="154"/>
      <c r="I64" s="154"/>
      <c r="J64" s="154"/>
      <c r="K64" s="152"/>
      <c r="L64" s="159"/>
      <c r="M64" s="154"/>
      <c r="N64" s="154"/>
      <c r="O64" s="154"/>
      <c r="P64" s="154"/>
      <c r="Q64" s="154"/>
      <c r="R64" s="154"/>
      <c r="S64" s="154"/>
      <c r="T64" s="154"/>
      <c r="U64" s="152"/>
      <c r="V64" s="160"/>
      <c r="W64" s="154"/>
      <c r="X64" s="154"/>
      <c r="Y64" s="154"/>
      <c r="Z64" s="154"/>
      <c r="AA64" s="154"/>
      <c r="AB64" s="154"/>
      <c r="AC64" s="154"/>
      <c r="AD64" s="154"/>
      <c r="AE64" s="154"/>
      <c r="AF64" s="154"/>
      <c r="AG64" s="203">
        <f>SUM(B64:AF64)</f>
        <v>0</v>
      </c>
      <c r="AI64" s="1864"/>
      <c r="AJ64" s="21"/>
      <c r="AK64" s="14" t="s">
        <v>81</v>
      </c>
      <c r="AL64" s="205"/>
      <c r="AM64" s="21"/>
      <c r="AN64" s="21"/>
    </row>
    <row r="65" spans="1:53" ht="24.95" customHeight="1" thickBot="1">
      <c r="A65" s="35" t="s">
        <v>408</v>
      </c>
      <c r="B65" s="161"/>
      <c r="C65" s="162"/>
      <c r="D65" s="162"/>
      <c r="E65" s="162"/>
      <c r="F65" s="162"/>
      <c r="G65" s="162"/>
      <c r="H65" s="162"/>
      <c r="I65" s="162"/>
      <c r="J65" s="162"/>
      <c r="K65" s="163"/>
      <c r="L65" s="161"/>
      <c r="M65" s="162"/>
      <c r="N65" s="162"/>
      <c r="O65" s="162"/>
      <c r="P65" s="162"/>
      <c r="Q65" s="162"/>
      <c r="R65" s="162"/>
      <c r="S65" s="162"/>
      <c r="T65" s="162"/>
      <c r="U65" s="163"/>
      <c r="V65" s="164"/>
      <c r="W65" s="162"/>
      <c r="X65" s="162"/>
      <c r="Y65" s="162"/>
      <c r="Z65" s="162"/>
      <c r="AA65" s="162"/>
      <c r="AB65" s="162"/>
      <c r="AC65" s="162"/>
      <c r="AD65" s="162"/>
      <c r="AE65" s="162"/>
      <c r="AF65" s="162"/>
      <c r="AG65" s="206">
        <f t="shared" ref="AG65:AG73" si="12">SUM(B65:AF65)</f>
        <v>0</v>
      </c>
      <c r="AH65" s="36" t="s">
        <v>546</v>
      </c>
      <c r="AI65" s="207">
        <f>AG65*2</f>
        <v>0</v>
      </c>
      <c r="AJ65" s="21"/>
      <c r="AK65" s="14" t="s">
        <v>82</v>
      </c>
      <c r="AL65" s="208" t="e">
        <f>AL60/AE2</f>
        <v>#DIV/0!</v>
      </c>
      <c r="AM65" s="21"/>
      <c r="AN65" s="21"/>
    </row>
    <row r="66" spans="1:53" ht="24.95" customHeight="1" thickBot="1">
      <c r="A66" s="35" t="s">
        <v>83</v>
      </c>
      <c r="B66" s="165"/>
      <c r="C66" s="166"/>
      <c r="D66" s="166"/>
      <c r="E66" s="166"/>
      <c r="F66" s="166"/>
      <c r="G66" s="166"/>
      <c r="H66" s="166"/>
      <c r="I66" s="166"/>
      <c r="J66" s="166"/>
      <c r="K66" s="167"/>
      <c r="L66" s="165"/>
      <c r="M66" s="166"/>
      <c r="N66" s="166"/>
      <c r="O66" s="166"/>
      <c r="P66" s="166"/>
      <c r="Q66" s="166"/>
      <c r="R66" s="166"/>
      <c r="S66" s="166"/>
      <c r="T66" s="166"/>
      <c r="U66" s="167"/>
      <c r="V66" s="168"/>
      <c r="W66" s="166"/>
      <c r="X66" s="166"/>
      <c r="Y66" s="166"/>
      <c r="Z66" s="166"/>
      <c r="AA66" s="166"/>
      <c r="AB66" s="166"/>
      <c r="AC66" s="166"/>
      <c r="AD66" s="166"/>
      <c r="AE66" s="166"/>
      <c r="AF66" s="169"/>
      <c r="AG66" s="206">
        <f t="shared" si="12"/>
        <v>0</v>
      </c>
      <c r="AH66" s="36" t="s">
        <v>547</v>
      </c>
      <c r="AI66" s="207">
        <f>AG66*2</f>
        <v>0</v>
      </c>
      <c r="AJ66" s="16"/>
      <c r="AK66" s="209" t="s">
        <v>541</v>
      </c>
      <c r="AL66" s="210" t="e">
        <f>ROUND((AG75)/AG63*100,0) &amp;"％"</f>
        <v>#DIV/0!</v>
      </c>
      <c r="AM66" s="21"/>
      <c r="AN66" s="21"/>
    </row>
    <row r="67" spans="1:53" ht="24.95" customHeight="1" thickBot="1">
      <c r="A67" s="37" t="s">
        <v>409</v>
      </c>
      <c r="B67" s="165"/>
      <c r="C67" s="166"/>
      <c r="D67" s="166"/>
      <c r="E67" s="166"/>
      <c r="F67" s="166"/>
      <c r="G67" s="166"/>
      <c r="H67" s="166"/>
      <c r="I67" s="166"/>
      <c r="J67" s="166"/>
      <c r="K67" s="167"/>
      <c r="L67" s="165"/>
      <c r="M67" s="166"/>
      <c r="N67" s="166"/>
      <c r="O67" s="166"/>
      <c r="P67" s="166"/>
      <c r="Q67" s="166"/>
      <c r="R67" s="166"/>
      <c r="S67" s="166"/>
      <c r="T67" s="166"/>
      <c r="U67" s="167"/>
      <c r="V67" s="168"/>
      <c r="W67" s="166"/>
      <c r="X67" s="166"/>
      <c r="Y67" s="166"/>
      <c r="Z67" s="166"/>
      <c r="AA67" s="166"/>
      <c r="AB67" s="166"/>
      <c r="AC67" s="166"/>
      <c r="AD67" s="166"/>
      <c r="AE67" s="166"/>
      <c r="AF67" s="169"/>
      <c r="AG67" s="206">
        <f t="shared" si="12"/>
        <v>0</v>
      </c>
      <c r="AH67" s="36" t="s">
        <v>103</v>
      </c>
      <c r="AI67" s="207">
        <f>AG67*3</f>
        <v>0</v>
      </c>
      <c r="AJ67" s="21"/>
      <c r="AK67" s="21"/>
      <c r="AL67" s="21"/>
      <c r="AM67" s="21"/>
      <c r="AN67" s="21"/>
    </row>
    <row r="68" spans="1:53" ht="24.95" customHeight="1" thickBot="1">
      <c r="A68" s="35" t="s">
        <v>84</v>
      </c>
      <c r="B68" s="165"/>
      <c r="C68" s="166"/>
      <c r="D68" s="166"/>
      <c r="E68" s="166"/>
      <c r="F68" s="166"/>
      <c r="G68" s="166"/>
      <c r="H68" s="166"/>
      <c r="I68" s="166"/>
      <c r="J68" s="166"/>
      <c r="K68" s="167"/>
      <c r="L68" s="165"/>
      <c r="M68" s="166"/>
      <c r="N68" s="166"/>
      <c r="O68" s="166"/>
      <c r="P68" s="166"/>
      <c r="Q68" s="166"/>
      <c r="R68" s="166"/>
      <c r="S68" s="166"/>
      <c r="T68" s="166"/>
      <c r="U68" s="167"/>
      <c r="V68" s="168"/>
      <c r="W68" s="166"/>
      <c r="X68" s="166"/>
      <c r="Y68" s="166"/>
      <c r="Z68" s="166"/>
      <c r="AA68" s="166"/>
      <c r="AB68" s="166"/>
      <c r="AC68" s="166"/>
      <c r="AD68" s="166"/>
      <c r="AE68" s="166"/>
      <c r="AF68" s="169"/>
      <c r="AG68" s="206">
        <f t="shared" si="12"/>
        <v>0</v>
      </c>
      <c r="AH68" s="36" t="s">
        <v>103</v>
      </c>
      <c r="AI68" s="207">
        <f>AG68*3</f>
        <v>0</v>
      </c>
      <c r="AJ68" s="21"/>
      <c r="AK68" s="21"/>
    </row>
    <row r="69" spans="1:53" ht="24.95" customHeight="1" thickBot="1">
      <c r="A69" s="39" t="s">
        <v>410</v>
      </c>
      <c r="B69" s="165"/>
      <c r="C69" s="166"/>
      <c r="D69" s="166"/>
      <c r="E69" s="166"/>
      <c r="F69" s="166"/>
      <c r="G69" s="166"/>
      <c r="H69" s="166"/>
      <c r="I69" s="166"/>
      <c r="J69" s="166"/>
      <c r="K69" s="167"/>
      <c r="L69" s="165"/>
      <c r="M69" s="166"/>
      <c r="N69" s="166"/>
      <c r="O69" s="166"/>
      <c r="P69" s="166"/>
      <c r="Q69" s="166"/>
      <c r="R69" s="166"/>
      <c r="S69" s="166"/>
      <c r="T69" s="166"/>
      <c r="U69" s="167"/>
      <c r="V69" s="168"/>
      <c r="W69" s="166"/>
      <c r="X69" s="166"/>
      <c r="Y69" s="166"/>
      <c r="Z69" s="166"/>
      <c r="AA69" s="166"/>
      <c r="AB69" s="166"/>
      <c r="AC69" s="166"/>
      <c r="AD69" s="166"/>
      <c r="AE69" s="166"/>
      <c r="AF69" s="169"/>
      <c r="AG69" s="211">
        <f t="shared" si="12"/>
        <v>0</v>
      </c>
      <c r="AH69" s="36" t="s">
        <v>104</v>
      </c>
      <c r="AI69" s="212">
        <f>AG69*4</f>
        <v>0</v>
      </c>
      <c r="AJ69" s="21"/>
      <c r="AK69" s="21"/>
    </row>
    <row r="70" spans="1:53" ht="24.95" customHeight="1" thickBot="1">
      <c r="A70" s="40" t="s">
        <v>85</v>
      </c>
      <c r="B70" s="170"/>
      <c r="C70" s="171"/>
      <c r="D70" s="171"/>
      <c r="E70" s="171"/>
      <c r="F70" s="171"/>
      <c r="G70" s="171"/>
      <c r="H70" s="171"/>
      <c r="I70" s="171"/>
      <c r="J70" s="171"/>
      <c r="K70" s="172"/>
      <c r="L70" s="170"/>
      <c r="M70" s="171"/>
      <c r="N70" s="171"/>
      <c r="O70" s="171"/>
      <c r="P70" s="171"/>
      <c r="Q70" s="171"/>
      <c r="R70" s="171"/>
      <c r="S70" s="171"/>
      <c r="T70" s="171"/>
      <c r="U70" s="172"/>
      <c r="V70" s="173"/>
      <c r="W70" s="171"/>
      <c r="X70" s="171"/>
      <c r="Y70" s="171"/>
      <c r="Z70" s="171"/>
      <c r="AA70" s="171"/>
      <c r="AB70" s="171"/>
      <c r="AC70" s="171"/>
      <c r="AD70" s="171"/>
      <c r="AE70" s="171"/>
      <c r="AF70" s="174"/>
      <c r="AG70" s="211">
        <f t="shared" si="12"/>
        <v>0</v>
      </c>
      <c r="AH70" s="36" t="s">
        <v>104</v>
      </c>
      <c r="AI70" s="212">
        <f>AG70*4</f>
        <v>0</v>
      </c>
      <c r="AJ70" s="21"/>
      <c r="AK70" s="21"/>
    </row>
    <row r="71" spans="1:53" ht="24.95" customHeight="1" thickBot="1">
      <c r="A71" s="39" t="s">
        <v>105</v>
      </c>
      <c r="B71" s="170"/>
      <c r="C71" s="171"/>
      <c r="D71" s="171"/>
      <c r="E71" s="171"/>
      <c r="F71" s="171"/>
      <c r="G71" s="171"/>
      <c r="H71" s="171"/>
      <c r="I71" s="171"/>
      <c r="J71" s="171"/>
      <c r="K71" s="172"/>
      <c r="L71" s="170"/>
      <c r="M71" s="171"/>
      <c r="N71" s="171"/>
      <c r="O71" s="171"/>
      <c r="P71" s="171"/>
      <c r="Q71" s="171"/>
      <c r="R71" s="171"/>
      <c r="S71" s="171"/>
      <c r="T71" s="171"/>
      <c r="U71" s="172"/>
      <c r="V71" s="173"/>
      <c r="W71" s="171"/>
      <c r="X71" s="171"/>
      <c r="Y71" s="171"/>
      <c r="Z71" s="171"/>
      <c r="AA71" s="171"/>
      <c r="AB71" s="171"/>
      <c r="AC71" s="171"/>
      <c r="AD71" s="171"/>
      <c r="AE71" s="171"/>
      <c r="AF71" s="174"/>
      <c r="AG71" s="211">
        <f t="shared" si="12"/>
        <v>0</v>
      </c>
      <c r="AH71" s="36" t="s">
        <v>106</v>
      </c>
      <c r="AI71" s="213">
        <f>AG71*5</f>
        <v>0</v>
      </c>
      <c r="AJ71" s="21"/>
      <c r="AK71" s="21"/>
    </row>
    <row r="72" spans="1:53" ht="24.95" customHeight="1" thickBot="1">
      <c r="A72" s="32" t="s">
        <v>107</v>
      </c>
      <c r="B72" s="191"/>
      <c r="C72" s="192"/>
      <c r="D72" s="192"/>
      <c r="E72" s="192"/>
      <c r="F72" s="192"/>
      <c r="G72" s="192"/>
      <c r="H72" s="192"/>
      <c r="I72" s="192"/>
      <c r="J72" s="192"/>
      <c r="K72" s="193"/>
      <c r="L72" s="191"/>
      <c r="M72" s="192"/>
      <c r="N72" s="192"/>
      <c r="O72" s="192"/>
      <c r="P72" s="192"/>
      <c r="Q72" s="192"/>
      <c r="R72" s="192"/>
      <c r="S72" s="192"/>
      <c r="T72" s="192"/>
      <c r="U72" s="193"/>
      <c r="V72" s="194"/>
      <c r="W72" s="192"/>
      <c r="X72" s="192"/>
      <c r="Y72" s="192"/>
      <c r="Z72" s="192"/>
      <c r="AA72" s="192"/>
      <c r="AB72" s="192"/>
      <c r="AC72" s="192"/>
      <c r="AD72" s="192"/>
      <c r="AE72" s="192"/>
      <c r="AF72" s="195"/>
      <c r="AG72" s="218">
        <f t="shared" si="12"/>
        <v>0</v>
      </c>
      <c r="AH72" s="36" t="s">
        <v>108</v>
      </c>
      <c r="AI72" s="213">
        <f>AG72*6</f>
        <v>0</v>
      </c>
      <c r="AM72" s="21"/>
      <c r="AN72" s="21"/>
    </row>
    <row r="73" spans="1:53" ht="24.75" customHeight="1" thickBot="1">
      <c r="A73" s="75" t="s">
        <v>542</v>
      </c>
      <c r="B73" s="161"/>
      <c r="C73" s="162"/>
      <c r="D73" s="162"/>
      <c r="E73" s="162"/>
      <c r="F73" s="162"/>
      <c r="G73" s="162"/>
      <c r="H73" s="162"/>
      <c r="I73" s="162"/>
      <c r="J73" s="162"/>
      <c r="K73" s="163"/>
      <c r="L73" s="161"/>
      <c r="M73" s="162"/>
      <c r="N73" s="162"/>
      <c r="O73" s="162"/>
      <c r="P73" s="162"/>
      <c r="Q73" s="162"/>
      <c r="R73" s="162"/>
      <c r="S73" s="162"/>
      <c r="T73" s="162"/>
      <c r="U73" s="163"/>
      <c r="V73" s="164"/>
      <c r="W73" s="162"/>
      <c r="X73" s="162"/>
      <c r="Y73" s="162"/>
      <c r="Z73" s="162"/>
      <c r="AA73" s="162"/>
      <c r="AB73" s="162"/>
      <c r="AC73" s="162"/>
      <c r="AD73" s="162"/>
      <c r="AE73" s="162"/>
      <c r="AF73" s="180"/>
      <c r="AG73" s="215">
        <f t="shared" si="12"/>
        <v>0</v>
      </c>
      <c r="AH73" s="49"/>
      <c r="AI73" s="74"/>
      <c r="AM73" s="21"/>
      <c r="AN73" s="21"/>
    </row>
    <row r="74" spans="1:53" ht="24.95" customHeight="1" thickTop="1" thickBot="1">
      <c r="A74" s="50" t="s">
        <v>543</v>
      </c>
      <c r="B74" s="181">
        <f t="shared" ref="B74:AF74" si="13">SUM(B65:B72)</f>
        <v>0</v>
      </c>
      <c r="C74" s="182">
        <f t="shared" si="13"/>
        <v>0</v>
      </c>
      <c r="D74" s="182">
        <f t="shared" si="13"/>
        <v>0</v>
      </c>
      <c r="E74" s="182">
        <f t="shared" si="13"/>
        <v>0</v>
      </c>
      <c r="F74" s="182">
        <f t="shared" si="13"/>
        <v>0</v>
      </c>
      <c r="G74" s="182">
        <f t="shared" si="13"/>
        <v>0</v>
      </c>
      <c r="H74" s="182">
        <f t="shared" si="13"/>
        <v>0</v>
      </c>
      <c r="I74" s="182">
        <f t="shared" si="13"/>
        <v>0</v>
      </c>
      <c r="J74" s="182">
        <f t="shared" si="13"/>
        <v>0</v>
      </c>
      <c r="K74" s="183">
        <f t="shared" si="13"/>
        <v>0</v>
      </c>
      <c r="L74" s="184">
        <f t="shared" si="13"/>
        <v>0</v>
      </c>
      <c r="M74" s="182">
        <f t="shared" si="13"/>
        <v>0</v>
      </c>
      <c r="N74" s="182">
        <f t="shared" si="13"/>
        <v>0</v>
      </c>
      <c r="O74" s="182">
        <f t="shared" si="13"/>
        <v>0</v>
      </c>
      <c r="P74" s="182">
        <f t="shared" si="13"/>
        <v>0</v>
      </c>
      <c r="Q74" s="182">
        <f t="shared" si="13"/>
        <v>0</v>
      </c>
      <c r="R74" s="182">
        <f t="shared" si="13"/>
        <v>0</v>
      </c>
      <c r="S74" s="182">
        <f t="shared" si="13"/>
        <v>0</v>
      </c>
      <c r="T74" s="182">
        <f t="shared" si="13"/>
        <v>0</v>
      </c>
      <c r="U74" s="183">
        <f t="shared" si="13"/>
        <v>0</v>
      </c>
      <c r="V74" s="181">
        <f t="shared" si="13"/>
        <v>0</v>
      </c>
      <c r="W74" s="182">
        <f t="shared" si="13"/>
        <v>0</v>
      </c>
      <c r="X74" s="182">
        <f t="shared" si="13"/>
        <v>0</v>
      </c>
      <c r="Y74" s="182">
        <f t="shared" si="13"/>
        <v>0</v>
      </c>
      <c r="Z74" s="182">
        <f t="shared" si="13"/>
        <v>0</v>
      </c>
      <c r="AA74" s="182">
        <f t="shared" si="13"/>
        <v>0</v>
      </c>
      <c r="AB74" s="182">
        <f t="shared" si="13"/>
        <v>0</v>
      </c>
      <c r="AC74" s="182">
        <f t="shared" si="13"/>
        <v>0</v>
      </c>
      <c r="AD74" s="182">
        <f t="shared" si="13"/>
        <v>0</v>
      </c>
      <c r="AE74" s="182">
        <f t="shared" si="13"/>
        <v>0</v>
      </c>
      <c r="AF74" s="185">
        <f t="shared" si="13"/>
        <v>0</v>
      </c>
      <c r="AG74" s="220">
        <f t="shared" ref="AG74" si="14">SUM(AG65:AG72)</f>
        <v>0</v>
      </c>
      <c r="AH74" s="36" t="s">
        <v>1</v>
      </c>
      <c r="AI74" s="212">
        <f>SUM(AI65:AI72)</f>
        <v>0</v>
      </c>
      <c r="AM74" s="21"/>
      <c r="AN74" s="21"/>
    </row>
    <row r="75" spans="1:53" s="19" customFormat="1" ht="24.75" thickBot="1">
      <c r="A75" s="216" t="s">
        <v>544</v>
      </c>
      <c r="B75" s="186"/>
      <c r="C75" s="187"/>
      <c r="D75" s="187"/>
      <c r="E75" s="187"/>
      <c r="F75" s="187"/>
      <c r="G75" s="187"/>
      <c r="H75" s="187"/>
      <c r="I75" s="187"/>
      <c r="J75" s="187"/>
      <c r="K75" s="188"/>
      <c r="L75" s="189"/>
      <c r="M75" s="187"/>
      <c r="N75" s="187"/>
      <c r="O75" s="187"/>
      <c r="P75" s="187"/>
      <c r="Q75" s="187"/>
      <c r="R75" s="187"/>
      <c r="S75" s="187"/>
      <c r="T75" s="187"/>
      <c r="U75" s="190"/>
      <c r="V75" s="186"/>
      <c r="W75" s="187"/>
      <c r="X75" s="187"/>
      <c r="Y75" s="187"/>
      <c r="Z75" s="187"/>
      <c r="AA75" s="187"/>
      <c r="AB75" s="187"/>
      <c r="AC75" s="187"/>
      <c r="AD75" s="187"/>
      <c r="AE75" s="187"/>
      <c r="AF75" s="188"/>
      <c r="AG75" s="217">
        <f>SUM(B75:AF75)</f>
        <v>0</v>
      </c>
      <c r="AH75" s="16"/>
      <c r="AI75" s="16"/>
      <c r="AM75" s="17"/>
      <c r="AN75" s="17"/>
      <c r="AO75" s="18"/>
      <c r="AP75" s="18"/>
      <c r="AQ75" s="18"/>
      <c r="AR75" s="18"/>
      <c r="AS75" s="18"/>
      <c r="AT75" s="18"/>
      <c r="AU75" s="18"/>
      <c r="AV75" s="18"/>
    </row>
    <row r="76" spans="1:53" ht="26.25" customHeight="1">
      <c r="A76" s="10" t="s">
        <v>571</v>
      </c>
      <c r="B76" s="1865">
        <f>B58</f>
        <v>0</v>
      </c>
      <c r="C76" s="1865"/>
      <c r="D76" s="22" t="s">
        <v>4</v>
      </c>
      <c r="E76" s="1866">
        <v>8</v>
      </c>
      <c r="F76" s="1866"/>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79</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867" t="s">
        <v>1</v>
      </c>
      <c r="AH78" s="30"/>
      <c r="AI78" s="30"/>
      <c r="AJ78" s="21"/>
      <c r="AK78" s="31" t="s">
        <v>545</v>
      </c>
      <c r="AL78" s="201" t="e">
        <f>ROUNDUP(AG81/AG80,1)</f>
        <v>#DIV/0!</v>
      </c>
      <c r="AM78" s="21"/>
      <c r="AN78" s="21"/>
      <c r="AS78" s="8"/>
      <c r="AT78" s="8"/>
      <c r="BA78" s="8"/>
    </row>
    <row r="79" spans="1:53" ht="24.95" customHeight="1" thickBot="1">
      <c r="A79" s="32" t="s">
        <v>8</v>
      </c>
      <c r="B79" s="45" t="s">
        <v>533</v>
      </c>
      <c r="C79" s="45" t="s">
        <v>67</v>
      </c>
      <c r="D79" s="45" t="s">
        <v>61</v>
      </c>
      <c r="E79" s="45" t="s">
        <v>386</v>
      </c>
      <c r="F79" s="45" t="s">
        <v>381</v>
      </c>
      <c r="G79" s="45" t="s">
        <v>382</v>
      </c>
      <c r="H79" s="45" t="s">
        <v>383</v>
      </c>
      <c r="I79" s="45" t="s">
        <v>384</v>
      </c>
      <c r="J79" s="45" t="s">
        <v>385</v>
      </c>
      <c r="K79" s="45" t="s">
        <v>61</v>
      </c>
      <c r="L79" s="45" t="s">
        <v>386</v>
      </c>
      <c r="M79" s="45" t="s">
        <v>381</v>
      </c>
      <c r="N79" s="45" t="s">
        <v>382</v>
      </c>
      <c r="O79" s="45" t="s">
        <v>383</v>
      </c>
      <c r="P79" s="45" t="s">
        <v>384</v>
      </c>
      <c r="Q79" s="45" t="s">
        <v>385</v>
      </c>
      <c r="R79" s="45" t="s">
        <v>61</v>
      </c>
      <c r="S79" s="45" t="s">
        <v>386</v>
      </c>
      <c r="T79" s="45" t="s">
        <v>381</v>
      </c>
      <c r="U79" s="45" t="s">
        <v>382</v>
      </c>
      <c r="V79" s="45" t="s">
        <v>383</v>
      </c>
      <c r="W79" s="45" t="s">
        <v>384</v>
      </c>
      <c r="X79" s="45" t="s">
        <v>385</v>
      </c>
      <c r="Y79" s="45" t="s">
        <v>61</v>
      </c>
      <c r="Z79" s="45" t="s">
        <v>386</v>
      </c>
      <c r="AA79" s="45" t="s">
        <v>381</v>
      </c>
      <c r="AB79" s="45" t="s">
        <v>382</v>
      </c>
      <c r="AC79" s="45" t="s">
        <v>383</v>
      </c>
      <c r="AD79" s="45" t="s">
        <v>384</v>
      </c>
      <c r="AE79" s="45" t="s">
        <v>385</v>
      </c>
      <c r="AF79" s="45" t="s">
        <v>61</v>
      </c>
      <c r="AG79" s="1868"/>
      <c r="AH79" s="30"/>
      <c r="AI79" s="30"/>
      <c r="AJ79" s="21"/>
      <c r="AK79" s="1872" t="s">
        <v>537</v>
      </c>
      <c r="AL79" s="1870" t="e">
        <f>ROUND((AG83+AG85+AG87+AG89+AG90)/AG92*100,0) &amp;"％"</f>
        <v>#DIV/0!</v>
      </c>
      <c r="AM79" s="21"/>
      <c r="AN79" s="21"/>
    </row>
    <row r="80" spans="1:53" ht="24.95" customHeight="1" thickBot="1">
      <c r="A80" s="33" t="s">
        <v>9</v>
      </c>
      <c r="B80" s="150"/>
      <c r="C80" s="151"/>
      <c r="D80" s="151"/>
      <c r="E80" s="151"/>
      <c r="F80" s="151"/>
      <c r="G80" s="151"/>
      <c r="H80" s="151"/>
      <c r="I80" s="151"/>
      <c r="J80" s="151"/>
      <c r="K80" s="152"/>
      <c r="L80" s="150"/>
      <c r="M80" s="151"/>
      <c r="N80" s="151"/>
      <c r="O80" s="151"/>
      <c r="P80" s="151"/>
      <c r="Q80" s="151"/>
      <c r="R80" s="151"/>
      <c r="S80" s="151"/>
      <c r="T80" s="151"/>
      <c r="U80" s="152"/>
      <c r="V80" s="153"/>
      <c r="W80" s="151"/>
      <c r="X80" s="151"/>
      <c r="Y80" s="151"/>
      <c r="Z80" s="151"/>
      <c r="AA80" s="151"/>
      <c r="AB80" s="151"/>
      <c r="AC80" s="151"/>
      <c r="AD80" s="151"/>
      <c r="AE80" s="151"/>
      <c r="AF80" s="154"/>
      <c r="AG80" s="202">
        <f>COUNTIF(B80:AF80,"○")</f>
        <v>0</v>
      </c>
      <c r="AH80" s="34"/>
      <c r="AJ80" s="21"/>
      <c r="AK80" s="1873"/>
      <c r="AL80" s="1871"/>
      <c r="AM80" s="21"/>
      <c r="AN80" s="21"/>
    </row>
    <row r="81" spans="1:53" ht="24.95" customHeight="1" thickBot="1">
      <c r="A81" s="33" t="s">
        <v>10</v>
      </c>
      <c r="B81" s="155">
        <f t="shared" ref="B81:AF81" si="15">SUM(B82:B90)</f>
        <v>0</v>
      </c>
      <c r="C81" s="156">
        <f t="shared" si="15"/>
        <v>0</v>
      </c>
      <c r="D81" s="156">
        <f t="shared" si="15"/>
        <v>0</v>
      </c>
      <c r="E81" s="156">
        <f t="shared" si="15"/>
        <v>0</v>
      </c>
      <c r="F81" s="156">
        <f t="shared" si="15"/>
        <v>0</v>
      </c>
      <c r="G81" s="156">
        <f t="shared" si="15"/>
        <v>0</v>
      </c>
      <c r="H81" s="156">
        <f t="shared" si="15"/>
        <v>0</v>
      </c>
      <c r="I81" s="156">
        <f t="shared" si="15"/>
        <v>0</v>
      </c>
      <c r="J81" s="156">
        <f t="shared" si="15"/>
        <v>0</v>
      </c>
      <c r="K81" s="157">
        <f t="shared" si="15"/>
        <v>0</v>
      </c>
      <c r="L81" s="155">
        <f t="shared" si="15"/>
        <v>0</v>
      </c>
      <c r="M81" s="156">
        <f t="shared" si="15"/>
        <v>0</v>
      </c>
      <c r="N81" s="156">
        <f t="shared" si="15"/>
        <v>0</v>
      </c>
      <c r="O81" s="156">
        <f t="shared" si="15"/>
        <v>0</v>
      </c>
      <c r="P81" s="156">
        <f t="shared" si="15"/>
        <v>0</v>
      </c>
      <c r="Q81" s="156">
        <f t="shared" si="15"/>
        <v>0</v>
      </c>
      <c r="R81" s="156">
        <f t="shared" si="15"/>
        <v>0</v>
      </c>
      <c r="S81" s="156">
        <f t="shared" si="15"/>
        <v>0</v>
      </c>
      <c r="T81" s="156">
        <f t="shared" si="15"/>
        <v>0</v>
      </c>
      <c r="U81" s="157">
        <f t="shared" si="15"/>
        <v>0</v>
      </c>
      <c r="V81" s="158">
        <f t="shared" si="15"/>
        <v>0</v>
      </c>
      <c r="W81" s="156">
        <f t="shared" si="15"/>
        <v>0</v>
      </c>
      <c r="X81" s="156">
        <f t="shared" si="15"/>
        <v>0</v>
      </c>
      <c r="Y81" s="156">
        <f t="shared" si="15"/>
        <v>0</v>
      </c>
      <c r="Z81" s="156">
        <f t="shared" si="15"/>
        <v>0</v>
      </c>
      <c r="AA81" s="156">
        <f t="shared" si="15"/>
        <v>0</v>
      </c>
      <c r="AB81" s="156">
        <f t="shared" si="15"/>
        <v>0</v>
      </c>
      <c r="AC81" s="156">
        <f t="shared" si="15"/>
        <v>0</v>
      </c>
      <c r="AD81" s="156">
        <f t="shared" si="15"/>
        <v>0</v>
      </c>
      <c r="AE81" s="156">
        <f t="shared" si="15"/>
        <v>0</v>
      </c>
      <c r="AF81" s="156">
        <f t="shared" si="15"/>
        <v>0</v>
      </c>
      <c r="AG81" s="203">
        <f>SUM(B81:AF81)</f>
        <v>0</v>
      </c>
      <c r="AH81" s="11"/>
      <c r="AI81" s="1863" t="s">
        <v>538</v>
      </c>
      <c r="AJ81" s="21"/>
      <c r="AK81" s="31" t="s">
        <v>539</v>
      </c>
      <c r="AL81" s="204" t="e">
        <f>ROUND(SUM(AI83:AI90)/AG92,1)</f>
        <v>#DIV/0!</v>
      </c>
      <c r="AM81" s="21"/>
      <c r="AN81" s="21"/>
    </row>
    <row r="82" spans="1:53" ht="24.95" customHeight="1" thickBot="1">
      <c r="A82" s="33" t="s">
        <v>80</v>
      </c>
      <c r="B82" s="159"/>
      <c r="C82" s="154"/>
      <c r="D82" s="154"/>
      <c r="E82" s="154"/>
      <c r="F82" s="154"/>
      <c r="G82" s="154"/>
      <c r="H82" s="154"/>
      <c r="I82" s="154"/>
      <c r="J82" s="154"/>
      <c r="K82" s="152"/>
      <c r="L82" s="159"/>
      <c r="M82" s="154"/>
      <c r="N82" s="154"/>
      <c r="O82" s="154"/>
      <c r="P82" s="154"/>
      <c r="Q82" s="154"/>
      <c r="R82" s="154"/>
      <c r="S82" s="154"/>
      <c r="T82" s="154"/>
      <c r="U82" s="152"/>
      <c r="V82" s="160"/>
      <c r="W82" s="154"/>
      <c r="X82" s="154"/>
      <c r="Y82" s="154"/>
      <c r="Z82" s="154"/>
      <c r="AA82" s="154"/>
      <c r="AB82" s="154"/>
      <c r="AC82" s="154"/>
      <c r="AD82" s="154"/>
      <c r="AE82" s="154"/>
      <c r="AF82" s="154"/>
      <c r="AG82" s="203">
        <f>SUM(B82:AF82)</f>
        <v>0</v>
      </c>
      <c r="AI82" s="1864"/>
      <c r="AJ82" s="21"/>
      <c r="AK82" s="14" t="s">
        <v>81</v>
      </c>
      <c r="AL82" s="205"/>
      <c r="AM82" s="21"/>
      <c r="AN82" s="21"/>
    </row>
    <row r="83" spans="1:53" ht="24.95" customHeight="1" thickBot="1">
      <c r="A83" s="35" t="s">
        <v>408</v>
      </c>
      <c r="B83" s="161"/>
      <c r="C83" s="162"/>
      <c r="D83" s="162"/>
      <c r="E83" s="162"/>
      <c r="F83" s="162"/>
      <c r="G83" s="162"/>
      <c r="H83" s="162"/>
      <c r="I83" s="162"/>
      <c r="J83" s="162"/>
      <c r="K83" s="163"/>
      <c r="L83" s="161"/>
      <c r="M83" s="162"/>
      <c r="N83" s="162"/>
      <c r="O83" s="162"/>
      <c r="P83" s="162"/>
      <c r="Q83" s="162"/>
      <c r="R83" s="162"/>
      <c r="S83" s="162"/>
      <c r="T83" s="162"/>
      <c r="U83" s="163"/>
      <c r="V83" s="164"/>
      <c r="W83" s="162"/>
      <c r="X83" s="162"/>
      <c r="Y83" s="162"/>
      <c r="Z83" s="162"/>
      <c r="AA83" s="162"/>
      <c r="AB83" s="162"/>
      <c r="AC83" s="162"/>
      <c r="AD83" s="162"/>
      <c r="AE83" s="162"/>
      <c r="AF83" s="162"/>
      <c r="AG83" s="206">
        <f t="shared" ref="AG83:AG91" si="16">SUM(B83:AF83)</f>
        <v>0</v>
      </c>
      <c r="AH83" s="36" t="s">
        <v>548</v>
      </c>
      <c r="AI83" s="207">
        <f>AG83*2</f>
        <v>0</v>
      </c>
      <c r="AJ83" s="21"/>
      <c r="AK83" s="14" t="s">
        <v>82</v>
      </c>
      <c r="AL83" s="208" t="e">
        <f>AL78/AE2</f>
        <v>#DIV/0!</v>
      </c>
      <c r="AM83" s="21"/>
      <c r="AN83" s="21"/>
    </row>
    <row r="84" spans="1:53" ht="24.95" customHeight="1" thickBot="1">
      <c r="A84" s="35" t="s">
        <v>83</v>
      </c>
      <c r="B84" s="165"/>
      <c r="C84" s="166"/>
      <c r="D84" s="166"/>
      <c r="E84" s="166"/>
      <c r="F84" s="166"/>
      <c r="G84" s="166"/>
      <c r="H84" s="166"/>
      <c r="I84" s="166"/>
      <c r="J84" s="166"/>
      <c r="K84" s="167"/>
      <c r="L84" s="165"/>
      <c r="M84" s="166"/>
      <c r="N84" s="166"/>
      <c r="O84" s="166"/>
      <c r="P84" s="166"/>
      <c r="Q84" s="166"/>
      <c r="R84" s="166"/>
      <c r="S84" s="166"/>
      <c r="T84" s="166"/>
      <c r="U84" s="167"/>
      <c r="V84" s="168"/>
      <c r="W84" s="166"/>
      <c r="X84" s="166"/>
      <c r="Y84" s="166"/>
      <c r="Z84" s="166"/>
      <c r="AA84" s="166"/>
      <c r="AB84" s="166"/>
      <c r="AC84" s="166"/>
      <c r="AD84" s="166"/>
      <c r="AE84" s="166"/>
      <c r="AF84" s="169"/>
      <c r="AG84" s="206">
        <f t="shared" si="16"/>
        <v>0</v>
      </c>
      <c r="AH84" s="36" t="s">
        <v>547</v>
      </c>
      <c r="AI84" s="207">
        <f>AG84*2</f>
        <v>0</v>
      </c>
      <c r="AJ84" s="16"/>
      <c r="AK84" s="209" t="s">
        <v>541</v>
      </c>
      <c r="AL84" s="210" t="e">
        <f>ROUND((AG93)/AG81*100,0) &amp;"％"</f>
        <v>#DIV/0!</v>
      </c>
      <c r="AM84" s="21"/>
      <c r="AN84" s="21"/>
    </row>
    <row r="85" spans="1:53" ht="24.95" customHeight="1" thickBot="1">
      <c r="A85" s="37" t="s">
        <v>409</v>
      </c>
      <c r="B85" s="165"/>
      <c r="C85" s="166"/>
      <c r="D85" s="166"/>
      <c r="E85" s="166"/>
      <c r="F85" s="166"/>
      <c r="G85" s="166"/>
      <c r="H85" s="166"/>
      <c r="I85" s="166"/>
      <c r="J85" s="166"/>
      <c r="K85" s="167"/>
      <c r="L85" s="165"/>
      <c r="M85" s="166"/>
      <c r="N85" s="166"/>
      <c r="O85" s="166"/>
      <c r="P85" s="166"/>
      <c r="Q85" s="166"/>
      <c r="R85" s="166"/>
      <c r="S85" s="166"/>
      <c r="T85" s="166"/>
      <c r="U85" s="167"/>
      <c r="V85" s="168"/>
      <c r="W85" s="166"/>
      <c r="X85" s="166"/>
      <c r="Y85" s="166"/>
      <c r="Z85" s="166"/>
      <c r="AA85" s="166"/>
      <c r="AB85" s="166"/>
      <c r="AC85" s="166"/>
      <c r="AD85" s="166"/>
      <c r="AE85" s="166"/>
      <c r="AF85" s="169"/>
      <c r="AG85" s="206">
        <f t="shared" si="16"/>
        <v>0</v>
      </c>
      <c r="AH85" s="36" t="s">
        <v>103</v>
      </c>
      <c r="AI85" s="207">
        <f>AG85*3</f>
        <v>0</v>
      </c>
      <c r="AJ85" s="21"/>
      <c r="AK85" s="21"/>
      <c r="AL85" s="21"/>
      <c r="AM85" s="21"/>
      <c r="AN85" s="21"/>
    </row>
    <row r="86" spans="1:53" ht="24.95" customHeight="1" thickBot="1">
      <c r="A86" s="35" t="s">
        <v>84</v>
      </c>
      <c r="B86" s="165"/>
      <c r="C86" s="166"/>
      <c r="D86" s="166"/>
      <c r="E86" s="166"/>
      <c r="F86" s="166"/>
      <c r="G86" s="166"/>
      <c r="H86" s="166"/>
      <c r="I86" s="166"/>
      <c r="J86" s="166"/>
      <c r="K86" s="167"/>
      <c r="L86" s="165"/>
      <c r="M86" s="166"/>
      <c r="N86" s="166"/>
      <c r="O86" s="166"/>
      <c r="P86" s="166"/>
      <c r="Q86" s="166"/>
      <c r="R86" s="166"/>
      <c r="S86" s="166"/>
      <c r="T86" s="166"/>
      <c r="U86" s="167"/>
      <c r="V86" s="168"/>
      <c r="W86" s="166"/>
      <c r="X86" s="166"/>
      <c r="Y86" s="166"/>
      <c r="Z86" s="166"/>
      <c r="AA86" s="166"/>
      <c r="AB86" s="166"/>
      <c r="AC86" s="166"/>
      <c r="AD86" s="166"/>
      <c r="AE86" s="166"/>
      <c r="AF86" s="169"/>
      <c r="AG86" s="206">
        <f t="shared" si="16"/>
        <v>0</v>
      </c>
      <c r="AH86" s="36" t="s">
        <v>103</v>
      </c>
      <c r="AI86" s="207">
        <f>AG86*3</f>
        <v>0</v>
      </c>
      <c r="AJ86" s="21"/>
      <c r="AK86" s="21"/>
    </row>
    <row r="87" spans="1:53" ht="24.95" customHeight="1" thickBot="1">
      <c r="A87" s="39" t="s">
        <v>410</v>
      </c>
      <c r="B87" s="165"/>
      <c r="C87" s="166"/>
      <c r="D87" s="166"/>
      <c r="E87" s="166"/>
      <c r="F87" s="166"/>
      <c r="G87" s="166"/>
      <c r="H87" s="166"/>
      <c r="I87" s="166"/>
      <c r="J87" s="166"/>
      <c r="K87" s="167"/>
      <c r="L87" s="165"/>
      <c r="M87" s="166"/>
      <c r="N87" s="166"/>
      <c r="O87" s="166"/>
      <c r="P87" s="166"/>
      <c r="Q87" s="166"/>
      <c r="R87" s="166"/>
      <c r="S87" s="166"/>
      <c r="T87" s="166"/>
      <c r="U87" s="167"/>
      <c r="V87" s="168"/>
      <c r="W87" s="166"/>
      <c r="X87" s="166"/>
      <c r="Y87" s="166"/>
      <c r="Z87" s="166"/>
      <c r="AA87" s="166"/>
      <c r="AB87" s="166"/>
      <c r="AC87" s="166"/>
      <c r="AD87" s="166"/>
      <c r="AE87" s="166"/>
      <c r="AF87" s="169"/>
      <c r="AG87" s="211">
        <f t="shared" si="16"/>
        <v>0</v>
      </c>
      <c r="AH87" s="36" t="s">
        <v>104</v>
      </c>
      <c r="AI87" s="212">
        <f>AG87*4</f>
        <v>0</v>
      </c>
      <c r="AJ87" s="21"/>
      <c r="AK87" s="21"/>
    </row>
    <row r="88" spans="1:53" ht="24.95" customHeight="1" thickBot="1">
      <c r="A88" s="40" t="s">
        <v>85</v>
      </c>
      <c r="B88" s="170"/>
      <c r="C88" s="171"/>
      <c r="D88" s="171"/>
      <c r="E88" s="171"/>
      <c r="F88" s="171"/>
      <c r="G88" s="171"/>
      <c r="H88" s="171"/>
      <c r="I88" s="171"/>
      <c r="J88" s="171"/>
      <c r="K88" s="172"/>
      <c r="L88" s="170"/>
      <c r="M88" s="171"/>
      <c r="N88" s="171"/>
      <c r="O88" s="171"/>
      <c r="P88" s="171"/>
      <c r="Q88" s="171"/>
      <c r="R88" s="171"/>
      <c r="S88" s="171"/>
      <c r="T88" s="171"/>
      <c r="U88" s="172"/>
      <c r="V88" s="173"/>
      <c r="W88" s="171"/>
      <c r="X88" s="171"/>
      <c r="Y88" s="171"/>
      <c r="Z88" s="171"/>
      <c r="AA88" s="171"/>
      <c r="AB88" s="171"/>
      <c r="AC88" s="171"/>
      <c r="AD88" s="171"/>
      <c r="AE88" s="171"/>
      <c r="AF88" s="174"/>
      <c r="AG88" s="211">
        <f t="shared" si="16"/>
        <v>0</v>
      </c>
      <c r="AH88" s="36" t="s">
        <v>104</v>
      </c>
      <c r="AI88" s="212">
        <f>AG88*4</f>
        <v>0</v>
      </c>
      <c r="AJ88" s="21"/>
      <c r="AK88" s="21"/>
    </row>
    <row r="89" spans="1:53" ht="24.95" customHeight="1" thickBot="1">
      <c r="A89" s="39" t="s">
        <v>105</v>
      </c>
      <c r="B89" s="170"/>
      <c r="C89" s="171"/>
      <c r="D89" s="171"/>
      <c r="E89" s="171"/>
      <c r="F89" s="171"/>
      <c r="G89" s="171"/>
      <c r="H89" s="171"/>
      <c r="I89" s="171"/>
      <c r="J89" s="171"/>
      <c r="K89" s="172"/>
      <c r="L89" s="170"/>
      <c r="M89" s="171"/>
      <c r="N89" s="171"/>
      <c r="O89" s="171"/>
      <c r="P89" s="171"/>
      <c r="Q89" s="171"/>
      <c r="R89" s="171"/>
      <c r="S89" s="171"/>
      <c r="T89" s="171"/>
      <c r="U89" s="172"/>
      <c r="V89" s="173"/>
      <c r="W89" s="171"/>
      <c r="X89" s="171"/>
      <c r="Y89" s="171"/>
      <c r="Z89" s="171"/>
      <c r="AA89" s="171"/>
      <c r="AB89" s="171"/>
      <c r="AC89" s="171"/>
      <c r="AD89" s="171"/>
      <c r="AE89" s="171"/>
      <c r="AF89" s="174"/>
      <c r="AG89" s="211">
        <f t="shared" si="16"/>
        <v>0</v>
      </c>
      <c r="AH89" s="36" t="s">
        <v>106</v>
      </c>
      <c r="AI89" s="213">
        <f>AG89*5</f>
        <v>0</v>
      </c>
      <c r="AJ89" s="21"/>
      <c r="AK89" s="21"/>
    </row>
    <row r="90" spans="1:53" ht="24.95" customHeight="1" thickBot="1">
      <c r="A90" s="32" t="s">
        <v>107</v>
      </c>
      <c r="B90" s="191"/>
      <c r="C90" s="192"/>
      <c r="D90" s="192"/>
      <c r="E90" s="192"/>
      <c r="F90" s="192"/>
      <c r="G90" s="192"/>
      <c r="H90" s="192"/>
      <c r="I90" s="192"/>
      <c r="J90" s="192"/>
      <c r="K90" s="193"/>
      <c r="L90" s="191"/>
      <c r="M90" s="192"/>
      <c r="N90" s="192"/>
      <c r="O90" s="192"/>
      <c r="P90" s="192"/>
      <c r="Q90" s="192"/>
      <c r="R90" s="192"/>
      <c r="S90" s="192"/>
      <c r="T90" s="192"/>
      <c r="U90" s="193"/>
      <c r="V90" s="194"/>
      <c r="W90" s="192"/>
      <c r="X90" s="192"/>
      <c r="Y90" s="192"/>
      <c r="Z90" s="192"/>
      <c r="AA90" s="192"/>
      <c r="AB90" s="192"/>
      <c r="AC90" s="192"/>
      <c r="AD90" s="192"/>
      <c r="AE90" s="192"/>
      <c r="AF90" s="195"/>
      <c r="AG90" s="218">
        <f t="shared" si="16"/>
        <v>0</v>
      </c>
      <c r="AH90" s="36" t="s">
        <v>108</v>
      </c>
      <c r="AI90" s="213">
        <f>AG90*6</f>
        <v>0</v>
      </c>
      <c r="AM90" s="21"/>
      <c r="AN90" s="21"/>
    </row>
    <row r="91" spans="1:53" ht="24.75" customHeight="1" thickBot="1">
      <c r="A91" s="75" t="s">
        <v>542</v>
      </c>
      <c r="B91" s="161"/>
      <c r="C91" s="162"/>
      <c r="D91" s="162"/>
      <c r="E91" s="162"/>
      <c r="F91" s="162"/>
      <c r="G91" s="162"/>
      <c r="H91" s="162"/>
      <c r="I91" s="162"/>
      <c r="J91" s="162"/>
      <c r="K91" s="163"/>
      <c r="L91" s="161"/>
      <c r="M91" s="162"/>
      <c r="N91" s="162"/>
      <c r="O91" s="162"/>
      <c r="P91" s="162"/>
      <c r="Q91" s="162"/>
      <c r="R91" s="162"/>
      <c r="S91" s="162"/>
      <c r="T91" s="162"/>
      <c r="U91" s="163"/>
      <c r="V91" s="164"/>
      <c r="W91" s="162"/>
      <c r="X91" s="162"/>
      <c r="Y91" s="162"/>
      <c r="Z91" s="162"/>
      <c r="AA91" s="162"/>
      <c r="AB91" s="162"/>
      <c r="AC91" s="162"/>
      <c r="AD91" s="162"/>
      <c r="AE91" s="162"/>
      <c r="AF91" s="180"/>
      <c r="AG91" s="215">
        <f t="shared" si="16"/>
        <v>0</v>
      </c>
      <c r="AH91" s="49"/>
      <c r="AI91" s="74"/>
      <c r="AM91" s="21"/>
      <c r="AN91" s="21"/>
    </row>
    <row r="92" spans="1:53" ht="24.95" customHeight="1" thickBot="1">
      <c r="A92" s="50" t="s">
        <v>543</v>
      </c>
      <c r="B92" s="182">
        <f t="shared" ref="B92:AF92" si="17">SUM(B83:B90)</f>
        <v>0</v>
      </c>
      <c r="C92" s="182">
        <f t="shared" si="17"/>
        <v>0</v>
      </c>
      <c r="D92" s="182">
        <f t="shared" si="17"/>
        <v>0</v>
      </c>
      <c r="E92" s="182">
        <f t="shared" si="17"/>
        <v>0</v>
      </c>
      <c r="F92" s="182">
        <f t="shared" si="17"/>
        <v>0</v>
      </c>
      <c r="G92" s="182">
        <f t="shared" si="17"/>
        <v>0</v>
      </c>
      <c r="H92" s="182">
        <f t="shared" si="17"/>
        <v>0</v>
      </c>
      <c r="I92" s="182">
        <f t="shared" si="17"/>
        <v>0</v>
      </c>
      <c r="J92" s="182">
        <f t="shared" si="17"/>
        <v>0</v>
      </c>
      <c r="K92" s="183">
        <f t="shared" si="17"/>
        <v>0</v>
      </c>
      <c r="L92" s="184">
        <f t="shared" si="17"/>
        <v>0</v>
      </c>
      <c r="M92" s="182">
        <f t="shared" si="17"/>
        <v>0</v>
      </c>
      <c r="N92" s="182">
        <f t="shared" si="17"/>
        <v>0</v>
      </c>
      <c r="O92" s="182">
        <f t="shared" si="17"/>
        <v>0</v>
      </c>
      <c r="P92" s="182">
        <f t="shared" si="17"/>
        <v>0</v>
      </c>
      <c r="Q92" s="182">
        <f t="shared" si="17"/>
        <v>0</v>
      </c>
      <c r="R92" s="182">
        <f t="shared" si="17"/>
        <v>0</v>
      </c>
      <c r="S92" s="182">
        <f t="shared" si="17"/>
        <v>0</v>
      </c>
      <c r="T92" s="182">
        <f t="shared" si="17"/>
        <v>0</v>
      </c>
      <c r="U92" s="183">
        <f t="shared" si="17"/>
        <v>0</v>
      </c>
      <c r="V92" s="181">
        <f t="shared" si="17"/>
        <v>0</v>
      </c>
      <c r="W92" s="182">
        <f t="shared" si="17"/>
        <v>0</v>
      </c>
      <c r="X92" s="182">
        <f t="shared" si="17"/>
        <v>0</v>
      </c>
      <c r="Y92" s="182">
        <f t="shared" si="17"/>
        <v>0</v>
      </c>
      <c r="Z92" s="182">
        <f t="shared" si="17"/>
        <v>0</v>
      </c>
      <c r="AA92" s="182">
        <f t="shared" si="17"/>
        <v>0</v>
      </c>
      <c r="AB92" s="182">
        <f t="shared" si="17"/>
        <v>0</v>
      </c>
      <c r="AC92" s="182">
        <f t="shared" si="17"/>
        <v>0</v>
      </c>
      <c r="AD92" s="182">
        <f t="shared" si="17"/>
        <v>0</v>
      </c>
      <c r="AE92" s="182">
        <f t="shared" si="17"/>
        <v>0</v>
      </c>
      <c r="AF92" s="185">
        <f t="shared" si="17"/>
        <v>0</v>
      </c>
      <c r="AG92" s="203">
        <f t="shared" ref="AG92" si="18">SUM(AG83:AG90)</f>
        <v>0</v>
      </c>
      <c r="AH92" s="49" t="s">
        <v>1</v>
      </c>
      <c r="AI92" s="212">
        <f>SUM(AI83:AI90)</f>
        <v>0</v>
      </c>
      <c r="AM92" s="21"/>
      <c r="AN92" s="21"/>
    </row>
    <row r="93" spans="1:53" s="19" customFormat="1" ht="24.75" thickBot="1">
      <c r="A93" s="216" t="s">
        <v>544</v>
      </c>
      <c r="B93" s="186"/>
      <c r="C93" s="187"/>
      <c r="D93" s="187"/>
      <c r="E93" s="187"/>
      <c r="F93" s="187"/>
      <c r="G93" s="187"/>
      <c r="H93" s="187"/>
      <c r="I93" s="187"/>
      <c r="J93" s="187"/>
      <c r="K93" s="188"/>
      <c r="L93" s="189"/>
      <c r="M93" s="187"/>
      <c r="N93" s="187"/>
      <c r="O93" s="187"/>
      <c r="P93" s="187"/>
      <c r="Q93" s="187"/>
      <c r="R93" s="187"/>
      <c r="S93" s="187"/>
      <c r="T93" s="187"/>
      <c r="U93" s="190"/>
      <c r="V93" s="186"/>
      <c r="W93" s="187"/>
      <c r="X93" s="187"/>
      <c r="Y93" s="187"/>
      <c r="Z93" s="187"/>
      <c r="AA93" s="187"/>
      <c r="AB93" s="187"/>
      <c r="AC93" s="187"/>
      <c r="AD93" s="187"/>
      <c r="AE93" s="187"/>
      <c r="AF93" s="188"/>
      <c r="AG93" s="217">
        <f>SUM(B93:AF93)</f>
        <v>0</v>
      </c>
      <c r="AH93" s="16"/>
      <c r="AI93" s="16"/>
      <c r="AM93" s="17"/>
      <c r="AN93" s="17"/>
      <c r="AO93" s="18"/>
      <c r="AP93" s="18"/>
      <c r="AQ93" s="18"/>
      <c r="AR93" s="18"/>
      <c r="AS93" s="18"/>
      <c r="AT93" s="18"/>
      <c r="AU93" s="18"/>
      <c r="AV93" s="18"/>
    </row>
    <row r="94" spans="1:53" ht="26.25" customHeight="1">
      <c r="A94" s="10" t="s">
        <v>571</v>
      </c>
      <c r="B94" s="1869">
        <f>B76</f>
        <v>0</v>
      </c>
      <c r="C94" s="1869"/>
      <c r="D94" s="22" t="s">
        <v>4</v>
      </c>
      <c r="E94" s="1866">
        <v>9</v>
      </c>
      <c r="F94" s="1866"/>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79</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867" t="s">
        <v>1</v>
      </c>
      <c r="AH96" s="30"/>
      <c r="AI96" s="30"/>
      <c r="AJ96" s="21"/>
      <c r="AK96" s="31" t="s">
        <v>545</v>
      </c>
      <c r="AL96" s="201" t="e">
        <f>ROUNDUP(AG99/AG98,1)</f>
        <v>#DIV/0!</v>
      </c>
      <c r="AM96" s="21"/>
      <c r="AN96" s="21"/>
      <c r="AS96" s="8"/>
      <c r="AT96" s="8"/>
      <c r="BA96" s="8"/>
    </row>
    <row r="97" spans="1:48" ht="24.95" customHeight="1" thickBot="1">
      <c r="A97" s="32" t="s">
        <v>8</v>
      </c>
      <c r="B97" s="45" t="s">
        <v>531</v>
      </c>
      <c r="C97" s="45" t="s">
        <v>646</v>
      </c>
      <c r="D97" s="45" t="s">
        <v>382</v>
      </c>
      <c r="E97" s="45" t="s">
        <v>383</v>
      </c>
      <c r="F97" s="45" t="s">
        <v>384</v>
      </c>
      <c r="G97" s="45" t="s">
        <v>385</v>
      </c>
      <c r="H97" s="45" t="s">
        <v>61</v>
      </c>
      <c r="I97" s="45" t="s">
        <v>386</v>
      </c>
      <c r="J97" s="45" t="s">
        <v>381</v>
      </c>
      <c r="K97" s="45" t="s">
        <v>382</v>
      </c>
      <c r="L97" s="45" t="s">
        <v>383</v>
      </c>
      <c r="M97" s="45" t="s">
        <v>384</v>
      </c>
      <c r="N97" s="45" t="s">
        <v>385</v>
      </c>
      <c r="O97" s="45" t="s">
        <v>61</v>
      </c>
      <c r="P97" s="45" t="s">
        <v>386</v>
      </c>
      <c r="Q97" s="45" t="s">
        <v>381</v>
      </c>
      <c r="R97" s="45" t="s">
        <v>382</v>
      </c>
      <c r="S97" s="45" t="s">
        <v>383</v>
      </c>
      <c r="T97" s="45" t="s">
        <v>384</v>
      </c>
      <c r="U97" s="45" t="s">
        <v>385</v>
      </c>
      <c r="V97" s="45" t="s">
        <v>61</v>
      </c>
      <c r="W97" s="45" t="s">
        <v>386</v>
      </c>
      <c r="X97" s="45" t="s">
        <v>381</v>
      </c>
      <c r="Y97" s="45" t="s">
        <v>382</v>
      </c>
      <c r="Z97" s="45" t="s">
        <v>383</v>
      </c>
      <c r="AA97" s="45" t="s">
        <v>384</v>
      </c>
      <c r="AB97" s="45" t="s">
        <v>385</v>
      </c>
      <c r="AC97" s="45" t="s">
        <v>61</v>
      </c>
      <c r="AD97" s="45" t="s">
        <v>386</v>
      </c>
      <c r="AE97" s="45" t="s">
        <v>381</v>
      </c>
      <c r="AF97" s="47"/>
      <c r="AG97" s="1868"/>
      <c r="AH97" s="30"/>
      <c r="AI97" s="30"/>
      <c r="AJ97" s="21"/>
      <c r="AK97" s="1872" t="s">
        <v>537</v>
      </c>
      <c r="AL97" s="1870" t="e">
        <f>ROUND((AG101+AG103+AG105+AG107+AG108)/AG110*100,0) &amp;"％"</f>
        <v>#DIV/0!</v>
      </c>
      <c r="AM97" s="21"/>
      <c r="AN97" s="21"/>
    </row>
    <row r="98" spans="1:48" ht="24.95" customHeight="1" thickBot="1">
      <c r="A98" s="33" t="s">
        <v>9</v>
      </c>
      <c r="B98" s="150"/>
      <c r="C98" s="151"/>
      <c r="D98" s="151"/>
      <c r="E98" s="151"/>
      <c r="F98" s="151"/>
      <c r="G98" s="151"/>
      <c r="H98" s="151"/>
      <c r="I98" s="151"/>
      <c r="J98" s="151"/>
      <c r="K98" s="152"/>
      <c r="L98" s="150"/>
      <c r="M98" s="151"/>
      <c r="N98" s="151"/>
      <c r="O98" s="151"/>
      <c r="P98" s="151"/>
      <c r="Q98" s="151"/>
      <c r="R98" s="151"/>
      <c r="S98" s="151"/>
      <c r="T98" s="151"/>
      <c r="U98" s="152"/>
      <c r="V98" s="153"/>
      <c r="W98" s="151"/>
      <c r="X98" s="151"/>
      <c r="Y98" s="151"/>
      <c r="Z98" s="151"/>
      <c r="AA98" s="151"/>
      <c r="AB98" s="151"/>
      <c r="AC98" s="151"/>
      <c r="AD98" s="151"/>
      <c r="AE98" s="151"/>
      <c r="AF98" s="154"/>
      <c r="AG98" s="202">
        <f>COUNTIF(B98:AF98,"○")</f>
        <v>0</v>
      </c>
      <c r="AH98" s="34"/>
      <c r="AJ98" s="21"/>
      <c r="AK98" s="1873"/>
      <c r="AL98" s="1871"/>
      <c r="AM98" s="21"/>
      <c r="AN98" s="21"/>
    </row>
    <row r="99" spans="1:48" ht="24.95" customHeight="1" thickBot="1">
      <c r="A99" s="33" t="s">
        <v>10</v>
      </c>
      <c r="B99" s="155">
        <f t="shared" ref="B99:AF99" si="19">SUM(B100:B108)</f>
        <v>0</v>
      </c>
      <c r="C99" s="156">
        <f t="shared" si="19"/>
        <v>0</v>
      </c>
      <c r="D99" s="156">
        <f t="shared" si="19"/>
        <v>0</v>
      </c>
      <c r="E99" s="156">
        <f t="shared" si="19"/>
        <v>0</v>
      </c>
      <c r="F99" s="156">
        <f t="shared" si="19"/>
        <v>0</v>
      </c>
      <c r="G99" s="156">
        <f t="shared" si="19"/>
        <v>0</v>
      </c>
      <c r="H99" s="156">
        <f t="shared" si="19"/>
        <v>0</v>
      </c>
      <c r="I99" s="156">
        <f t="shared" si="19"/>
        <v>0</v>
      </c>
      <c r="J99" s="156">
        <f t="shared" si="19"/>
        <v>0</v>
      </c>
      <c r="K99" s="157">
        <f t="shared" si="19"/>
        <v>0</v>
      </c>
      <c r="L99" s="155">
        <f t="shared" si="19"/>
        <v>0</v>
      </c>
      <c r="M99" s="156">
        <f t="shared" si="19"/>
        <v>0</v>
      </c>
      <c r="N99" s="156">
        <f t="shared" si="19"/>
        <v>0</v>
      </c>
      <c r="O99" s="156">
        <f t="shared" si="19"/>
        <v>0</v>
      </c>
      <c r="P99" s="156">
        <f t="shared" si="19"/>
        <v>0</v>
      </c>
      <c r="Q99" s="156">
        <f t="shared" si="19"/>
        <v>0</v>
      </c>
      <c r="R99" s="156">
        <f t="shared" si="19"/>
        <v>0</v>
      </c>
      <c r="S99" s="156">
        <f t="shared" si="19"/>
        <v>0</v>
      </c>
      <c r="T99" s="156">
        <f t="shared" si="19"/>
        <v>0</v>
      </c>
      <c r="U99" s="157">
        <f t="shared" si="19"/>
        <v>0</v>
      </c>
      <c r="V99" s="158">
        <f t="shared" si="19"/>
        <v>0</v>
      </c>
      <c r="W99" s="156">
        <f t="shared" si="19"/>
        <v>0</v>
      </c>
      <c r="X99" s="156">
        <f t="shared" si="19"/>
        <v>0</v>
      </c>
      <c r="Y99" s="156">
        <f t="shared" si="19"/>
        <v>0</v>
      </c>
      <c r="Z99" s="156">
        <f t="shared" si="19"/>
        <v>0</v>
      </c>
      <c r="AA99" s="156">
        <f t="shared" si="19"/>
        <v>0</v>
      </c>
      <c r="AB99" s="156">
        <f t="shared" si="19"/>
        <v>0</v>
      </c>
      <c r="AC99" s="156">
        <f t="shared" si="19"/>
        <v>0</v>
      </c>
      <c r="AD99" s="156">
        <f t="shared" si="19"/>
        <v>0</v>
      </c>
      <c r="AE99" s="156">
        <f t="shared" si="19"/>
        <v>0</v>
      </c>
      <c r="AF99" s="156">
        <f t="shared" si="19"/>
        <v>0</v>
      </c>
      <c r="AG99" s="203">
        <f>SUM(B99:AF99)</f>
        <v>0</v>
      </c>
      <c r="AH99" s="11"/>
      <c r="AI99" s="1863" t="s">
        <v>538</v>
      </c>
      <c r="AJ99" s="21"/>
      <c r="AK99" s="31" t="s">
        <v>539</v>
      </c>
      <c r="AL99" s="204" t="e">
        <f>ROUND(SUM(AI101:AI108)/AG110,1)</f>
        <v>#DIV/0!</v>
      </c>
      <c r="AM99" s="21"/>
      <c r="AN99" s="21"/>
    </row>
    <row r="100" spans="1:48" ht="24.95" customHeight="1" thickBot="1">
      <c r="A100" s="33" t="s">
        <v>80</v>
      </c>
      <c r="B100" s="159"/>
      <c r="C100" s="154"/>
      <c r="D100" s="154"/>
      <c r="E100" s="154"/>
      <c r="F100" s="154"/>
      <c r="G100" s="154"/>
      <c r="H100" s="154"/>
      <c r="I100" s="154"/>
      <c r="J100" s="154"/>
      <c r="K100" s="152"/>
      <c r="L100" s="159"/>
      <c r="M100" s="154"/>
      <c r="N100" s="154"/>
      <c r="O100" s="154"/>
      <c r="P100" s="154"/>
      <c r="Q100" s="154"/>
      <c r="R100" s="154"/>
      <c r="S100" s="154"/>
      <c r="T100" s="154"/>
      <c r="U100" s="152"/>
      <c r="V100" s="160"/>
      <c r="W100" s="154"/>
      <c r="X100" s="154"/>
      <c r="Y100" s="154"/>
      <c r="Z100" s="154"/>
      <c r="AA100" s="154"/>
      <c r="AB100" s="154"/>
      <c r="AC100" s="154"/>
      <c r="AD100" s="154"/>
      <c r="AE100" s="154"/>
      <c r="AF100" s="154"/>
      <c r="AG100" s="203">
        <f>SUM(B100:AF100)</f>
        <v>0</v>
      </c>
      <c r="AI100" s="1864"/>
      <c r="AJ100" s="21"/>
      <c r="AK100" s="14" t="s">
        <v>81</v>
      </c>
      <c r="AL100" s="205"/>
      <c r="AM100" s="21"/>
      <c r="AN100" s="21"/>
    </row>
    <row r="101" spans="1:48" ht="24.95" customHeight="1" thickBot="1">
      <c r="A101" s="35" t="s">
        <v>408</v>
      </c>
      <c r="B101" s="161"/>
      <c r="C101" s="162"/>
      <c r="D101" s="162"/>
      <c r="E101" s="162"/>
      <c r="F101" s="162"/>
      <c r="G101" s="162"/>
      <c r="H101" s="162"/>
      <c r="I101" s="162"/>
      <c r="J101" s="162"/>
      <c r="K101" s="163"/>
      <c r="L101" s="161"/>
      <c r="M101" s="162"/>
      <c r="N101" s="162"/>
      <c r="O101" s="162"/>
      <c r="P101" s="162"/>
      <c r="Q101" s="162"/>
      <c r="R101" s="162"/>
      <c r="S101" s="162"/>
      <c r="T101" s="162"/>
      <c r="U101" s="163"/>
      <c r="V101" s="164"/>
      <c r="W101" s="162"/>
      <c r="X101" s="162"/>
      <c r="Y101" s="162"/>
      <c r="Z101" s="162"/>
      <c r="AA101" s="162"/>
      <c r="AB101" s="162"/>
      <c r="AC101" s="162"/>
      <c r="AD101" s="162"/>
      <c r="AE101" s="162"/>
      <c r="AF101" s="162"/>
      <c r="AG101" s="206">
        <f t="shared" ref="AG101:AG109" si="20">SUM(B101:AF101)</f>
        <v>0</v>
      </c>
      <c r="AH101" s="36" t="s">
        <v>549</v>
      </c>
      <c r="AI101" s="207">
        <f>AG101*2</f>
        <v>0</v>
      </c>
      <c r="AJ101" s="21"/>
      <c r="AK101" s="14" t="s">
        <v>82</v>
      </c>
      <c r="AL101" s="208" t="e">
        <f>AL96/AE2</f>
        <v>#DIV/0!</v>
      </c>
      <c r="AM101" s="21"/>
      <c r="AN101" s="21"/>
    </row>
    <row r="102" spans="1:48" ht="24.95" customHeight="1" thickBot="1">
      <c r="A102" s="35" t="s">
        <v>83</v>
      </c>
      <c r="B102" s="165"/>
      <c r="C102" s="166"/>
      <c r="D102" s="166"/>
      <c r="E102" s="166"/>
      <c r="F102" s="166"/>
      <c r="G102" s="166"/>
      <c r="H102" s="166"/>
      <c r="I102" s="166"/>
      <c r="J102" s="166"/>
      <c r="K102" s="167"/>
      <c r="L102" s="165"/>
      <c r="M102" s="166"/>
      <c r="N102" s="166"/>
      <c r="O102" s="166"/>
      <c r="P102" s="166"/>
      <c r="Q102" s="166"/>
      <c r="R102" s="166"/>
      <c r="S102" s="166"/>
      <c r="T102" s="166"/>
      <c r="U102" s="167"/>
      <c r="V102" s="168"/>
      <c r="W102" s="166"/>
      <c r="X102" s="166"/>
      <c r="Y102" s="166"/>
      <c r="Z102" s="166"/>
      <c r="AA102" s="166"/>
      <c r="AB102" s="166"/>
      <c r="AC102" s="166"/>
      <c r="AD102" s="166"/>
      <c r="AE102" s="166"/>
      <c r="AF102" s="169"/>
      <c r="AG102" s="206">
        <f t="shared" si="20"/>
        <v>0</v>
      </c>
      <c r="AH102" s="36" t="s">
        <v>550</v>
      </c>
      <c r="AI102" s="207">
        <f>AG102*2</f>
        <v>0</v>
      </c>
      <c r="AJ102" s="16"/>
      <c r="AK102" s="209" t="s">
        <v>541</v>
      </c>
      <c r="AL102" s="210" t="e">
        <f>ROUND((AG111)/AG99*100,0) &amp;"％"</f>
        <v>#DIV/0!</v>
      </c>
      <c r="AM102" s="21"/>
      <c r="AN102" s="21"/>
    </row>
    <row r="103" spans="1:48" ht="24.95" customHeight="1" thickBot="1">
      <c r="A103" s="37" t="s">
        <v>409</v>
      </c>
      <c r="B103" s="165"/>
      <c r="C103" s="166"/>
      <c r="D103" s="166"/>
      <c r="E103" s="166"/>
      <c r="F103" s="166"/>
      <c r="G103" s="166"/>
      <c r="H103" s="166"/>
      <c r="I103" s="166"/>
      <c r="J103" s="166"/>
      <c r="K103" s="167"/>
      <c r="L103" s="165"/>
      <c r="M103" s="166"/>
      <c r="N103" s="166"/>
      <c r="O103" s="166"/>
      <c r="P103" s="166"/>
      <c r="Q103" s="166"/>
      <c r="R103" s="166"/>
      <c r="S103" s="166"/>
      <c r="T103" s="166"/>
      <c r="U103" s="167"/>
      <c r="V103" s="168"/>
      <c r="W103" s="166"/>
      <c r="X103" s="166"/>
      <c r="Y103" s="166"/>
      <c r="Z103" s="166"/>
      <c r="AA103" s="166"/>
      <c r="AB103" s="166"/>
      <c r="AC103" s="166"/>
      <c r="AD103" s="166"/>
      <c r="AE103" s="166"/>
      <c r="AF103" s="169"/>
      <c r="AG103" s="206">
        <f t="shared" si="20"/>
        <v>0</v>
      </c>
      <c r="AH103" s="36" t="s">
        <v>103</v>
      </c>
      <c r="AI103" s="207">
        <f>AG103*3</f>
        <v>0</v>
      </c>
      <c r="AJ103" s="21"/>
      <c r="AK103" s="21"/>
      <c r="AL103" s="21"/>
      <c r="AM103" s="21"/>
      <c r="AN103" s="21"/>
    </row>
    <row r="104" spans="1:48" ht="24.95" customHeight="1" thickBot="1">
      <c r="A104" s="35" t="s">
        <v>84</v>
      </c>
      <c r="B104" s="165"/>
      <c r="C104" s="166"/>
      <c r="D104" s="166"/>
      <c r="E104" s="166"/>
      <c r="F104" s="166"/>
      <c r="G104" s="166"/>
      <c r="H104" s="166"/>
      <c r="I104" s="166"/>
      <c r="J104" s="166"/>
      <c r="K104" s="167"/>
      <c r="L104" s="165"/>
      <c r="M104" s="166"/>
      <c r="N104" s="166"/>
      <c r="O104" s="166"/>
      <c r="P104" s="166"/>
      <c r="Q104" s="166"/>
      <c r="R104" s="166"/>
      <c r="S104" s="166"/>
      <c r="T104" s="166"/>
      <c r="U104" s="167"/>
      <c r="V104" s="168"/>
      <c r="W104" s="166"/>
      <c r="X104" s="166"/>
      <c r="Y104" s="166"/>
      <c r="Z104" s="166"/>
      <c r="AA104" s="166"/>
      <c r="AB104" s="166"/>
      <c r="AC104" s="166"/>
      <c r="AD104" s="166"/>
      <c r="AE104" s="166"/>
      <c r="AF104" s="169"/>
      <c r="AG104" s="206">
        <f t="shared" si="20"/>
        <v>0</v>
      </c>
      <c r="AH104" s="36" t="s">
        <v>103</v>
      </c>
      <c r="AI104" s="207">
        <f>AG104*3</f>
        <v>0</v>
      </c>
      <c r="AJ104" s="21"/>
      <c r="AK104" s="21"/>
    </row>
    <row r="105" spans="1:48" ht="24.95" customHeight="1" thickBot="1">
      <c r="A105" s="39" t="s">
        <v>410</v>
      </c>
      <c r="B105" s="165"/>
      <c r="C105" s="166"/>
      <c r="D105" s="166"/>
      <c r="E105" s="166"/>
      <c r="F105" s="166"/>
      <c r="G105" s="166"/>
      <c r="H105" s="166"/>
      <c r="I105" s="166"/>
      <c r="J105" s="166"/>
      <c r="K105" s="167"/>
      <c r="L105" s="165"/>
      <c r="M105" s="166"/>
      <c r="N105" s="166"/>
      <c r="O105" s="166"/>
      <c r="P105" s="166"/>
      <c r="Q105" s="166"/>
      <c r="R105" s="166"/>
      <c r="S105" s="166"/>
      <c r="T105" s="166"/>
      <c r="U105" s="167"/>
      <c r="V105" s="168"/>
      <c r="W105" s="166"/>
      <c r="X105" s="166"/>
      <c r="Y105" s="166"/>
      <c r="Z105" s="166"/>
      <c r="AA105" s="166"/>
      <c r="AB105" s="166"/>
      <c r="AC105" s="166"/>
      <c r="AD105" s="166"/>
      <c r="AE105" s="166"/>
      <c r="AF105" s="169"/>
      <c r="AG105" s="211">
        <f t="shared" si="20"/>
        <v>0</v>
      </c>
      <c r="AH105" s="36" t="s">
        <v>104</v>
      </c>
      <c r="AI105" s="212">
        <f>AG105*4</f>
        <v>0</v>
      </c>
      <c r="AJ105" s="21"/>
      <c r="AK105" s="21"/>
    </row>
    <row r="106" spans="1:48" ht="24.95" customHeight="1" thickBot="1">
      <c r="A106" s="40" t="s">
        <v>85</v>
      </c>
      <c r="B106" s="170"/>
      <c r="C106" s="171"/>
      <c r="D106" s="171"/>
      <c r="E106" s="171"/>
      <c r="F106" s="171"/>
      <c r="G106" s="171"/>
      <c r="H106" s="171"/>
      <c r="I106" s="171"/>
      <c r="J106" s="171"/>
      <c r="K106" s="172"/>
      <c r="L106" s="170"/>
      <c r="M106" s="171"/>
      <c r="N106" s="171"/>
      <c r="O106" s="171"/>
      <c r="P106" s="171"/>
      <c r="Q106" s="171"/>
      <c r="R106" s="171"/>
      <c r="S106" s="171"/>
      <c r="T106" s="171"/>
      <c r="U106" s="172"/>
      <c r="V106" s="173"/>
      <c r="W106" s="171"/>
      <c r="X106" s="171"/>
      <c r="Y106" s="171"/>
      <c r="Z106" s="171"/>
      <c r="AA106" s="171"/>
      <c r="AB106" s="171"/>
      <c r="AC106" s="171"/>
      <c r="AD106" s="171"/>
      <c r="AE106" s="171"/>
      <c r="AF106" s="174"/>
      <c r="AG106" s="211">
        <f t="shared" si="20"/>
        <v>0</v>
      </c>
      <c r="AH106" s="36" t="s">
        <v>104</v>
      </c>
      <c r="AI106" s="212">
        <f>AG106*4</f>
        <v>0</v>
      </c>
      <c r="AJ106" s="21"/>
      <c r="AK106" s="21"/>
    </row>
    <row r="107" spans="1:48" ht="24.95" customHeight="1" thickBot="1">
      <c r="A107" s="39" t="s">
        <v>105</v>
      </c>
      <c r="B107" s="170"/>
      <c r="C107" s="171"/>
      <c r="D107" s="171"/>
      <c r="E107" s="171"/>
      <c r="F107" s="171"/>
      <c r="G107" s="171"/>
      <c r="H107" s="171"/>
      <c r="I107" s="171"/>
      <c r="J107" s="171"/>
      <c r="K107" s="172"/>
      <c r="L107" s="170"/>
      <c r="M107" s="171"/>
      <c r="N107" s="171"/>
      <c r="O107" s="171"/>
      <c r="P107" s="171"/>
      <c r="Q107" s="171"/>
      <c r="R107" s="171"/>
      <c r="S107" s="171"/>
      <c r="T107" s="171"/>
      <c r="U107" s="172"/>
      <c r="V107" s="173"/>
      <c r="W107" s="171"/>
      <c r="X107" s="171"/>
      <c r="Y107" s="171"/>
      <c r="Z107" s="171"/>
      <c r="AA107" s="171"/>
      <c r="AB107" s="171"/>
      <c r="AC107" s="171"/>
      <c r="AD107" s="171"/>
      <c r="AE107" s="171"/>
      <c r="AF107" s="174"/>
      <c r="AG107" s="211">
        <f t="shared" si="20"/>
        <v>0</v>
      </c>
      <c r="AH107" s="36" t="s">
        <v>106</v>
      </c>
      <c r="AI107" s="213">
        <f>AG107*5</f>
        <v>0</v>
      </c>
      <c r="AJ107" s="21"/>
      <c r="AK107" s="21"/>
    </row>
    <row r="108" spans="1:48" ht="24.95" customHeight="1" thickBot="1">
      <c r="A108" s="32" t="s">
        <v>107</v>
      </c>
      <c r="B108" s="191"/>
      <c r="C108" s="192"/>
      <c r="D108" s="192"/>
      <c r="E108" s="192"/>
      <c r="F108" s="192"/>
      <c r="G108" s="192"/>
      <c r="H108" s="192"/>
      <c r="I108" s="192"/>
      <c r="J108" s="192"/>
      <c r="K108" s="193"/>
      <c r="L108" s="191"/>
      <c r="M108" s="192"/>
      <c r="N108" s="192"/>
      <c r="O108" s="192"/>
      <c r="P108" s="192"/>
      <c r="Q108" s="192"/>
      <c r="R108" s="192"/>
      <c r="S108" s="192"/>
      <c r="T108" s="192"/>
      <c r="U108" s="193"/>
      <c r="V108" s="194"/>
      <c r="W108" s="192"/>
      <c r="X108" s="192"/>
      <c r="Y108" s="192"/>
      <c r="Z108" s="192"/>
      <c r="AA108" s="192"/>
      <c r="AB108" s="192"/>
      <c r="AC108" s="192"/>
      <c r="AD108" s="192"/>
      <c r="AE108" s="192"/>
      <c r="AF108" s="195"/>
      <c r="AG108" s="218">
        <f t="shared" si="20"/>
        <v>0</v>
      </c>
      <c r="AH108" s="36" t="s">
        <v>108</v>
      </c>
      <c r="AI108" s="213">
        <f>AG108*6</f>
        <v>0</v>
      </c>
      <c r="AM108" s="21"/>
      <c r="AN108" s="21"/>
    </row>
    <row r="109" spans="1:48" ht="24.75" customHeight="1" thickBot="1">
      <c r="A109" s="75" t="s">
        <v>542</v>
      </c>
      <c r="B109" s="161"/>
      <c r="C109" s="162"/>
      <c r="D109" s="162"/>
      <c r="E109" s="162"/>
      <c r="F109" s="162"/>
      <c r="G109" s="162"/>
      <c r="H109" s="162"/>
      <c r="I109" s="162"/>
      <c r="J109" s="162"/>
      <c r="K109" s="163"/>
      <c r="L109" s="161"/>
      <c r="M109" s="162"/>
      <c r="N109" s="162"/>
      <c r="O109" s="162"/>
      <c r="P109" s="162"/>
      <c r="Q109" s="162"/>
      <c r="R109" s="162"/>
      <c r="S109" s="162"/>
      <c r="T109" s="162"/>
      <c r="U109" s="163"/>
      <c r="V109" s="164"/>
      <c r="W109" s="162"/>
      <c r="X109" s="162"/>
      <c r="Y109" s="162"/>
      <c r="Z109" s="162"/>
      <c r="AA109" s="162"/>
      <c r="AB109" s="162"/>
      <c r="AC109" s="162"/>
      <c r="AD109" s="162"/>
      <c r="AE109" s="162"/>
      <c r="AF109" s="180"/>
      <c r="AG109" s="215">
        <f t="shared" si="20"/>
        <v>0</v>
      </c>
      <c r="AH109" s="49"/>
      <c r="AI109" s="74"/>
      <c r="AM109" s="21"/>
      <c r="AN109" s="21"/>
    </row>
    <row r="110" spans="1:48" ht="24.95" customHeight="1" thickBot="1">
      <c r="A110" s="50" t="s">
        <v>543</v>
      </c>
      <c r="B110" s="182">
        <f t="shared" ref="B110:AF110" si="21">SUM(B101:B108)</f>
        <v>0</v>
      </c>
      <c r="C110" s="182">
        <f t="shared" si="21"/>
        <v>0</v>
      </c>
      <c r="D110" s="182">
        <f t="shared" si="21"/>
        <v>0</v>
      </c>
      <c r="E110" s="182">
        <f t="shared" si="21"/>
        <v>0</v>
      </c>
      <c r="F110" s="182">
        <f t="shared" si="21"/>
        <v>0</v>
      </c>
      <c r="G110" s="182">
        <f t="shared" si="21"/>
        <v>0</v>
      </c>
      <c r="H110" s="182">
        <f t="shared" si="21"/>
        <v>0</v>
      </c>
      <c r="I110" s="182">
        <f t="shared" si="21"/>
        <v>0</v>
      </c>
      <c r="J110" s="182">
        <f t="shared" si="21"/>
        <v>0</v>
      </c>
      <c r="K110" s="183">
        <f t="shared" si="21"/>
        <v>0</v>
      </c>
      <c r="L110" s="184">
        <f t="shared" si="21"/>
        <v>0</v>
      </c>
      <c r="M110" s="182">
        <f t="shared" si="21"/>
        <v>0</v>
      </c>
      <c r="N110" s="182">
        <f t="shared" si="21"/>
        <v>0</v>
      </c>
      <c r="O110" s="182">
        <f t="shared" si="21"/>
        <v>0</v>
      </c>
      <c r="P110" s="182">
        <f t="shared" si="21"/>
        <v>0</v>
      </c>
      <c r="Q110" s="182">
        <f t="shared" si="21"/>
        <v>0</v>
      </c>
      <c r="R110" s="182">
        <f t="shared" si="21"/>
        <v>0</v>
      </c>
      <c r="S110" s="182">
        <f t="shared" si="21"/>
        <v>0</v>
      </c>
      <c r="T110" s="182">
        <f t="shared" si="21"/>
        <v>0</v>
      </c>
      <c r="U110" s="183">
        <f t="shared" si="21"/>
        <v>0</v>
      </c>
      <c r="V110" s="181">
        <f t="shared" si="21"/>
        <v>0</v>
      </c>
      <c r="W110" s="182">
        <f t="shared" si="21"/>
        <v>0</v>
      </c>
      <c r="X110" s="182">
        <f t="shared" si="21"/>
        <v>0</v>
      </c>
      <c r="Y110" s="182">
        <f t="shared" si="21"/>
        <v>0</v>
      </c>
      <c r="Z110" s="182">
        <f t="shared" si="21"/>
        <v>0</v>
      </c>
      <c r="AA110" s="182">
        <f t="shared" si="21"/>
        <v>0</v>
      </c>
      <c r="AB110" s="182">
        <f t="shared" si="21"/>
        <v>0</v>
      </c>
      <c r="AC110" s="182">
        <f t="shared" si="21"/>
        <v>0</v>
      </c>
      <c r="AD110" s="182">
        <f t="shared" si="21"/>
        <v>0</v>
      </c>
      <c r="AE110" s="182">
        <f t="shared" si="21"/>
        <v>0</v>
      </c>
      <c r="AF110" s="185">
        <f t="shared" si="21"/>
        <v>0</v>
      </c>
      <c r="AG110" s="203">
        <f t="shared" ref="AG110" si="22">SUM(AG101:AG108)</f>
        <v>0</v>
      </c>
      <c r="AH110" s="49" t="s">
        <v>1</v>
      </c>
      <c r="AI110" s="212">
        <f>SUM(AI101:AI108)</f>
        <v>0</v>
      </c>
      <c r="AM110" s="21"/>
      <c r="AN110" s="21"/>
    </row>
    <row r="111" spans="1:48" s="19" customFormat="1" ht="24.75" thickBot="1">
      <c r="A111" s="216" t="s">
        <v>544</v>
      </c>
      <c r="B111" s="186"/>
      <c r="C111" s="187"/>
      <c r="D111" s="187"/>
      <c r="E111" s="187"/>
      <c r="F111" s="187"/>
      <c r="G111" s="187"/>
      <c r="H111" s="187"/>
      <c r="I111" s="187"/>
      <c r="J111" s="187"/>
      <c r="K111" s="188"/>
      <c r="L111" s="189"/>
      <c r="M111" s="187"/>
      <c r="N111" s="187"/>
      <c r="O111" s="187"/>
      <c r="P111" s="187"/>
      <c r="Q111" s="187"/>
      <c r="R111" s="187"/>
      <c r="S111" s="187"/>
      <c r="T111" s="187"/>
      <c r="U111" s="190"/>
      <c r="V111" s="186"/>
      <c r="W111" s="187"/>
      <c r="X111" s="187"/>
      <c r="Y111" s="187"/>
      <c r="Z111" s="187"/>
      <c r="AA111" s="187"/>
      <c r="AB111" s="187"/>
      <c r="AC111" s="187"/>
      <c r="AD111" s="187"/>
      <c r="AE111" s="187"/>
      <c r="AF111" s="188"/>
      <c r="AG111" s="217">
        <f>SUM(B111:AF111)</f>
        <v>0</v>
      </c>
      <c r="AH111" s="16"/>
      <c r="AI111" s="16"/>
      <c r="AM111" s="17"/>
      <c r="AN111" s="17"/>
      <c r="AO111" s="18"/>
      <c r="AP111" s="18"/>
      <c r="AQ111" s="18"/>
      <c r="AR111" s="18"/>
      <c r="AS111" s="18"/>
      <c r="AT111" s="18"/>
      <c r="AU111" s="18"/>
      <c r="AV111" s="18"/>
    </row>
    <row r="112" spans="1:48" ht="26.25" customHeight="1">
      <c r="A112" s="10" t="s">
        <v>571</v>
      </c>
      <c r="B112" s="1865">
        <f>B94</f>
        <v>0</v>
      </c>
      <c r="C112" s="1865"/>
      <c r="D112" s="22" t="s">
        <v>4</v>
      </c>
      <c r="E112" s="1866">
        <v>10</v>
      </c>
      <c r="F112" s="1866"/>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79</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867" t="s">
        <v>1</v>
      </c>
      <c r="AH114" s="30"/>
      <c r="AI114" s="30"/>
      <c r="AJ114" s="21"/>
      <c r="AK114" s="31" t="s">
        <v>545</v>
      </c>
      <c r="AL114" s="201" t="e">
        <f>ROUNDUP(AG117/AG116,1)</f>
        <v>#DIV/0!</v>
      </c>
      <c r="AM114" s="21"/>
      <c r="AN114" s="21"/>
      <c r="AS114" s="8"/>
      <c r="AT114" s="8"/>
      <c r="BA114" s="8"/>
    </row>
    <row r="115" spans="1:53" ht="24.95" customHeight="1" thickBot="1">
      <c r="A115" s="32" t="s">
        <v>8</v>
      </c>
      <c r="B115" s="45" t="s">
        <v>647</v>
      </c>
      <c r="C115" s="45" t="s">
        <v>534</v>
      </c>
      <c r="D115" s="45" t="s">
        <v>384</v>
      </c>
      <c r="E115" s="45" t="s">
        <v>385</v>
      </c>
      <c r="F115" s="45" t="s">
        <v>61</v>
      </c>
      <c r="G115" s="45" t="s">
        <v>386</v>
      </c>
      <c r="H115" s="45" t="s">
        <v>381</v>
      </c>
      <c r="I115" s="45" t="s">
        <v>382</v>
      </c>
      <c r="J115" s="45" t="s">
        <v>383</v>
      </c>
      <c r="K115" s="45" t="s">
        <v>384</v>
      </c>
      <c r="L115" s="45" t="s">
        <v>385</v>
      </c>
      <c r="M115" s="45" t="s">
        <v>61</v>
      </c>
      <c r="N115" s="45" t="s">
        <v>386</v>
      </c>
      <c r="O115" s="45" t="s">
        <v>381</v>
      </c>
      <c r="P115" s="45" t="s">
        <v>382</v>
      </c>
      <c r="Q115" s="45" t="s">
        <v>383</v>
      </c>
      <c r="R115" s="45" t="s">
        <v>384</v>
      </c>
      <c r="S115" s="45" t="s">
        <v>385</v>
      </c>
      <c r="T115" s="45" t="s">
        <v>61</v>
      </c>
      <c r="U115" s="45" t="s">
        <v>386</v>
      </c>
      <c r="V115" s="45" t="s">
        <v>381</v>
      </c>
      <c r="W115" s="45" t="s">
        <v>382</v>
      </c>
      <c r="X115" s="45" t="s">
        <v>383</v>
      </c>
      <c r="Y115" s="45" t="s">
        <v>384</v>
      </c>
      <c r="Z115" s="45" t="s">
        <v>385</v>
      </c>
      <c r="AA115" s="45" t="s">
        <v>61</v>
      </c>
      <c r="AB115" s="45" t="s">
        <v>386</v>
      </c>
      <c r="AC115" s="45" t="s">
        <v>381</v>
      </c>
      <c r="AD115" s="45" t="s">
        <v>382</v>
      </c>
      <c r="AE115" s="45" t="s">
        <v>383</v>
      </c>
      <c r="AF115" s="45" t="s">
        <v>384</v>
      </c>
      <c r="AG115" s="1868"/>
      <c r="AH115" s="30"/>
      <c r="AI115" s="30"/>
      <c r="AJ115" s="21"/>
      <c r="AK115" s="1872" t="s">
        <v>537</v>
      </c>
      <c r="AL115" s="1870" t="e">
        <f>ROUND((AG119+AG121+AG123+AG125+AG126)/AG128*100,0) &amp;"％"</f>
        <v>#DIV/0!</v>
      </c>
      <c r="AM115" s="21"/>
      <c r="AN115" s="21"/>
    </row>
    <row r="116" spans="1:53" ht="24.95" customHeight="1" thickBot="1">
      <c r="A116" s="33" t="s">
        <v>9</v>
      </c>
      <c r="B116" s="150"/>
      <c r="C116" s="151"/>
      <c r="D116" s="151"/>
      <c r="E116" s="151"/>
      <c r="F116" s="151"/>
      <c r="G116" s="151"/>
      <c r="H116" s="151"/>
      <c r="I116" s="151"/>
      <c r="J116" s="151"/>
      <c r="K116" s="152"/>
      <c r="L116" s="150"/>
      <c r="M116" s="151"/>
      <c r="N116" s="151"/>
      <c r="O116" s="151"/>
      <c r="P116" s="151"/>
      <c r="Q116" s="151"/>
      <c r="R116" s="151"/>
      <c r="S116" s="151"/>
      <c r="T116" s="151"/>
      <c r="U116" s="152"/>
      <c r="V116" s="153"/>
      <c r="W116" s="151"/>
      <c r="X116" s="151"/>
      <c r="Y116" s="151"/>
      <c r="Z116" s="151"/>
      <c r="AA116" s="151"/>
      <c r="AB116" s="151"/>
      <c r="AC116" s="151"/>
      <c r="AD116" s="151"/>
      <c r="AE116" s="151"/>
      <c r="AF116" s="154"/>
      <c r="AG116" s="202">
        <f>COUNTIF(B116:AF116,"○")</f>
        <v>0</v>
      </c>
      <c r="AH116" s="34"/>
      <c r="AJ116" s="21"/>
      <c r="AK116" s="1873"/>
      <c r="AL116" s="1871"/>
      <c r="AM116" s="21"/>
      <c r="AN116" s="21"/>
    </row>
    <row r="117" spans="1:53" ht="24.95" customHeight="1" thickBot="1">
      <c r="A117" s="33" t="s">
        <v>10</v>
      </c>
      <c r="B117" s="155">
        <f t="shared" ref="B117:AF117" si="23">SUM(B118:B126)</f>
        <v>0</v>
      </c>
      <c r="C117" s="156">
        <f t="shared" si="23"/>
        <v>0</v>
      </c>
      <c r="D117" s="156">
        <f t="shared" si="23"/>
        <v>0</v>
      </c>
      <c r="E117" s="156">
        <f t="shared" si="23"/>
        <v>0</v>
      </c>
      <c r="F117" s="156">
        <f t="shared" si="23"/>
        <v>0</v>
      </c>
      <c r="G117" s="156">
        <f t="shared" si="23"/>
        <v>0</v>
      </c>
      <c r="H117" s="156">
        <f t="shared" si="23"/>
        <v>0</v>
      </c>
      <c r="I117" s="156">
        <f t="shared" si="23"/>
        <v>0</v>
      </c>
      <c r="J117" s="156">
        <f t="shared" si="23"/>
        <v>0</v>
      </c>
      <c r="K117" s="157">
        <f t="shared" si="23"/>
        <v>0</v>
      </c>
      <c r="L117" s="155">
        <f t="shared" si="23"/>
        <v>0</v>
      </c>
      <c r="M117" s="156">
        <f t="shared" si="23"/>
        <v>0</v>
      </c>
      <c r="N117" s="156">
        <f t="shared" si="23"/>
        <v>0</v>
      </c>
      <c r="O117" s="156">
        <f t="shared" si="23"/>
        <v>0</v>
      </c>
      <c r="P117" s="156">
        <f t="shared" si="23"/>
        <v>0</v>
      </c>
      <c r="Q117" s="156">
        <f t="shared" si="23"/>
        <v>0</v>
      </c>
      <c r="R117" s="156">
        <f t="shared" si="23"/>
        <v>0</v>
      </c>
      <c r="S117" s="156">
        <f t="shared" si="23"/>
        <v>0</v>
      </c>
      <c r="T117" s="156">
        <f t="shared" si="23"/>
        <v>0</v>
      </c>
      <c r="U117" s="157">
        <f t="shared" si="23"/>
        <v>0</v>
      </c>
      <c r="V117" s="158">
        <f t="shared" si="23"/>
        <v>0</v>
      </c>
      <c r="W117" s="156">
        <f t="shared" si="23"/>
        <v>0</v>
      </c>
      <c r="X117" s="156">
        <f t="shared" si="23"/>
        <v>0</v>
      </c>
      <c r="Y117" s="156">
        <f t="shared" si="23"/>
        <v>0</v>
      </c>
      <c r="Z117" s="156">
        <f t="shared" si="23"/>
        <v>0</v>
      </c>
      <c r="AA117" s="156">
        <f t="shared" si="23"/>
        <v>0</v>
      </c>
      <c r="AB117" s="156">
        <f t="shared" si="23"/>
        <v>0</v>
      </c>
      <c r="AC117" s="156">
        <f t="shared" si="23"/>
        <v>0</v>
      </c>
      <c r="AD117" s="156">
        <f t="shared" si="23"/>
        <v>0</v>
      </c>
      <c r="AE117" s="156">
        <f t="shared" si="23"/>
        <v>0</v>
      </c>
      <c r="AF117" s="156">
        <f t="shared" si="23"/>
        <v>0</v>
      </c>
      <c r="AG117" s="203">
        <f>SUM(B117:AF117)</f>
        <v>0</v>
      </c>
      <c r="AH117" s="11"/>
      <c r="AI117" s="1863" t="s">
        <v>538</v>
      </c>
      <c r="AJ117" s="21"/>
      <c r="AK117" s="31" t="s">
        <v>539</v>
      </c>
      <c r="AL117" s="204" t="e">
        <f>ROUND(SUM(AI119:AI126)/AG128,1)</f>
        <v>#DIV/0!</v>
      </c>
      <c r="AM117" s="21"/>
      <c r="AN117" s="21"/>
    </row>
    <row r="118" spans="1:53" ht="24.95" customHeight="1" thickBot="1">
      <c r="A118" s="33" t="s">
        <v>80</v>
      </c>
      <c r="B118" s="159"/>
      <c r="C118" s="154"/>
      <c r="D118" s="154"/>
      <c r="E118" s="154"/>
      <c r="F118" s="154"/>
      <c r="G118" s="154"/>
      <c r="H118" s="154"/>
      <c r="I118" s="154"/>
      <c r="J118" s="154"/>
      <c r="K118" s="152"/>
      <c r="L118" s="159"/>
      <c r="M118" s="154"/>
      <c r="N118" s="154"/>
      <c r="O118" s="154"/>
      <c r="P118" s="154"/>
      <c r="Q118" s="154"/>
      <c r="R118" s="154"/>
      <c r="S118" s="154"/>
      <c r="T118" s="154"/>
      <c r="U118" s="152"/>
      <c r="V118" s="160"/>
      <c r="W118" s="154"/>
      <c r="X118" s="154"/>
      <c r="Y118" s="154"/>
      <c r="Z118" s="154"/>
      <c r="AA118" s="154"/>
      <c r="AB118" s="154"/>
      <c r="AC118" s="154"/>
      <c r="AD118" s="154"/>
      <c r="AE118" s="154"/>
      <c r="AF118" s="154"/>
      <c r="AG118" s="203">
        <f>SUM(B118:AF118)</f>
        <v>0</v>
      </c>
      <c r="AI118" s="1864"/>
      <c r="AJ118" s="21"/>
      <c r="AK118" s="14" t="s">
        <v>81</v>
      </c>
      <c r="AL118" s="205"/>
      <c r="AM118" s="21"/>
      <c r="AN118" s="21"/>
    </row>
    <row r="119" spans="1:53" ht="24.95" customHeight="1" thickBot="1">
      <c r="A119" s="35" t="s">
        <v>408</v>
      </c>
      <c r="B119" s="161"/>
      <c r="C119" s="162"/>
      <c r="D119" s="162"/>
      <c r="E119" s="162"/>
      <c r="F119" s="162"/>
      <c r="G119" s="162"/>
      <c r="H119" s="162"/>
      <c r="I119" s="162"/>
      <c r="J119" s="162"/>
      <c r="K119" s="163"/>
      <c r="L119" s="161"/>
      <c r="M119" s="162"/>
      <c r="N119" s="162"/>
      <c r="O119" s="162"/>
      <c r="P119" s="162"/>
      <c r="Q119" s="162"/>
      <c r="R119" s="162"/>
      <c r="S119" s="162"/>
      <c r="T119" s="162"/>
      <c r="U119" s="163"/>
      <c r="V119" s="164"/>
      <c r="W119" s="162"/>
      <c r="X119" s="162"/>
      <c r="Y119" s="162"/>
      <c r="Z119" s="162"/>
      <c r="AA119" s="162"/>
      <c r="AB119" s="162"/>
      <c r="AC119" s="162"/>
      <c r="AD119" s="162"/>
      <c r="AE119" s="162"/>
      <c r="AF119" s="162"/>
      <c r="AG119" s="206">
        <f t="shared" ref="AG119:AG127" si="24">SUM(B119:AF119)</f>
        <v>0</v>
      </c>
      <c r="AH119" s="36" t="s">
        <v>551</v>
      </c>
      <c r="AI119" s="207">
        <f>AG119*2</f>
        <v>0</v>
      </c>
      <c r="AJ119" s="21"/>
      <c r="AK119" s="14" t="s">
        <v>82</v>
      </c>
      <c r="AL119" s="208" t="e">
        <f>AL114/AE2</f>
        <v>#DIV/0!</v>
      </c>
      <c r="AM119" s="21"/>
      <c r="AN119" s="21"/>
    </row>
    <row r="120" spans="1:53" ht="24.95" customHeight="1" thickBot="1">
      <c r="A120" s="35" t="s">
        <v>83</v>
      </c>
      <c r="B120" s="165"/>
      <c r="C120" s="166"/>
      <c r="D120" s="166"/>
      <c r="E120" s="166"/>
      <c r="F120" s="166"/>
      <c r="G120" s="166"/>
      <c r="H120" s="166"/>
      <c r="I120" s="166"/>
      <c r="J120" s="166"/>
      <c r="K120" s="167"/>
      <c r="L120" s="165"/>
      <c r="M120" s="166"/>
      <c r="N120" s="166"/>
      <c r="O120" s="166"/>
      <c r="P120" s="166"/>
      <c r="Q120" s="166"/>
      <c r="R120" s="166"/>
      <c r="S120" s="166"/>
      <c r="T120" s="166"/>
      <c r="U120" s="167"/>
      <c r="V120" s="168"/>
      <c r="W120" s="166"/>
      <c r="X120" s="166"/>
      <c r="Y120" s="166"/>
      <c r="Z120" s="166"/>
      <c r="AA120" s="166"/>
      <c r="AB120" s="166"/>
      <c r="AC120" s="166"/>
      <c r="AD120" s="166"/>
      <c r="AE120" s="166"/>
      <c r="AF120" s="169"/>
      <c r="AG120" s="206">
        <f t="shared" si="24"/>
        <v>0</v>
      </c>
      <c r="AH120" s="36" t="s">
        <v>547</v>
      </c>
      <c r="AI120" s="207">
        <f>AG120*2</f>
        <v>0</v>
      </c>
      <c r="AJ120" s="16"/>
      <c r="AK120" s="209" t="s">
        <v>541</v>
      </c>
      <c r="AL120" s="210" t="e">
        <f>ROUND((AG129)/AG117*100,0) &amp;"％"</f>
        <v>#DIV/0!</v>
      </c>
      <c r="AM120" s="21"/>
      <c r="AN120" s="21"/>
    </row>
    <row r="121" spans="1:53" ht="24.95" customHeight="1" thickBot="1">
      <c r="A121" s="37" t="s">
        <v>409</v>
      </c>
      <c r="B121" s="165"/>
      <c r="C121" s="166"/>
      <c r="D121" s="166"/>
      <c r="E121" s="166"/>
      <c r="F121" s="166"/>
      <c r="G121" s="166"/>
      <c r="H121" s="166"/>
      <c r="I121" s="166"/>
      <c r="J121" s="166"/>
      <c r="K121" s="167"/>
      <c r="L121" s="165"/>
      <c r="M121" s="166"/>
      <c r="N121" s="166"/>
      <c r="O121" s="166"/>
      <c r="P121" s="166"/>
      <c r="Q121" s="166"/>
      <c r="R121" s="166"/>
      <c r="S121" s="166"/>
      <c r="T121" s="166"/>
      <c r="U121" s="167"/>
      <c r="V121" s="168"/>
      <c r="W121" s="166"/>
      <c r="X121" s="166"/>
      <c r="Y121" s="166"/>
      <c r="Z121" s="166"/>
      <c r="AA121" s="166"/>
      <c r="AB121" s="166"/>
      <c r="AC121" s="166"/>
      <c r="AD121" s="166"/>
      <c r="AE121" s="166"/>
      <c r="AF121" s="169"/>
      <c r="AG121" s="206">
        <f t="shared" si="24"/>
        <v>0</v>
      </c>
      <c r="AH121" s="36" t="s">
        <v>103</v>
      </c>
      <c r="AI121" s="207">
        <f>AG121*3</f>
        <v>0</v>
      </c>
      <c r="AJ121" s="21"/>
      <c r="AK121" s="21"/>
      <c r="AL121" s="21"/>
      <c r="AM121" s="21"/>
      <c r="AN121" s="21"/>
    </row>
    <row r="122" spans="1:53" ht="24.95" customHeight="1" thickBot="1">
      <c r="A122" s="35" t="s">
        <v>84</v>
      </c>
      <c r="B122" s="165"/>
      <c r="C122" s="166"/>
      <c r="D122" s="166"/>
      <c r="E122" s="166"/>
      <c r="F122" s="166"/>
      <c r="G122" s="166"/>
      <c r="H122" s="166"/>
      <c r="I122" s="166"/>
      <c r="J122" s="166"/>
      <c r="K122" s="167"/>
      <c r="L122" s="165"/>
      <c r="M122" s="166"/>
      <c r="N122" s="166"/>
      <c r="O122" s="166"/>
      <c r="P122" s="166"/>
      <c r="Q122" s="166"/>
      <c r="R122" s="166"/>
      <c r="S122" s="166"/>
      <c r="T122" s="166"/>
      <c r="U122" s="167"/>
      <c r="V122" s="168"/>
      <c r="W122" s="166"/>
      <c r="X122" s="166"/>
      <c r="Y122" s="166"/>
      <c r="Z122" s="166"/>
      <c r="AA122" s="166"/>
      <c r="AB122" s="166"/>
      <c r="AC122" s="166"/>
      <c r="AD122" s="166"/>
      <c r="AE122" s="166"/>
      <c r="AF122" s="169"/>
      <c r="AG122" s="206">
        <f t="shared" si="24"/>
        <v>0</v>
      </c>
      <c r="AH122" s="36" t="s">
        <v>103</v>
      </c>
      <c r="AI122" s="207">
        <f>AG122*3</f>
        <v>0</v>
      </c>
      <c r="AJ122" s="21"/>
      <c r="AK122" s="21"/>
    </row>
    <row r="123" spans="1:53" ht="24.95" customHeight="1" thickBot="1">
      <c r="A123" s="39" t="s">
        <v>410</v>
      </c>
      <c r="B123" s="165"/>
      <c r="C123" s="166"/>
      <c r="D123" s="166"/>
      <c r="E123" s="166"/>
      <c r="F123" s="166"/>
      <c r="G123" s="166"/>
      <c r="H123" s="166"/>
      <c r="I123" s="166"/>
      <c r="J123" s="166"/>
      <c r="K123" s="167"/>
      <c r="L123" s="165"/>
      <c r="M123" s="166"/>
      <c r="N123" s="166"/>
      <c r="O123" s="166"/>
      <c r="P123" s="166"/>
      <c r="Q123" s="166"/>
      <c r="R123" s="166"/>
      <c r="S123" s="166"/>
      <c r="T123" s="166"/>
      <c r="U123" s="167"/>
      <c r="V123" s="168"/>
      <c r="W123" s="166"/>
      <c r="X123" s="166"/>
      <c r="Y123" s="166"/>
      <c r="Z123" s="166"/>
      <c r="AA123" s="166"/>
      <c r="AB123" s="166"/>
      <c r="AC123" s="166"/>
      <c r="AD123" s="166"/>
      <c r="AE123" s="166"/>
      <c r="AF123" s="169"/>
      <c r="AG123" s="211">
        <f t="shared" si="24"/>
        <v>0</v>
      </c>
      <c r="AH123" s="36" t="s">
        <v>104</v>
      </c>
      <c r="AI123" s="212">
        <f>AG123*4</f>
        <v>0</v>
      </c>
      <c r="AJ123" s="21"/>
      <c r="AK123" s="21"/>
    </row>
    <row r="124" spans="1:53" ht="24.95" customHeight="1" thickBot="1">
      <c r="A124" s="40" t="s">
        <v>85</v>
      </c>
      <c r="B124" s="170"/>
      <c r="C124" s="171"/>
      <c r="D124" s="171"/>
      <c r="E124" s="171"/>
      <c r="F124" s="171"/>
      <c r="G124" s="171"/>
      <c r="H124" s="171"/>
      <c r="I124" s="171"/>
      <c r="J124" s="171"/>
      <c r="K124" s="172"/>
      <c r="L124" s="170"/>
      <c r="M124" s="171"/>
      <c r="N124" s="171"/>
      <c r="O124" s="171"/>
      <c r="P124" s="171"/>
      <c r="Q124" s="171"/>
      <c r="R124" s="171"/>
      <c r="S124" s="171"/>
      <c r="T124" s="171"/>
      <c r="U124" s="172"/>
      <c r="V124" s="173"/>
      <c r="W124" s="171"/>
      <c r="X124" s="171"/>
      <c r="Y124" s="171"/>
      <c r="Z124" s="171"/>
      <c r="AA124" s="171"/>
      <c r="AB124" s="171"/>
      <c r="AC124" s="171"/>
      <c r="AD124" s="171"/>
      <c r="AE124" s="171"/>
      <c r="AF124" s="174"/>
      <c r="AG124" s="211">
        <f t="shared" si="24"/>
        <v>0</v>
      </c>
      <c r="AH124" s="36" t="s">
        <v>104</v>
      </c>
      <c r="AI124" s="212">
        <f>AG124*4</f>
        <v>0</v>
      </c>
      <c r="AJ124" s="21"/>
      <c r="AK124" s="21"/>
    </row>
    <row r="125" spans="1:53" ht="24.95" customHeight="1" thickBot="1">
      <c r="A125" s="39" t="s">
        <v>105</v>
      </c>
      <c r="B125" s="170"/>
      <c r="C125" s="171"/>
      <c r="D125" s="171"/>
      <c r="E125" s="171"/>
      <c r="F125" s="171"/>
      <c r="G125" s="171"/>
      <c r="H125" s="171"/>
      <c r="I125" s="171"/>
      <c r="J125" s="171"/>
      <c r="K125" s="172"/>
      <c r="L125" s="170"/>
      <c r="M125" s="171"/>
      <c r="N125" s="171"/>
      <c r="O125" s="171"/>
      <c r="P125" s="171"/>
      <c r="Q125" s="171"/>
      <c r="R125" s="171"/>
      <c r="S125" s="171"/>
      <c r="T125" s="171"/>
      <c r="U125" s="172"/>
      <c r="V125" s="173"/>
      <c r="W125" s="171"/>
      <c r="X125" s="171"/>
      <c r="Y125" s="171"/>
      <c r="Z125" s="171"/>
      <c r="AA125" s="171"/>
      <c r="AB125" s="171"/>
      <c r="AC125" s="171"/>
      <c r="AD125" s="171"/>
      <c r="AE125" s="171"/>
      <c r="AF125" s="174"/>
      <c r="AG125" s="211">
        <f t="shared" si="24"/>
        <v>0</v>
      </c>
      <c r="AH125" s="36" t="s">
        <v>106</v>
      </c>
      <c r="AI125" s="213">
        <f>AG125*5</f>
        <v>0</v>
      </c>
      <c r="AJ125" s="21"/>
      <c r="AK125" s="21"/>
    </row>
    <row r="126" spans="1:53" ht="24.95" customHeight="1" thickBot="1">
      <c r="A126" s="32" t="s">
        <v>107</v>
      </c>
      <c r="B126" s="191"/>
      <c r="C126" s="192"/>
      <c r="D126" s="192"/>
      <c r="E126" s="192"/>
      <c r="F126" s="192"/>
      <c r="G126" s="192"/>
      <c r="H126" s="192"/>
      <c r="I126" s="192"/>
      <c r="J126" s="192"/>
      <c r="K126" s="193"/>
      <c r="L126" s="191"/>
      <c r="M126" s="192"/>
      <c r="N126" s="192"/>
      <c r="O126" s="192"/>
      <c r="P126" s="192"/>
      <c r="Q126" s="192"/>
      <c r="R126" s="192"/>
      <c r="S126" s="192"/>
      <c r="T126" s="192"/>
      <c r="U126" s="193"/>
      <c r="V126" s="194"/>
      <c r="W126" s="192"/>
      <c r="X126" s="192"/>
      <c r="Y126" s="192"/>
      <c r="Z126" s="192"/>
      <c r="AA126" s="192"/>
      <c r="AB126" s="192"/>
      <c r="AC126" s="192"/>
      <c r="AD126" s="192"/>
      <c r="AE126" s="192"/>
      <c r="AF126" s="195"/>
      <c r="AG126" s="218">
        <f t="shared" si="24"/>
        <v>0</v>
      </c>
      <c r="AH126" s="36" t="s">
        <v>108</v>
      </c>
      <c r="AI126" s="213">
        <f>AG126*6</f>
        <v>0</v>
      </c>
      <c r="AM126" s="21"/>
      <c r="AN126" s="21"/>
    </row>
    <row r="127" spans="1:53" ht="24.75" customHeight="1" thickBot="1">
      <c r="A127" s="75" t="s">
        <v>542</v>
      </c>
      <c r="B127" s="164"/>
      <c r="C127" s="162"/>
      <c r="D127" s="162"/>
      <c r="E127" s="162"/>
      <c r="F127" s="162"/>
      <c r="G127" s="162"/>
      <c r="H127" s="162"/>
      <c r="I127" s="162"/>
      <c r="J127" s="162"/>
      <c r="K127" s="163"/>
      <c r="L127" s="161"/>
      <c r="M127" s="162"/>
      <c r="N127" s="162"/>
      <c r="O127" s="162"/>
      <c r="P127" s="162"/>
      <c r="Q127" s="162"/>
      <c r="R127" s="162"/>
      <c r="S127" s="162"/>
      <c r="T127" s="162"/>
      <c r="U127" s="163"/>
      <c r="V127" s="164"/>
      <c r="W127" s="162"/>
      <c r="X127" s="162"/>
      <c r="Y127" s="162"/>
      <c r="Z127" s="162"/>
      <c r="AA127" s="162"/>
      <c r="AB127" s="162"/>
      <c r="AC127" s="162"/>
      <c r="AD127" s="162"/>
      <c r="AE127" s="162"/>
      <c r="AF127" s="180"/>
      <c r="AG127" s="215">
        <f t="shared" si="24"/>
        <v>0</v>
      </c>
      <c r="AH127" s="49"/>
      <c r="AI127" s="74"/>
      <c r="AM127" s="21"/>
      <c r="AN127" s="21"/>
    </row>
    <row r="128" spans="1:53" ht="24.95" customHeight="1" thickBot="1">
      <c r="A128" s="50" t="s">
        <v>543</v>
      </c>
      <c r="B128" s="181">
        <f t="shared" ref="B128:AF128" si="25">SUM(B119:B126)</f>
        <v>0</v>
      </c>
      <c r="C128" s="182">
        <f t="shared" si="25"/>
        <v>0</v>
      </c>
      <c r="D128" s="182">
        <f t="shared" si="25"/>
        <v>0</v>
      </c>
      <c r="E128" s="182">
        <f t="shared" si="25"/>
        <v>0</v>
      </c>
      <c r="F128" s="182">
        <f t="shared" si="25"/>
        <v>0</v>
      </c>
      <c r="G128" s="182">
        <f t="shared" si="25"/>
        <v>0</v>
      </c>
      <c r="H128" s="182">
        <f t="shared" si="25"/>
        <v>0</v>
      </c>
      <c r="I128" s="182">
        <f t="shared" si="25"/>
        <v>0</v>
      </c>
      <c r="J128" s="182">
        <f t="shared" si="25"/>
        <v>0</v>
      </c>
      <c r="K128" s="183">
        <f t="shared" si="25"/>
        <v>0</v>
      </c>
      <c r="L128" s="184">
        <f t="shared" si="25"/>
        <v>0</v>
      </c>
      <c r="M128" s="182">
        <f t="shared" si="25"/>
        <v>0</v>
      </c>
      <c r="N128" s="182">
        <f t="shared" si="25"/>
        <v>0</v>
      </c>
      <c r="O128" s="182">
        <f t="shared" si="25"/>
        <v>0</v>
      </c>
      <c r="P128" s="182">
        <f t="shared" si="25"/>
        <v>0</v>
      </c>
      <c r="Q128" s="182">
        <f t="shared" si="25"/>
        <v>0</v>
      </c>
      <c r="R128" s="182">
        <f t="shared" si="25"/>
        <v>0</v>
      </c>
      <c r="S128" s="182">
        <f t="shared" si="25"/>
        <v>0</v>
      </c>
      <c r="T128" s="182">
        <f t="shared" si="25"/>
        <v>0</v>
      </c>
      <c r="U128" s="183">
        <f t="shared" si="25"/>
        <v>0</v>
      </c>
      <c r="V128" s="181">
        <f t="shared" si="25"/>
        <v>0</v>
      </c>
      <c r="W128" s="182">
        <f t="shared" si="25"/>
        <v>0</v>
      </c>
      <c r="X128" s="182">
        <f t="shared" si="25"/>
        <v>0</v>
      </c>
      <c r="Y128" s="182">
        <f t="shared" si="25"/>
        <v>0</v>
      </c>
      <c r="Z128" s="182">
        <f t="shared" si="25"/>
        <v>0</v>
      </c>
      <c r="AA128" s="182">
        <f t="shared" si="25"/>
        <v>0</v>
      </c>
      <c r="AB128" s="182">
        <f t="shared" si="25"/>
        <v>0</v>
      </c>
      <c r="AC128" s="182">
        <f t="shared" si="25"/>
        <v>0</v>
      </c>
      <c r="AD128" s="182">
        <f t="shared" si="25"/>
        <v>0</v>
      </c>
      <c r="AE128" s="182">
        <f t="shared" si="25"/>
        <v>0</v>
      </c>
      <c r="AF128" s="185">
        <f t="shared" si="25"/>
        <v>0</v>
      </c>
      <c r="AG128" s="203">
        <f t="shared" ref="AG128" si="26">SUM(AG119:AG126)</f>
        <v>0</v>
      </c>
      <c r="AH128" s="49" t="s">
        <v>1</v>
      </c>
      <c r="AI128" s="212">
        <f>SUM(AI119:AI126)</f>
        <v>0</v>
      </c>
      <c r="AM128" s="21"/>
      <c r="AN128" s="21"/>
    </row>
    <row r="129" spans="1:53" s="19" customFormat="1" ht="24.75" thickBot="1">
      <c r="A129" s="216" t="s">
        <v>544</v>
      </c>
      <c r="B129" s="186"/>
      <c r="C129" s="187"/>
      <c r="D129" s="187"/>
      <c r="E129" s="187"/>
      <c r="F129" s="187"/>
      <c r="G129" s="187"/>
      <c r="H129" s="187"/>
      <c r="I129" s="187"/>
      <c r="J129" s="187"/>
      <c r="K129" s="188"/>
      <c r="L129" s="189"/>
      <c r="M129" s="187"/>
      <c r="N129" s="187"/>
      <c r="O129" s="187"/>
      <c r="P129" s="187"/>
      <c r="Q129" s="187"/>
      <c r="R129" s="187"/>
      <c r="S129" s="187"/>
      <c r="T129" s="187"/>
      <c r="U129" s="190"/>
      <c r="V129" s="186"/>
      <c r="W129" s="187"/>
      <c r="X129" s="187"/>
      <c r="Y129" s="187"/>
      <c r="Z129" s="187"/>
      <c r="AA129" s="187"/>
      <c r="AB129" s="187"/>
      <c r="AC129" s="187"/>
      <c r="AD129" s="187"/>
      <c r="AE129" s="187"/>
      <c r="AF129" s="188"/>
      <c r="AG129" s="217">
        <f>SUM(B129:AF129)</f>
        <v>0</v>
      </c>
      <c r="AH129" s="16"/>
      <c r="AI129" s="16"/>
      <c r="AM129" s="17"/>
      <c r="AN129" s="17"/>
      <c r="AO129" s="18"/>
      <c r="AP129" s="18"/>
      <c r="AQ129" s="18"/>
      <c r="AR129" s="18"/>
      <c r="AS129" s="18"/>
      <c r="AT129" s="18"/>
      <c r="AU129" s="18"/>
      <c r="AV129" s="18"/>
    </row>
    <row r="130" spans="1:53" ht="26.25" customHeight="1">
      <c r="A130" s="10" t="s">
        <v>571</v>
      </c>
      <c r="B130" s="1865">
        <f>B112</f>
        <v>0</v>
      </c>
      <c r="C130" s="1865"/>
      <c r="D130" s="22" t="s">
        <v>4</v>
      </c>
      <c r="E130" s="1866">
        <v>11</v>
      </c>
      <c r="F130" s="1866"/>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79</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867" t="s">
        <v>1</v>
      </c>
      <c r="AH132" s="30"/>
      <c r="AI132" s="30"/>
      <c r="AJ132" s="21"/>
      <c r="AK132" s="31" t="s">
        <v>545</v>
      </c>
      <c r="AL132" s="201" t="e">
        <f>ROUNDUP(AG135/AG134,1)</f>
        <v>#DIV/0!</v>
      </c>
      <c r="AM132" s="21"/>
      <c r="AN132" s="21"/>
      <c r="AS132" s="8"/>
      <c r="AT132" s="8"/>
      <c r="BA132" s="8"/>
    </row>
    <row r="133" spans="1:53" ht="24.95" customHeight="1" thickBot="1">
      <c r="A133" s="32" t="s">
        <v>8</v>
      </c>
      <c r="B133" s="45" t="s">
        <v>67</v>
      </c>
      <c r="C133" s="45" t="s">
        <v>643</v>
      </c>
      <c r="D133" s="45" t="s">
        <v>386</v>
      </c>
      <c r="E133" s="45" t="s">
        <v>381</v>
      </c>
      <c r="F133" s="45" t="s">
        <v>382</v>
      </c>
      <c r="G133" s="45" t="s">
        <v>383</v>
      </c>
      <c r="H133" s="45" t="s">
        <v>384</v>
      </c>
      <c r="I133" s="45" t="s">
        <v>385</v>
      </c>
      <c r="J133" s="45" t="s">
        <v>61</v>
      </c>
      <c r="K133" s="45" t="s">
        <v>386</v>
      </c>
      <c r="L133" s="45" t="s">
        <v>381</v>
      </c>
      <c r="M133" s="45" t="s">
        <v>382</v>
      </c>
      <c r="N133" s="45" t="s">
        <v>383</v>
      </c>
      <c r="O133" s="45" t="s">
        <v>384</v>
      </c>
      <c r="P133" s="45" t="s">
        <v>385</v>
      </c>
      <c r="Q133" s="45" t="s">
        <v>61</v>
      </c>
      <c r="R133" s="45" t="s">
        <v>386</v>
      </c>
      <c r="S133" s="45" t="s">
        <v>381</v>
      </c>
      <c r="T133" s="45" t="s">
        <v>382</v>
      </c>
      <c r="U133" s="45" t="s">
        <v>383</v>
      </c>
      <c r="V133" s="45" t="s">
        <v>384</v>
      </c>
      <c r="W133" s="45" t="s">
        <v>385</v>
      </c>
      <c r="X133" s="45" t="s">
        <v>61</v>
      </c>
      <c r="Y133" s="45" t="s">
        <v>386</v>
      </c>
      <c r="Z133" s="45" t="s">
        <v>381</v>
      </c>
      <c r="AA133" s="45" t="s">
        <v>382</v>
      </c>
      <c r="AB133" s="45" t="s">
        <v>383</v>
      </c>
      <c r="AC133" s="45" t="s">
        <v>384</v>
      </c>
      <c r="AD133" s="45" t="s">
        <v>385</v>
      </c>
      <c r="AE133" s="45" t="s">
        <v>61</v>
      </c>
      <c r="AF133" s="47"/>
      <c r="AG133" s="1868"/>
      <c r="AH133" s="30"/>
      <c r="AI133" s="30"/>
      <c r="AJ133" s="21"/>
      <c r="AK133" s="1872" t="s">
        <v>537</v>
      </c>
      <c r="AL133" s="1870" t="e">
        <f>ROUND((AG137+AG139+AG141+AG143+AG144)/AG146*100,0) &amp;"％"</f>
        <v>#DIV/0!</v>
      </c>
      <c r="AM133" s="21"/>
      <c r="AN133" s="21"/>
    </row>
    <row r="134" spans="1:53" ht="24.95" customHeight="1" thickBot="1">
      <c r="A134" s="33" t="s">
        <v>9</v>
      </c>
      <c r="B134" s="150"/>
      <c r="C134" s="151"/>
      <c r="D134" s="151"/>
      <c r="E134" s="151"/>
      <c r="F134" s="151"/>
      <c r="G134" s="151"/>
      <c r="H134" s="151"/>
      <c r="I134" s="151"/>
      <c r="J134" s="151"/>
      <c r="K134" s="152"/>
      <c r="L134" s="150"/>
      <c r="M134" s="151"/>
      <c r="N134" s="151"/>
      <c r="O134" s="151"/>
      <c r="P134" s="151"/>
      <c r="Q134" s="151"/>
      <c r="R134" s="151"/>
      <c r="S134" s="151"/>
      <c r="T134" s="151"/>
      <c r="U134" s="152"/>
      <c r="V134" s="153"/>
      <c r="W134" s="151"/>
      <c r="X134" s="151"/>
      <c r="Y134" s="151"/>
      <c r="Z134" s="151"/>
      <c r="AA134" s="151"/>
      <c r="AB134" s="151"/>
      <c r="AC134" s="151"/>
      <c r="AD134" s="151"/>
      <c r="AE134" s="151"/>
      <c r="AF134" s="154"/>
      <c r="AG134" s="202">
        <f>COUNTIF(B134:AF134,"○")</f>
        <v>0</v>
      </c>
      <c r="AH134" s="34"/>
      <c r="AJ134" s="21"/>
      <c r="AK134" s="1873"/>
      <c r="AL134" s="1871"/>
      <c r="AM134" s="21"/>
      <c r="AN134" s="21"/>
    </row>
    <row r="135" spans="1:53" ht="24.95" customHeight="1" thickBot="1">
      <c r="A135" s="33" t="s">
        <v>10</v>
      </c>
      <c r="B135" s="155">
        <f t="shared" ref="B135:AF135" si="27">SUM(B136:B144)</f>
        <v>0</v>
      </c>
      <c r="C135" s="156">
        <f t="shared" si="27"/>
        <v>0</v>
      </c>
      <c r="D135" s="156">
        <f t="shared" si="27"/>
        <v>0</v>
      </c>
      <c r="E135" s="156">
        <f t="shared" si="27"/>
        <v>0</v>
      </c>
      <c r="F135" s="156">
        <f t="shared" si="27"/>
        <v>0</v>
      </c>
      <c r="G135" s="156">
        <f t="shared" si="27"/>
        <v>0</v>
      </c>
      <c r="H135" s="156">
        <f t="shared" si="27"/>
        <v>0</v>
      </c>
      <c r="I135" s="156">
        <f t="shared" si="27"/>
        <v>0</v>
      </c>
      <c r="J135" s="156">
        <f t="shared" si="27"/>
        <v>0</v>
      </c>
      <c r="K135" s="157">
        <f t="shared" si="27"/>
        <v>0</v>
      </c>
      <c r="L135" s="155">
        <f t="shared" si="27"/>
        <v>0</v>
      </c>
      <c r="M135" s="156">
        <f t="shared" si="27"/>
        <v>0</v>
      </c>
      <c r="N135" s="156">
        <f t="shared" si="27"/>
        <v>0</v>
      </c>
      <c r="O135" s="156">
        <f t="shared" si="27"/>
        <v>0</v>
      </c>
      <c r="P135" s="156">
        <f t="shared" si="27"/>
        <v>0</v>
      </c>
      <c r="Q135" s="156">
        <f t="shared" si="27"/>
        <v>0</v>
      </c>
      <c r="R135" s="156">
        <f t="shared" si="27"/>
        <v>0</v>
      </c>
      <c r="S135" s="156">
        <f t="shared" si="27"/>
        <v>0</v>
      </c>
      <c r="T135" s="156">
        <f t="shared" si="27"/>
        <v>0</v>
      </c>
      <c r="U135" s="157">
        <f t="shared" si="27"/>
        <v>0</v>
      </c>
      <c r="V135" s="158">
        <f t="shared" si="27"/>
        <v>0</v>
      </c>
      <c r="W135" s="156">
        <f t="shared" si="27"/>
        <v>0</v>
      </c>
      <c r="X135" s="156">
        <f t="shared" si="27"/>
        <v>0</v>
      </c>
      <c r="Y135" s="156">
        <f t="shared" si="27"/>
        <v>0</v>
      </c>
      <c r="Z135" s="156">
        <f t="shared" si="27"/>
        <v>0</v>
      </c>
      <c r="AA135" s="156">
        <f t="shared" si="27"/>
        <v>0</v>
      </c>
      <c r="AB135" s="156">
        <f t="shared" si="27"/>
        <v>0</v>
      </c>
      <c r="AC135" s="156">
        <f t="shared" si="27"/>
        <v>0</v>
      </c>
      <c r="AD135" s="156">
        <f t="shared" si="27"/>
        <v>0</v>
      </c>
      <c r="AE135" s="156">
        <f t="shared" si="27"/>
        <v>0</v>
      </c>
      <c r="AF135" s="156">
        <f t="shared" si="27"/>
        <v>0</v>
      </c>
      <c r="AG135" s="203">
        <f>SUM(B135:AF135)</f>
        <v>0</v>
      </c>
      <c r="AH135" s="11"/>
      <c r="AI135" s="1863" t="s">
        <v>538</v>
      </c>
      <c r="AJ135" s="21"/>
      <c r="AK135" s="31" t="s">
        <v>539</v>
      </c>
      <c r="AL135" s="204" t="e">
        <f>ROUND(SUM(AI137:AI144)/AG146,1)</f>
        <v>#DIV/0!</v>
      </c>
      <c r="AM135" s="21"/>
      <c r="AN135" s="21"/>
    </row>
    <row r="136" spans="1:53" ht="24.95" customHeight="1" thickBot="1">
      <c r="A136" s="33" t="s">
        <v>80</v>
      </c>
      <c r="B136" s="159"/>
      <c r="C136" s="154"/>
      <c r="D136" s="154"/>
      <c r="E136" s="154"/>
      <c r="F136" s="154"/>
      <c r="G136" s="154"/>
      <c r="H136" s="154"/>
      <c r="I136" s="154"/>
      <c r="J136" s="154"/>
      <c r="K136" s="152"/>
      <c r="L136" s="159"/>
      <c r="M136" s="154"/>
      <c r="N136" s="154"/>
      <c r="O136" s="154"/>
      <c r="P136" s="154"/>
      <c r="Q136" s="154"/>
      <c r="R136" s="154"/>
      <c r="S136" s="154"/>
      <c r="T136" s="154"/>
      <c r="U136" s="152"/>
      <c r="V136" s="160"/>
      <c r="W136" s="154"/>
      <c r="X136" s="154"/>
      <c r="Y136" s="154"/>
      <c r="Z136" s="154"/>
      <c r="AA136" s="154"/>
      <c r="AB136" s="154"/>
      <c r="AC136" s="154"/>
      <c r="AD136" s="154"/>
      <c r="AE136" s="154"/>
      <c r="AF136" s="154"/>
      <c r="AG136" s="203">
        <f>SUM(B136:AF136)</f>
        <v>0</v>
      </c>
      <c r="AI136" s="1864"/>
      <c r="AJ136" s="21"/>
      <c r="AK136" s="14" t="s">
        <v>81</v>
      </c>
      <c r="AL136" s="205"/>
      <c r="AM136" s="21"/>
      <c r="AN136" s="21"/>
    </row>
    <row r="137" spans="1:53" ht="24.95" customHeight="1" thickBot="1">
      <c r="A137" s="35" t="s">
        <v>408</v>
      </c>
      <c r="B137" s="161"/>
      <c r="C137" s="162"/>
      <c r="D137" s="162"/>
      <c r="E137" s="162"/>
      <c r="F137" s="162"/>
      <c r="G137" s="162"/>
      <c r="H137" s="162"/>
      <c r="I137" s="162"/>
      <c r="J137" s="162"/>
      <c r="K137" s="163"/>
      <c r="L137" s="161"/>
      <c r="M137" s="162"/>
      <c r="N137" s="162"/>
      <c r="O137" s="162"/>
      <c r="P137" s="162"/>
      <c r="Q137" s="162"/>
      <c r="R137" s="162"/>
      <c r="S137" s="162"/>
      <c r="T137" s="162"/>
      <c r="U137" s="163"/>
      <c r="V137" s="164"/>
      <c r="W137" s="162"/>
      <c r="X137" s="162"/>
      <c r="Y137" s="162"/>
      <c r="Z137" s="162"/>
      <c r="AA137" s="162"/>
      <c r="AB137" s="162"/>
      <c r="AC137" s="162"/>
      <c r="AD137" s="162"/>
      <c r="AE137" s="162"/>
      <c r="AF137" s="162"/>
      <c r="AG137" s="206">
        <f t="shared" ref="AG137:AG145" si="28">SUM(B137:AF137)</f>
        <v>0</v>
      </c>
      <c r="AH137" s="36" t="s">
        <v>552</v>
      </c>
      <c r="AI137" s="207">
        <f>AG137*2</f>
        <v>0</v>
      </c>
      <c r="AJ137" s="21"/>
      <c r="AK137" s="14" t="s">
        <v>82</v>
      </c>
      <c r="AL137" s="208" t="e">
        <f>AL132/AE2</f>
        <v>#DIV/0!</v>
      </c>
      <c r="AM137" s="21"/>
      <c r="AN137" s="21"/>
    </row>
    <row r="138" spans="1:53" ht="24.95" customHeight="1" thickBot="1">
      <c r="A138" s="35" t="s">
        <v>83</v>
      </c>
      <c r="B138" s="165"/>
      <c r="C138" s="166"/>
      <c r="D138" s="166"/>
      <c r="E138" s="166"/>
      <c r="F138" s="166"/>
      <c r="G138" s="166"/>
      <c r="H138" s="166"/>
      <c r="I138" s="166"/>
      <c r="J138" s="166"/>
      <c r="K138" s="167"/>
      <c r="L138" s="165"/>
      <c r="M138" s="166"/>
      <c r="N138" s="166"/>
      <c r="O138" s="166"/>
      <c r="P138" s="166"/>
      <c r="Q138" s="166"/>
      <c r="R138" s="166"/>
      <c r="S138" s="166"/>
      <c r="T138" s="166"/>
      <c r="U138" s="167"/>
      <c r="V138" s="168"/>
      <c r="W138" s="166"/>
      <c r="X138" s="166"/>
      <c r="Y138" s="166"/>
      <c r="Z138" s="166"/>
      <c r="AA138" s="166"/>
      <c r="AB138" s="166"/>
      <c r="AC138" s="166"/>
      <c r="AD138" s="166"/>
      <c r="AE138" s="166"/>
      <c r="AF138" s="169"/>
      <c r="AG138" s="206">
        <f t="shared" si="28"/>
        <v>0</v>
      </c>
      <c r="AH138" s="36" t="s">
        <v>540</v>
      </c>
      <c r="AI138" s="207">
        <f>AG138*2</f>
        <v>0</v>
      </c>
      <c r="AJ138" s="16"/>
      <c r="AK138" s="209" t="s">
        <v>541</v>
      </c>
      <c r="AL138" s="210" t="e">
        <f>ROUND((AG147)/AG135*100,0) &amp;"％"</f>
        <v>#DIV/0!</v>
      </c>
      <c r="AM138" s="21"/>
      <c r="AN138" s="21"/>
    </row>
    <row r="139" spans="1:53" ht="24.95" customHeight="1" thickBot="1">
      <c r="A139" s="37" t="s">
        <v>409</v>
      </c>
      <c r="B139" s="165"/>
      <c r="C139" s="166"/>
      <c r="D139" s="166"/>
      <c r="E139" s="166"/>
      <c r="F139" s="166"/>
      <c r="G139" s="166"/>
      <c r="H139" s="166"/>
      <c r="I139" s="166"/>
      <c r="J139" s="166"/>
      <c r="K139" s="167"/>
      <c r="L139" s="165"/>
      <c r="M139" s="166"/>
      <c r="N139" s="166"/>
      <c r="O139" s="166"/>
      <c r="P139" s="166"/>
      <c r="Q139" s="166"/>
      <c r="R139" s="166"/>
      <c r="S139" s="166"/>
      <c r="T139" s="166"/>
      <c r="U139" s="167"/>
      <c r="V139" s="168"/>
      <c r="W139" s="166"/>
      <c r="X139" s="166"/>
      <c r="Y139" s="166"/>
      <c r="Z139" s="166"/>
      <c r="AA139" s="166"/>
      <c r="AB139" s="166"/>
      <c r="AC139" s="166"/>
      <c r="AD139" s="166"/>
      <c r="AE139" s="166"/>
      <c r="AF139" s="169"/>
      <c r="AG139" s="206">
        <f t="shared" si="28"/>
        <v>0</v>
      </c>
      <c r="AH139" s="36" t="s">
        <v>103</v>
      </c>
      <c r="AI139" s="207">
        <f>AG139*3</f>
        <v>0</v>
      </c>
      <c r="AJ139" s="21"/>
      <c r="AK139" s="21"/>
      <c r="AL139" s="21"/>
      <c r="AM139" s="21"/>
      <c r="AN139" s="21"/>
    </row>
    <row r="140" spans="1:53" ht="24.95" customHeight="1" thickBot="1">
      <c r="A140" s="35" t="s">
        <v>84</v>
      </c>
      <c r="B140" s="165"/>
      <c r="C140" s="166"/>
      <c r="D140" s="166"/>
      <c r="E140" s="166"/>
      <c r="F140" s="166"/>
      <c r="G140" s="166"/>
      <c r="H140" s="166"/>
      <c r="I140" s="166"/>
      <c r="J140" s="166"/>
      <c r="K140" s="167"/>
      <c r="L140" s="165"/>
      <c r="M140" s="166"/>
      <c r="N140" s="166"/>
      <c r="O140" s="166"/>
      <c r="P140" s="166"/>
      <c r="Q140" s="166"/>
      <c r="R140" s="166"/>
      <c r="S140" s="166"/>
      <c r="T140" s="166"/>
      <c r="U140" s="167"/>
      <c r="V140" s="168"/>
      <c r="W140" s="166"/>
      <c r="X140" s="166"/>
      <c r="Y140" s="166"/>
      <c r="Z140" s="166"/>
      <c r="AA140" s="166"/>
      <c r="AB140" s="166"/>
      <c r="AC140" s="166"/>
      <c r="AD140" s="166"/>
      <c r="AE140" s="166"/>
      <c r="AF140" s="169"/>
      <c r="AG140" s="206">
        <f t="shared" si="28"/>
        <v>0</v>
      </c>
      <c r="AH140" s="36" t="s">
        <v>103</v>
      </c>
      <c r="AI140" s="207">
        <f>AG140*3</f>
        <v>0</v>
      </c>
      <c r="AJ140" s="21"/>
      <c r="AK140" s="21"/>
    </row>
    <row r="141" spans="1:53" ht="24.95" customHeight="1" thickBot="1">
      <c r="A141" s="39" t="s">
        <v>410</v>
      </c>
      <c r="B141" s="165"/>
      <c r="C141" s="166"/>
      <c r="D141" s="166"/>
      <c r="E141" s="166"/>
      <c r="F141" s="166"/>
      <c r="G141" s="166"/>
      <c r="H141" s="166"/>
      <c r="I141" s="166"/>
      <c r="J141" s="166"/>
      <c r="K141" s="167"/>
      <c r="L141" s="165"/>
      <c r="M141" s="166"/>
      <c r="N141" s="166"/>
      <c r="O141" s="166"/>
      <c r="P141" s="166"/>
      <c r="Q141" s="166"/>
      <c r="R141" s="166"/>
      <c r="S141" s="166"/>
      <c r="T141" s="166"/>
      <c r="U141" s="167"/>
      <c r="V141" s="168"/>
      <c r="W141" s="166"/>
      <c r="X141" s="166"/>
      <c r="Y141" s="166"/>
      <c r="Z141" s="166"/>
      <c r="AA141" s="166"/>
      <c r="AB141" s="166"/>
      <c r="AC141" s="166"/>
      <c r="AD141" s="166"/>
      <c r="AE141" s="166"/>
      <c r="AF141" s="169"/>
      <c r="AG141" s="211">
        <f t="shared" si="28"/>
        <v>0</v>
      </c>
      <c r="AH141" s="36" t="s">
        <v>104</v>
      </c>
      <c r="AI141" s="212">
        <f>AG141*4</f>
        <v>0</v>
      </c>
      <c r="AJ141" s="21"/>
      <c r="AK141" s="21"/>
    </row>
    <row r="142" spans="1:53" ht="24.95" customHeight="1" thickBot="1">
      <c r="A142" s="40" t="s">
        <v>85</v>
      </c>
      <c r="B142" s="170"/>
      <c r="C142" s="171"/>
      <c r="D142" s="171"/>
      <c r="E142" s="171"/>
      <c r="F142" s="171"/>
      <c r="G142" s="171"/>
      <c r="H142" s="171"/>
      <c r="I142" s="171"/>
      <c r="J142" s="171"/>
      <c r="K142" s="172"/>
      <c r="L142" s="170"/>
      <c r="M142" s="171"/>
      <c r="N142" s="171"/>
      <c r="O142" s="171"/>
      <c r="P142" s="171"/>
      <c r="Q142" s="171"/>
      <c r="R142" s="171"/>
      <c r="S142" s="171"/>
      <c r="T142" s="171"/>
      <c r="U142" s="172"/>
      <c r="V142" s="173"/>
      <c r="W142" s="171"/>
      <c r="X142" s="171"/>
      <c r="Y142" s="171"/>
      <c r="Z142" s="171"/>
      <c r="AA142" s="171"/>
      <c r="AB142" s="171"/>
      <c r="AC142" s="171"/>
      <c r="AD142" s="171"/>
      <c r="AE142" s="171"/>
      <c r="AF142" s="174"/>
      <c r="AG142" s="211">
        <f t="shared" si="28"/>
        <v>0</v>
      </c>
      <c r="AH142" s="36" t="s">
        <v>104</v>
      </c>
      <c r="AI142" s="212">
        <f>AG142*4</f>
        <v>0</v>
      </c>
      <c r="AJ142" s="21"/>
      <c r="AK142" s="21"/>
    </row>
    <row r="143" spans="1:53" ht="24.95" customHeight="1" thickBot="1">
      <c r="A143" s="39" t="s">
        <v>105</v>
      </c>
      <c r="B143" s="170"/>
      <c r="C143" s="171"/>
      <c r="D143" s="171"/>
      <c r="E143" s="171"/>
      <c r="F143" s="171"/>
      <c r="G143" s="171"/>
      <c r="H143" s="171"/>
      <c r="I143" s="171"/>
      <c r="J143" s="171"/>
      <c r="K143" s="172"/>
      <c r="L143" s="170"/>
      <c r="M143" s="171"/>
      <c r="N143" s="171"/>
      <c r="O143" s="171"/>
      <c r="P143" s="171"/>
      <c r="Q143" s="171"/>
      <c r="R143" s="171"/>
      <c r="S143" s="171"/>
      <c r="T143" s="171"/>
      <c r="U143" s="172"/>
      <c r="V143" s="173"/>
      <c r="W143" s="171"/>
      <c r="X143" s="171"/>
      <c r="Y143" s="171"/>
      <c r="Z143" s="171"/>
      <c r="AA143" s="171"/>
      <c r="AB143" s="171"/>
      <c r="AC143" s="171"/>
      <c r="AD143" s="171"/>
      <c r="AE143" s="171"/>
      <c r="AF143" s="174"/>
      <c r="AG143" s="211">
        <f t="shared" si="28"/>
        <v>0</v>
      </c>
      <c r="AH143" s="36" t="s">
        <v>106</v>
      </c>
      <c r="AI143" s="213">
        <f>AG143*5</f>
        <v>0</v>
      </c>
      <c r="AJ143" s="21"/>
      <c r="AK143" s="21"/>
    </row>
    <row r="144" spans="1:53" ht="24.95" customHeight="1" thickBot="1">
      <c r="A144" s="32" t="s">
        <v>107</v>
      </c>
      <c r="B144" s="191"/>
      <c r="C144" s="192"/>
      <c r="D144" s="192"/>
      <c r="E144" s="192"/>
      <c r="F144" s="192"/>
      <c r="G144" s="192"/>
      <c r="H144" s="192"/>
      <c r="I144" s="192"/>
      <c r="J144" s="192"/>
      <c r="K144" s="193"/>
      <c r="L144" s="191"/>
      <c r="M144" s="192"/>
      <c r="N144" s="192"/>
      <c r="O144" s="192"/>
      <c r="P144" s="192"/>
      <c r="Q144" s="192"/>
      <c r="R144" s="192"/>
      <c r="S144" s="192"/>
      <c r="T144" s="192"/>
      <c r="U144" s="193"/>
      <c r="V144" s="194"/>
      <c r="W144" s="192"/>
      <c r="X144" s="192"/>
      <c r="Y144" s="192"/>
      <c r="Z144" s="192"/>
      <c r="AA144" s="192"/>
      <c r="AB144" s="192"/>
      <c r="AC144" s="192"/>
      <c r="AD144" s="192"/>
      <c r="AE144" s="192"/>
      <c r="AF144" s="195"/>
      <c r="AG144" s="218">
        <f t="shared" si="28"/>
        <v>0</v>
      </c>
      <c r="AH144" s="36" t="s">
        <v>108</v>
      </c>
      <c r="AI144" s="213">
        <f>AG144*6</f>
        <v>0</v>
      </c>
      <c r="AM144" s="21"/>
      <c r="AN144" s="21"/>
    </row>
    <row r="145" spans="1:53" ht="24.75" customHeight="1" thickBot="1">
      <c r="A145" s="75" t="s">
        <v>542</v>
      </c>
      <c r="B145" s="164"/>
      <c r="C145" s="162"/>
      <c r="D145" s="162"/>
      <c r="E145" s="162"/>
      <c r="F145" s="162"/>
      <c r="G145" s="162"/>
      <c r="H145" s="162"/>
      <c r="I145" s="162"/>
      <c r="J145" s="162"/>
      <c r="K145" s="163"/>
      <c r="L145" s="161"/>
      <c r="M145" s="162"/>
      <c r="N145" s="162"/>
      <c r="O145" s="162"/>
      <c r="P145" s="162"/>
      <c r="Q145" s="162"/>
      <c r="R145" s="162"/>
      <c r="S145" s="162"/>
      <c r="T145" s="162"/>
      <c r="U145" s="163"/>
      <c r="V145" s="164"/>
      <c r="W145" s="162"/>
      <c r="X145" s="162"/>
      <c r="Y145" s="162"/>
      <c r="Z145" s="162"/>
      <c r="AA145" s="162"/>
      <c r="AB145" s="162"/>
      <c r="AC145" s="162"/>
      <c r="AD145" s="162"/>
      <c r="AE145" s="162"/>
      <c r="AF145" s="180"/>
      <c r="AG145" s="219">
        <f t="shared" si="28"/>
        <v>0</v>
      </c>
      <c r="AH145" s="49"/>
      <c r="AI145" s="74"/>
      <c r="AM145" s="21"/>
      <c r="AN145" s="21"/>
    </row>
    <row r="146" spans="1:53" ht="24.95" customHeight="1" thickBot="1">
      <c r="A146" s="50" t="s">
        <v>543</v>
      </c>
      <c r="B146" s="182">
        <f t="shared" ref="B146:AF146" si="29">SUM(B137:B144)</f>
        <v>0</v>
      </c>
      <c r="C146" s="182">
        <f t="shared" si="29"/>
        <v>0</v>
      </c>
      <c r="D146" s="182">
        <f t="shared" si="29"/>
        <v>0</v>
      </c>
      <c r="E146" s="182">
        <f t="shared" si="29"/>
        <v>0</v>
      </c>
      <c r="F146" s="182">
        <f t="shared" si="29"/>
        <v>0</v>
      </c>
      <c r="G146" s="182">
        <f t="shared" si="29"/>
        <v>0</v>
      </c>
      <c r="H146" s="182">
        <f t="shared" si="29"/>
        <v>0</v>
      </c>
      <c r="I146" s="182">
        <f t="shared" si="29"/>
        <v>0</v>
      </c>
      <c r="J146" s="182">
        <f t="shared" si="29"/>
        <v>0</v>
      </c>
      <c r="K146" s="183">
        <f t="shared" si="29"/>
        <v>0</v>
      </c>
      <c r="L146" s="184">
        <f t="shared" si="29"/>
        <v>0</v>
      </c>
      <c r="M146" s="182">
        <f t="shared" si="29"/>
        <v>0</v>
      </c>
      <c r="N146" s="182">
        <f t="shared" si="29"/>
        <v>0</v>
      </c>
      <c r="O146" s="182">
        <f t="shared" si="29"/>
        <v>0</v>
      </c>
      <c r="P146" s="182">
        <f t="shared" si="29"/>
        <v>0</v>
      </c>
      <c r="Q146" s="182">
        <f t="shared" si="29"/>
        <v>0</v>
      </c>
      <c r="R146" s="182">
        <f t="shared" si="29"/>
        <v>0</v>
      </c>
      <c r="S146" s="182">
        <f t="shared" si="29"/>
        <v>0</v>
      </c>
      <c r="T146" s="182">
        <f t="shared" si="29"/>
        <v>0</v>
      </c>
      <c r="U146" s="183">
        <f t="shared" si="29"/>
        <v>0</v>
      </c>
      <c r="V146" s="181">
        <f t="shared" si="29"/>
        <v>0</v>
      </c>
      <c r="W146" s="182">
        <f t="shared" si="29"/>
        <v>0</v>
      </c>
      <c r="X146" s="182">
        <f t="shared" si="29"/>
        <v>0</v>
      </c>
      <c r="Y146" s="182">
        <f t="shared" si="29"/>
        <v>0</v>
      </c>
      <c r="Z146" s="182">
        <f t="shared" si="29"/>
        <v>0</v>
      </c>
      <c r="AA146" s="182">
        <f t="shared" si="29"/>
        <v>0</v>
      </c>
      <c r="AB146" s="182">
        <f t="shared" si="29"/>
        <v>0</v>
      </c>
      <c r="AC146" s="182">
        <f t="shared" si="29"/>
        <v>0</v>
      </c>
      <c r="AD146" s="182">
        <f t="shared" si="29"/>
        <v>0</v>
      </c>
      <c r="AE146" s="182">
        <f t="shared" si="29"/>
        <v>0</v>
      </c>
      <c r="AF146" s="185">
        <f t="shared" si="29"/>
        <v>0</v>
      </c>
      <c r="AG146" s="203">
        <f t="shared" ref="AG146" si="30">SUM(AG137:AG144)</f>
        <v>0</v>
      </c>
      <c r="AH146" s="49" t="s">
        <v>1</v>
      </c>
      <c r="AI146" s="212">
        <f>SUM(AI137:AI144)</f>
        <v>0</v>
      </c>
      <c r="AM146" s="21"/>
      <c r="AN146" s="21"/>
    </row>
    <row r="147" spans="1:53" s="19" customFormat="1" ht="24.75" thickBot="1">
      <c r="A147" s="216" t="s">
        <v>544</v>
      </c>
      <c r="B147" s="186"/>
      <c r="C147" s="187"/>
      <c r="D147" s="187"/>
      <c r="E147" s="187"/>
      <c r="F147" s="187"/>
      <c r="G147" s="187"/>
      <c r="H147" s="187"/>
      <c r="I147" s="187"/>
      <c r="J147" s="187"/>
      <c r="K147" s="188"/>
      <c r="L147" s="189"/>
      <c r="M147" s="187"/>
      <c r="N147" s="187"/>
      <c r="O147" s="187"/>
      <c r="P147" s="187"/>
      <c r="Q147" s="187"/>
      <c r="R147" s="187"/>
      <c r="S147" s="187"/>
      <c r="T147" s="187"/>
      <c r="U147" s="190"/>
      <c r="V147" s="186"/>
      <c r="W147" s="187"/>
      <c r="X147" s="187"/>
      <c r="Y147" s="187"/>
      <c r="Z147" s="187"/>
      <c r="AA147" s="187"/>
      <c r="AB147" s="187"/>
      <c r="AC147" s="187"/>
      <c r="AD147" s="187"/>
      <c r="AE147" s="187"/>
      <c r="AF147" s="188"/>
      <c r="AG147" s="221">
        <f>SUM(B147:AF147)</f>
        <v>0</v>
      </c>
      <c r="AH147" s="16"/>
      <c r="AI147" s="16"/>
      <c r="AM147" s="17"/>
      <c r="AN147" s="17"/>
      <c r="AO147" s="18"/>
      <c r="AP147" s="18"/>
      <c r="AQ147" s="18"/>
      <c r="AR147" s="18"/>
      <c r="AS147" s="18"/>
      <c r="AT147" s="18"/>
      <c r="AU147" s="18"/>
      <c r="AV147" s="18"/>
    </row>
    <row r="148" spans="1:53" ht="26.25" customHeight="1">
      <c r="A148" s="10" t="s">
        <v>571</v>
      </c>
      <c r="B148" s="1865">
        <f>B130</f>
        <v>0</v>
      </c>
      <c r="C148" s="1865"/>
      <c r="D148" s="22" t="s">
        <v>4</v>
      </c>
      <c r="E148" s="1866">
        <v>12</v>
      </c>
      <c r="F148" s="1866"/>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79</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867" t="s">
        <v>1</v>
      </c>
      <c r="AH150" s="30"/>
      <c r="AI150" s="30"/>
      <c r="AJ150" s="21"/>
      <c r="AK150" s="31" t="s">
        <v>545</v>
      </c>
      <c r="AL150" s="201" t="e">
        <f>ROUNDUP(AG153/AG152,1)</f>
        <v>#DIV/0!</v>
      </c>
      <c r="AM150" s="21"/>
      <c r="AN150" s="21"/>
      <c r="AS150" s="8"/>
      <c r="AT150" s="8"/>
      <c r="BA150" s="8"/>
    </row>
    <row r="151" spans="1:53" ht="24.95" customHeight="1" thickBot="1">
      <c r="A151" s="32" t="s">
        <v>8</v>
      </c>
      <c r="B151" s="45" t="s">
        <v>531</v>
      </c>
      <c r="C151" s="45" t="s">
        <v>648</v>
      </c>
      <c r="D151" s="45" t="s">
        <v>382</v>
      </c>
      <c r="E151" s="45" t="s">
        <v>383</v>
      </c>
      <c r="F151" s="45" t="s">
        <v>384</v>
      </c>
      <c r="G151" s="45" t="s">
        <v>385</v>
      </c>
      <c r="H151" s="45" t="s">
        <v>61</v>
      </c>
      <c r="I151" s="45" t="s">
        <v>386</v>
      </c>
      <c r="J151" s="45" t="s">
        <v>381</v>
      </c>
      <c r="K151" s="45" t="s">
        <v>382</v>
      </c>
      <c r="L151" s="45" t="s">
        <v>383</v>
      </c>
      <c r="M151" s="45" t="s">
        <v>384</v>
      </c>
      <c r="N151" s="45" t="s">
        <v>385</v>
      </c>
      <c r="O151" s="45" t="s">
        <v>61</v>
      </c>
      <c r="P151" s="45" t="s">
        <v>386</v>
      </c>
      <c r="Q151" s="45" t="s">
        <v>381</v>
      </c>
      <c r="R151" s="45" t="s">
        <v>382</v>
      </c>
      <c r="S151" s="45" t="s">
        <v>383</v>
      </c>
      <c r="T151" s="45" t="s">
        <v>384</v>
      </c>
      <c r="U151" s="45" t="s">
        <v>385</v>
      </c>
      <c r="V151" s="45" t="s">
        <v>61</v>
      </c>
      <c r="W151" s="45" t="s">
        <v>386</v>
      </c>
      <c r="X151" s="45" t="s">
        <v>381</v>
      </c>
      <c r="Y151" s="45" t="s">
        <v>382</v>
      </c>
      <c r="Z151" s="45" t="s">
        <v>383</v>
      </c>
      <c r="AA151" s="45" t="s">
        <v>384</v>
      </c>
      <c r="AB151" s="45" t="s">
        <v>385</v>
      </c>
      <c r="AC151" s="45" t="s">
        <v>61</v>
      </c>
      <c r="AD151" s="45" t="s">
        <v>386</v>
      </c>
      <c r="AE151" s="45" t="s">
        <v>381</v>
      </c>
      <c r="AF151" s="45" t="s">
        <v>382</v>
      </c>
      <c r="AG151" s="1868"/>
      <c r="AH151" s="30"/>
      <c r="AI151" s="30"/>
      <c r="AJ151" s="21"/>
      <c r="AK151" s="1872" t="s">
        <v>537</v>
      </c>
      <c r="AL151" s="1870" t="e">
        <f>ROUND((AG155+AG157+AG159+AG161+AG162)/AG164*100,0) &amp;"％"</f>
        <v>#DIV/0!</v>
      </c>
      <c r="AM151" s="21"/>
      <c r="AN151" s="21"/>
    </row>
    <row r="152" spans="1:53" ht="24.95" customHeight="1" thickBot="1">
      <c r="A152" s="33" t="s">
        <v>9</v>
      </c>
      <c r="B152" s="150"/>
      <c r="C152" s="151"/>
      <c r="D152" s="151"/>
      <c r="E152" s="151"/>
      <c r="F152" s="151"/>
      <c r="G152" s="151"/>
      <c r="H152" s="151"/>
      <c r="I152" s="151"/>
      <c r="J152" s="151"/>
      <c r="K152" s="152"/>
      <c r="L152" s="150"/>
      <c r="M152" s="151"/>
      <c r="N152" s="151"/>
      <c r="O152" s="151"/>
      <c r="P152" s="151"/>
      <c r="Q152" s="151"/>
      <c r="R152" s="151"/>
      <c r="S152" s="151"/>
      <c r="T152" s="151"/>
      <c r="U152" s="152"/>
      <c r="V152" s="153"/>
      <c r="W152" s="151"/>
      <c r="X152" s="151"/>
      <c r="Y152" s="151"/>
      <c r="Z152" s="151"/>
      <c r="AA152" s="151"/>
      <c r="AB152" s="151"/>
      <c r="AC152" s="151"/>
      <c r="AD152" s="151"/>
      <c r="AE152" s="151"/>
      <c r="AF152" s="154"/>
      <c r="AG152" s="202">
        <f>COUNTIF(B152:AF152,"○")</f>
        <v>0</v>
      </c>
      <c r="AH152" s="34"/>
      <c r="AJ152" s="21"/>
      <c r="AK152" s="1873"/>
      <c r="AL152" s="1871"/>
      <c r="AM152" s="21"/>
      <c r="AN152" s="21"/>
    </row>
    <row r="153" spans="1:53" ht="24.95" customHeight="1" thickBot="1">
      <c r="A153" s="33" t="s">
        <v>10</v>
      </c>
      <c r="B153" s="155">
        <f t="shared" ref="B153:AF153" si="31">SUM(B154:B162)</f>
        <v>0</v>
      </c>
      <c r="C153" s="156">
        <f t="shared" si="31"/>
        <v>0</v>
      </c>
      <c r="D153" s="156">
        <f t="shared" si="31"/>
        <v>0</v>
      </c>
      <c r="E153" s="156">
        <f t="shared" si="31"/>
        <v>0</v>
      </c>
      <c r="F153" s="156">
        <f t="shared" si="31"/>
        <v>0</v>
      </c>
      <c r="G153" s="156">
        <f t="shared" si="31"/>
        <v>0</v>
      </c>
      <c r="H153" s="156">
        <f t="shared" si="31"/>
        <v>0</v>
      </c>
      <c r="I153" s="156">
        <f t="shared" si="31"/>
        <v>0</v>
      </c>
      <c r="J153" s="156">
        <f t="shared" si="31"/>
        <v>0</v>
      </c>
      <c r="K153" s="157">
        <f t="shared" si="31"/>
        <v>0</v>
      </c>
      <c r="L153" s="155">
        <f t="shared" si="31"/>
        <v>0</v>
      </c>
      <c r="M153" s="156">
        <f t="shared" si="31"/>
        <v>0</v>
      </c>
      <c r="N153" s="156">
        <f t="shared" si="31"/>
        <v>0</v>
      </c>
      <c r="O153" s="156">
        <f t="shared" si="31"/>
        <v>0</v>
      </c>
      <c r="P153" s="156">
        <f t="shared" si="31"/>
        <v>0</v>
      </c>
      <c r="Q153" s="156">
        <f t="shared" si="31"/>
        <v>0</v>
      </c>
      <c r="R153" s="156">
        <f t="shared" si="31"/>
        <v>0</v>
      </c>
      <c r="S153" s="156">
        <f t="shared" si="31"/>
        <v>0</v>
      </c>
      <c r="T153" s="156">
        <f t="shared" si="31"/>
        <v>0</v>
      </c>
      <c r="U153" s="157">
        <f t="shared" si="31"/>
        <v>0</v>
      </c>
      <c r="V153" s="158">
        <f t="shared" si="31"/>
        <v>0</v>
      </c>
      <c r="W153" s="156">
        <f t="shared" si="31"/>
        <v>0</v>
      </c>
      <c r="X153" s="156">
        <f t="shared" si="31"/>
        <v>0</v>
      </c>
      <c r="Y153" s="156">
        <f t="shared" si="31"/>
        <v>0</v>
      </c>
      <c r="Z153" s="156">
        <f t="shared" si="31"/>
        <v>0</v>
      </c>
      <c r="AA153" s="156">
        <f t="shared" si="31"/>
        <v>0</v>
      </c>
      <c r="AB153" s="156">
        <f t="shared" si="31"/>
        <v>0</v>
      </c>
      <c r="AC153" s="156">
        <f t="shared" si="31"/>
        <v>0</v>
      </c>
      <c r="AD153" s="156">
        <f t="shared" si="31"/>
        <v>0</v>
      </c>
      <c r="AE153" s="156">
        <f t="shared" si="31"/>
        <v>0</v>
      </c>
      <c r="AF153" s="156">
        <f t="shared" si="31"/>
        <v>0</v>
      </c>
      <c r="AG153" s="203">
        <f>SUM(B153:AF153)</f>
        <v>0</v>
      </c>
      <c r="AH153" s="11"/>
      <c r="AI153" s="1863" t="s">
        <v>538</v>
      </c>
      <c r="AJ153" s="21"/>
      <c r="AK153" s="31" t="s">
        <v>539</v>
      </c>
      <c r="AL153" s="204" t="e">
        <f>ROUND(SUM(AI155:AI162)/AG164,1)</f>
        <v>#DIV/0!</v>
      </c>
      <c r="AM153" s="21"/>
      <c r="AN153" s="21"/>
    </row>
    <row r="154" spans="1:53" ht="24.95" customHeight="1" thickBot="1">
      <c r="A154" s="33" t="s">
        <v>80</v>
      </c>
      <c r="B154" s="159"/>
      <c r="C154" s="154"/>
      <c r="D154" s="154"/>
      <c r="E154" s="154"/>
      <c r="F154" s="154"/>
      <c r="G154" s="154"/>
      <c r="H154" s="154"/>
      <c r="I154" s="154"/>
      <c r="J154" s="154"/>
      <c r="K154" s="152"/>
      <c r="L154" s="159"/>
      <c r="M154" s="154"/>
      <c r="N154" s="154"/>
      <c r="O154" s="154"/>
      <c r="P154" s="154"/>
      <c r="Q154" s="154"/>
      <c r="R154" s="154"/>
      <c r="S154" s="154"/>
      <c r="T154" s="154"/>
      <c r="U154" s="152"/>
      <c r="V154" s="160"/>
      <c r="W154" s="154"/>
      <c r="X154" s="154"/>
      <c r="Y154" s="154"/>
      <c r="Z154" s="154"/>
      <c r="AA154" s="154"/>
      <c r="AB154" s="154"/>
      <c r="AC154" s="154"/>
      <c r="AD154" s="154"/>
      <c r="AE154" s="154"/>
      <c r="AF154" s="154"/>
      <c r="AG154" s="203">
        <f>SUM(B154:AF154)</f>
        <v>0</v>
      </c>
      <c r="AI154" s="1864"/>
      <c r="AJ154" s="21"/>
      <c r="AK154" s="14" t="s">
        <v>81</v>
      </c>
      <c r="AL154" s="205"/>
      <c r="AM154" s="21"/>
      <c r="AN154" s="21"/>
    </row>
    <row r="155" spans="1:53" ht="24.95" customHeight="1" thickBot="1">
      <c r="A155" s="35" t="s">
        <v>408</v>
      </c>
      <c r="B155" s="161"/>
      <c r="C155" s="162"/>
      <c r="D155" s="162"/>
      <c r="E155" s="162"/>
      <c r="F155" s="162"/>
      <c r="G155" s="162"/>
      <c r="H155" s="162"/>
      <c r="I155" s="162"/>
      <c r="J155" s="162"/>
      <c r="K155" s="163"/>
      <c r="L155" s="161"/>
      <c r="M155" s="162"/>
      <c r="N155" s="162"/>
      <c r="O155" s="162"/>
      <c r="P155" s="162"/>
      <c r="Q155" s="162"/>
      <c r="R155" s="162"/>
      <c r="S155" s="162"/>
      <c r="T155" s="162"/>
      <c r="U155" s="163"/>
      <c r="V155" s="164"/>
      <c r="W155" s="162"/>
      <c r="X155" s="162"/>
      <c r="Y155" s="162"/>
      <c r="Z155" s="162"/>
      <c r="AA155" s="162"/>
      <c r="AB155" s="162"/>
      <c r="AC155" s="162"/>
      <c r="AD155" s="162"/>
      <c r="AE155" s="162"/>
      <c r="AF155" s="162"/>
      <c r="AG155" s="206">
        <f t="shared" ref="AG155:AG163" si="32">SUM(B155:AF155)</f>
        <v>0</v>
      </c>
      <c r="AH155" s="36" t="s">
        <v>549</v>
      </c>
      <c r="AI155" s="207">
        <f>AG155*2</f>
        <v>0</v>
      </c>
      <c r="AJ155" s="21"/>
      <c r="AK155" s="14" t="s">
        <v>82</v>
      </c>
      <c r="AL155" s="208" t="e">
        <f>AL150/AE2</f>
        <v>#DIV/0!</v>
      </c>
      <c r="AM155" s="21"/>
      <c r="AN155" s="21"/>
    </row>
    <row r="156" spans="1:53" ht="24.95" customHeight="1" thickBot="1">
      <c r="A156" s="35" t="s">
        <v>83</v>
      </c>
      <c r="B156" s="165"/>
      <c r="C156" s="166"/>
      <c r="D156" s="166"/>
      <c r="E156" s="166"/>
      <c r="F156" s="166"/>
      <c r="G156" s="166"/>
      <c r="H156" s="166"/>
      <c r="I156" s="166"/>
      <c r="J156" s="166"/>
      <c r="K156" s="167"/>
      <c r="L156" s="165"/>
      <c r="M156" s="166"/>
      <c r="N156" s="166"/>
      <c r="O156" s="166"/>
      <c r="P156" s="166"/>
      <c r="Q156" s="166"/>
      <c r="R156" s="166"/>
      <c r="S156" s="166"/>
      <c r="T156" s="166"/>
      <c r="U156" s="167"/>
      <c r="V156" s="168"/>
      <c r="W156" s="166"/>
      <c r="X156" s="166"/>
      <c r="Y156" s="166"/>
      <c r="Z156" s="166"/>
      <c r="AA156" s="166"/>
      <c r="AB156" s="166"/>
      <c r="AC156" s="166"/>
      <c r="AD156" s="166"/>
      <c r="AE156" s="166"/>
      <c r="AF156" s="169"/>
      <c r="AG156" s="206">
        <f t="shared" si="32"/>
        <v>0</v>
      </c>
      <c r="AH156" s="36" t="s">
        <v>546</v>
      </c>
      <c r="AI156" s="207">
        <f>AG156*2</f>
        <v>0</v>
      </c>
      <c r="AJ156" s="16"/>
      <c r="AK156" s="209" t="s">
        <v>541</v>
      </c>
      <c r="AL156" s="210" t="e">
        <f>ROUND((AG165)/AG153*100,0) &amp;"％"</f>
        <v>#DIV/0!</v>
      </c>
      <c r="AM156" s="21"/>
      <c r="AN156" s="21"/>
    </row>
    <row r="157" spans="1:53" ht="24.95" customHeight="1" thickBot="1">
      <c r="A157" s="37" t="s">
        <v>409</v>
      </c>
      <c r="B157" s="165"/>
      <c r="C157" s="166"/>
      <c r="D157" s="166"/>
      <c r="E157" s="166"/>
      <c r="F157" s="166"/>
      <c r="G157" s="166"/>
      <c r="H157" s="166"/>
      <c r="I157" s="166"/>
      <c r="J157" s="166"/>
      <c r="K157" s="167"/>
      <c r="L157" s="165"/>
      <c r="M157" s="166"/>
      <c r="N157" s="166"/>
      <c r="O157" s="166"/>
      <c r="P157" s="166"/>
      <c r="Q157" s="166"/>
      <c r="R157" s="166"/>
      <c r="S157" s="166"/>
      <c r="T157" s="166"/>
      <c r="U157" s="167"/>
      <c r="V157" s="168"/>
      <c r="W157" s="166"/>
      <c r="X157" s="166"/>
      <c r="Y157" s="166"/>
      <c r="Z157" s="166"/>
      <c r="AA157" s="166"/>
      <c r="AB157" s="166"/>
      <c r="AC157" s="166"/>
      <c r="AD157" s="166"/>
      <c r="AE157" s="166"/>
      <c r="AF157" s="169"/>
      <c r="AG157" s="206">
        <f t="shared" si="32"/>
        <v>0</v>
      </c>
      <c r="AH157" s="36" t="s">
        <v>103</v>
      </c>
      <c r="AI157" s="207">
        <f>AG157*3</f>
        <v>0</v>
      </c>
      <c r="AJ157" s="21"/>
      <c r="AK157" s="21"/>
      <c r="AL157" s="21"/>
      <c r="AM157" s="21"/>
      <c r="AN157" s="21"/>
    </row>
    <row r="158" spans="1:53" ht="24.95" customHeight="1" thickBot="1">
      <c r="A158" s="35" t="s">
        <v>84</v>
      </c>
      <c r="B158" s="165"/>
      <c r="C158" s="166"/>
      <c r="D158" s="166"/>
      <c r="E158" s="166"/>
      <c r="F158" s="166"/>
      <c r="G158" s="166"/>
      <c r="H158" s="166"/>
      <c r="I158" s="166"/>
      <c r="J158" s="166"/>
      <c r="K158" s="167"/>
      <c r="L158" s="165"/>
      <c r="M158" s="166"/>
      <c r="N158" s="166"/>
      <c r="O158" s="166"/>
      <c r="P158" s="166"/>
      <c r="Q158" s="166"/>
      <c r="R158" s="166"/>
      <c r="S158" s="166"/>
      <c r="T158" s="166"/>
      <c r="U158" s="167"/>
      <c r="V158" s="168"/>
      <c r="W158" s="166"/>
      <c r="X158" s="166"/>
      <c r="Y158" s="166"/>
      <c r="Z158" s="166"/>
      <c r="AA158" s="166"/>
      <c r="AB158" s="166"/>
      <c r="AC158" s="166"/>
      <c r="AD158" s="166"/>
      <c r="AE158" s="166"/>
      <c r="AF158" s="169"/>
      <c r="AG158" s="206">
        <f t="shared" si="32"/>
        <v>0</v>
      </c>
      <c r="AH158" s="36" t="s">
        <v>103</v>
      </c>
      <c r="AI158" s="207">
        <f>AG158*3</f>
        <v>0</v>
      </c>
      <c r="AJ158" s="21"/>
      <c r="AK158" s="21"/>
    </row>
    <row r="159" spans="1:53" ht="24.95" customHeight="1" thickBot="1">
      <c r="A159" s="39" t="s">
        <v>410</v>
      </c>
      <c r="B159" s="165"/>
      <c r="C159" s="166"/>
      <c r="D159" s="166"/>
      <c r="E159" s="166"/>
      <c r="F159" s="166"/>
      <c r="G159" s="166"/>
      <c r="H159" s="166"/>
      <c r="I159" s="166"/>
      <c r="J159" s="166"/>
      <c r="K159" s="167"/>
      <c r="L159" s="165"/>
      <c r="M159" s="166"/>
      <c r="N159" s="166"/>
      <c r="O159" s="166"/>
      <c r="P159" s="166"/>
      <c r="Q159" s="166"/>
      <c r="R159" s="166"/>
      <c r="S159" s="166"/>
      <c r="T159" s="166"/>
      <c r="U159" s="167"/>
      <c r="V159" s="168"/>
      <c r="W159" s="166"/>
      <c r="X159" s="166"/>
      <c r="Y159" s="166"/>
      <c r="Z159" s="166"/>
      <c r="AA159" s="166"/>
      <c r="AB159" s="166"/>
      <c r="AC159" s="166"/>
      <c r="AD159" s="166"/>
      <c r="AE159" s="166"/>
      <c r="AF159" s="169"/>
      <c r="AG159" s="211">
        <f t="shared" si="32"/>
        <v>0</v>
      </c>
      <c r="AH159" s="36" t="s">
        <v>104</v>
      </c>
      <c r="AI159" s="212">
        <f>AG159*4</f>
        <v>0</v>
      </c>
      <c r="AJ159" s="21"/>
      <c r="AK159" s="21"/>
    </row>
    <row r="160" spans="1:53" ht="24.95" customHeight="1" thickBot="1">
      <c r="A160" s="40" t="s">
        <v>85</v>
      </c>
      <c r="B160" s="170"/>
      <c r="C160" s="171"/>
      <c r="D160" s="171"/>
      <c r="E160" s="171"/>
      <c r="F160" s="171"/>
      <c r="G160" s="171"/>
      <c r="H160" s="171"/>
      <c r="I160" s="171"/>
      <c r="J160" s="171"/>
      <c r="K160" s="172"/>
      <c r="L160" s="170"/>
      <c r="M160" s="171"/>
      <c r="N160" s="171"/>
      <c r="O160" s="171"/>
      <c r="P160" s="171"/>
      <c r="Q160" s="171"/>
      <c r="R160" s="171"/>
      <c r="S160" s="171"/>
      <c r="T160" s="171"/>
      <c r="U160" s="172"/>
      <c r="V160" s="173"/>
      <c r="W160" s="171"/>
      <c r="X160" s="171"/>
      <c r="Y160" s="171"/>
      <c r="Z160" s="171"/>
      <c r="AA160" s="171"/>
      <c r="AB160" s="171"/>
      <c r="AC160" s="171"/>
      <c r="AD160" s="171"/>
      <c r="AE160" s="171"/>
      <c r="AF160" s="174"/>
      <c r="AG160" s="211">
        <f t="shared" si="32"/>
        <v>0</v>
      </c>
      <c r="AH160" s="36" t="s">
        <v>104</v>
      </c>
      <c r="AI160" s="212">
        <f>AG160*4</f>
        <v>0</v>
      </c>
      <c r="AJ160" s="21"/>
      <c r="AK160" s="21"/>
    </row>
    <row r="161" spans="1:53" ht="24.95" customHeight="1" thickBot="1">
      <c r="A161" s="39" t="s">
        <v>105</v>
      </c>
      <c r="B161" s="170"/>
      <c r="C161" s="171"/>
      <c r="D161" s="171"/>
      <c r="E161" s="171"/>
      <c r="F161" s="171"/>
      <c r="G161" s="171"/>
      <c r="H161" s="171"/>
      <c r="I161" s="171"/>
      <c r="J161" s="171"/>
      <c r="K161" s="172"/>
      <c r="L161" s="170"/>
      <c r="M161" s="171"/>
      <c r="N161" s="171"/>
      <c r="O161" s="171"/>
      <c r="P161" s="171"/>
      <c r="Q161" s="171"/>
      <c r="R161" s="171"/>
      <c r="S161" s="171"/>
      <c r="T161" s="171"/>
      <c r="U161" s="172"/>
      <c r="V161" s="173"/>
      <c r="W161" s="171"/>
      <c r="X161" s="171"/>
      <c r="Y161" s="171"/>
      <c r="Z161" s="171"/>
      <c r="AA161" s="171"/>
      <c r="AB161" s="171"/>
      <c r="AC161" s="171"/>
      <c r="AD161" s="171"/>
      <c r="AE161" s="171"/>
      <c r="AF161" s="174"/>
      <c r="AG161" s="211">
        <f t="shared" si="32"/>
        <v>0</v>
      </c>
      <c r="AH161" s="36" t="s">
        <v>106</v>
      </c>
      <c r="AI161" s="213">
        <f>AG161*5</f>
        <v>0</v>
      </c>
      <c r="AJ161" s="21"/>
      <c r="AK161" s="21"/>
    </row>
    <row r="162" spans="1:53" ht="24.95" customHeight="1" thickBot="1">
      <c r="A162" s="32" t="s">
        <v>107</v>
      </c>
      <c r="B162" s="191"/>
      <c r="C162" s="192"/>
      <c r="D162" s="192"/>
      <c r="E162" s="192"/>
      <c r="F162" s="192"/>
      <c r="G162" s="192"/>
      <c r="H162" s="192"/>
      <c r="I162" s="192"/>
      <c r="J162" s="192"/>
      <c r="K162" s="193"/>
      <c r="L162" s="191"/>
      <c r="M162" s="192"/>
      <c r="N162" s="192"/>
      <c r="O162" s="192"/>
      <c r="P162" s="192"/>
      <c r="Q162" s="192"/>
      <c r="R162" s="192"/>
      <c r="S162" s="192"/>
      <c r="T162" s="192"/>
      <c r="U162" s="193"/>
      <c r="V162" s="194"/>
      <c r="W162" s="192"/>
      <c r="X162" s="192"/>
      <c r="Y162" s="192"/>
      <c r="Z162" s="192"/>
      <c r="AA162" s="192"/>
      <c r="AB162" s="192"/>
      <c r="AC162" s="192"/>
      <c r="AD162" s="192"/>
      <c r="AE162" s="192"/>
      <c r="AF162" s="195"/>
      <c r="AG162" s="218">
        <f t="shared" si="32"/>
        <v>0</v>
      </c>
      <c r="AH162" s="36" t="s">
        <v>108</v>
      </c>
      <c r="AI162" s="213">
        <f>AG162*6</f>
        <v>0</v>
      </c>
      <c r="AM162" s="21"/>
      <c r="AN162" s="21"/>
    </row>
    <row r="163" spans="1:53" ht="24.75" customHeight="1" thickBot="1">
      <c r="A163" s="75" t="s">
        <v>542</v>
      </c>
      <c r="B163" s="164"/>
      <c r="C163" s="162"/>
      <c r="D163" s="162"/>
      <c r="E163" s="162"/>
      <c r="F163" s="162"/>
      <c r="G163" s="162"/>
      <c r="H163" s="162"/>
      <c r="I163" s="162"/>
      <c r="J163" s="162"/>
      <c r="K163" s="163"/>
      <c r="L163" s="161"/>
      <c r="M163" s="162"/>
      <c r="N163" s="162"/>
      <c r="O163" s="162"/>
      <c r="P163" s="162"/>
      <c r="Q163" s="162"/>
      <c r="R163" s="162"/>
      <c r="S163" s="162"/>
      <c r="T163" s="162"/>
      <c r="U163" s="163"/>
      <c r="V163" s="164"/>
      <c r="W163" s="162"/>
      <c r="X163" s="162"/>
      <c r="Y163" s="162"/>
      <c r="Z163" s="162"/>
      <c r="AA163" s="162"/>
      <c r="AB163" s="162"/>
      <c r="AC163" s="162"/>
      <c r="AD163" s="162"/>
      <c r="AE163" s="162"/>
      <c r="AF163" s="180"/>
      <c r="AG163" s="215">
        <f t="shared" si="32"/>
        <v>0</v>
      </c>
      <c r="AH163" s="49"/>
      <c r="AI163" s="74"/>
      <c r="AM163" s="21"/>
      <c r="AN163" s="21"/>
    </row>
    <row r="164" spans="1:53" ht="24.95" customHeight="1" thickBot="1">
      <c r="A164" s="50" t="s">
        <v>543</v>
      </c>
      <c r="B164" s="182">
        <f t="shared" ref="B164:AF164" si="33">SUM(B155:B162)</f>
        <v>0</v>
      </c>
      <c r="C164" s="182">
        <f t="shared" si="33"/>
        <v>0</v>
      </c>
      <c r="D164" s="182">
        <f t="shared" si="33"/>
        <v>0</v>
      </c>
      <c r="E164" s="182">
        <f t="shared" si="33"/>
        <v>0</v>
      </c>
      <c r="F164" s="182">
        <f t="shared" si="33"/>
        <v>0</v>
      </c>
      <c r="G164" s="182">
        <f t="shared" si="33"/>
        <v>0</v>
      </c>
      <c r="H164" s="182">
        <f t="shared" si="33"/>
        <v>0</v>
      </c>
      <c r="I164" s="182">
        <f t="shared" si="33"/>
        <v>0</v>
      </c>
      <c r="J164" s="182">
        <f t="shared" si="33"/>
        <v>0</v>
      </c>
      <c r="K164" s="183">
        <f t="shared" si="33"/>
        <v>0</v>
      </c>
      <c r="L164" s="184">
        <f t="shared" si="33"/>
        <v>0</v>
      </c>
      <c r="M164" s="182">
        <f t="shared" si="33"/>
        <v>0</v>
      </c>
      <c r="N164" s="182">
        <f t="shared" si="33"/>
        <v>0</v>
      </c>
      <c r="O164" s="182">
        <f t="shared" si="33"/>
        <v>0</v>
      </c>
      <c r="P164" s="182">
        <f t="shared" si="33"/>
        <v>0</v>
      </c>
      <c r="Q164" s="182">
        <f t="shared" si="33"/>
        <v>0</v>
      </c>
      <c r="R164" s="182">
        <f t="shared" si="33"/>
        <v>0</v>
      </c>
      <c r="S164" s="182">
        <f t="shared" si="33"/>
        <v>0</v>
      </c>
      <c r="T164" s="182">
        <f t="shared" si="33"/>
        <v>0</v>
      </c>
      <c r="U164" s="183">
        <f t="shared" si="33"/>
        <v>0</v>
      </c>
      <c r="V164" s="181">
        <f t="shared" si="33"/>
        <v>0</v>
      </c>
      <c r="W164" s="182">
        <f t="shared" si="33"/>
        <v>0</v>
      </c>
      <c r="X164" s="182">
        <f t="shared" si="33"/>
        <v>0</v>
      </c>
      <c r="Y164" s="182">
        <f t="shared" si="33"/>
        <v>0</v>
      </c>
      <c r="Z164" s="182">
        <f t="shared" si="33"/>
        <v>0</v>
      </c>
      <c r="AA164" s="182">
        <f t="shared" si="33"/>
        <v>0</v>
      </c>
      <c r="AB164" s="182">
        <f t="shared" si="33"/>
        <v>0</v>
      </c>
      <c r="AC164" s="182">
        <f t="shared" si="33"/>
        <v>0</v>
      </c>
      <c r="AD164" s="182">
        <f t="shared" si="33"/>
        <v>0</v>
      </c>
      <c r="AE164" s="182">
        <f t="shared" si="33"/>
        <v>0</v>
      </c>
      <c r="AF164" s="185">
        <f t="shared" si="33"/>
        <v>0</v>
      </c>
      <c r="AG164" s="203">
        <f t="shared" ref="AG164" si="34">SUM(AG155:AG162)</f>
        <v>0</v>
      </c>
      <c r="AH164" s="49" t="s">
        <v>1</v>
      </c>
      <c r="AI164" s="212">
        <f>SUM(AI155:AI162)</f>
        <v>0</v>
      </c>
      <c r="AM164" s="21"/>
      <c r="AN164" s="21"/>
    </row>
    <row r="165" spans="1:53" s="19" customFormat="1" ht="24.75" thickBot="1">
      <c r="A165" s="216" t="s">
        <v>544</v>
      </c>
      <c r="B165" s="186"/>
      <c r="C165" s="187"/>
      <c r="D165" s="187"/>
      <c r="E165" s="187"/>
      <c r="F165" s="187"/>
      <c r="G165" s="187"/>
      <c r="H165" s="187"/>
      <c r="I165" s="187"/>
      <c r="J165" s="187"/>
      <c r="K165" s="188"/>
      <c r="L165" s="189"/>
      <c r="M165" s="187"/>
      <c r="N165" s="187"/>
      <c r="O165" s="187"/>
      <c r="P165" s="187"/>
      <c r="Q165" s="187"/>
      <c r="R165" s="187"/>
      <c r="S165" s="187"/>
      <c r="T165" s="187"/>
      <c r="U165" s="190"/>
      <c r="V165" s="186"/>
      <c r="W165" s="187"/>
      <c r="X165" s="187"/>
      <c r="Y165" s="187"/>
      <c r="Z165" s="187"/>
      <c r="AA165" s="187"/>
      <c r="AB165" s="187"/>
      <c r="AC165" s="187"/>
      <c r="AD165" s="187"/>
      <c r="AE165" s="187"/>
      <c r="AF165" s="188"/>
      <c r="AG165" s="217">
        <f>SUM(B165:AF165)</f>
        <v>0</v>
      </c>
      <c r="AH165" s="16"/>
      <c r="AI165" s="16"/>
      <c r="AM165" s="17"/>
      <c r="AN165" s="17"/>
      <c r="AO165" s="18"/>
      <c r="AP165" s="18"/>
      <c r="AQ165" s="18"/>
      <c r="AR165" s="18"/>
      <c r="AS165" s="18"/>
      <c r="AT165" s="18"/>
      <c r="AU165" s="18"/>
      <c r="AV165" s="18"/>
    </row>
    <row r="166" spans="1:53" ht="26.25" customHeight="1">
      <c r="A166" s="10" t="s">
        <v>571</v>
      </c>
      <c r="B166" s="1865">
        <f>B148+1</f>
        <v>1</v>
      </c>
      <c r="C166" s="1865"/>
      <c r="D166" s="22" t="s">
        <v>4</v>
      </c>
      <c r="E166" s="1866">
        <v>1</v>
      </c>
      <c r="F166" s="1866"/>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79</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867" t="s">
        <v>1</v>
      </c>
      <c r="AH168" s="30"/>
      <c r="AI168" s="30"/>
      <c r="AJ168" s="21"/>
      <c r="AK168" s="31" t="s">
        <v>545</v>
      </c>
      <c r="AL168" s="201" t="e">
        <f>ROUNDUP(AG171/AG170,1)</f>
        <v>#DIV/0!</v>
      </c>
      <c r="AM168" s="21"/>
      <c r="AN168" s="21"/>
      <c r="AS168" s="8"/>
      <c r="AT168" s="8"/>
      <c r="BA168" s="8"/>
    </row>
    <row r="169" spans="1:53" ht="24.95" customHeight="1" thickBot="1">
      <c r="A169" s="32" t="s">
        <v>8</v>
      </c>
      <c r="B169" s="45" t="s">
        <v>534</v>
      </c>
      <c r="C169" s="45" t="s">
        <v>649</v>
      </c>
      <c r="D169" s="45" t="s">
        <v>385</v>
      </c>
      <c r="E169" s="45" t="s">
        <v>61</v>
      </c>
      <c r="F169" s="45" t="s">
        <v>386</v>
      </c>
      <c r="G169" s="45" t="s">
        <v>381</v>
      </c>
      <c r="H169" s="45" t="s">
        <v>382</v>
      </c>
      <c r="I169" s="45" t="s">
        <v>383</v>
      </c>
      <c r="J169" s="45" t="s">
        <v>384</v>
      </c>
      <c r="K169" s="45" t="s">
        <v>385</v>
      </c>
      <c r="L169" s="45" t="s">
        <v>61</v>
      </c>
      <c r="M169" s="45" t="s">
        <v>386</v>
      </c>
      <c r="N169" s="45" t="s">
        <v>381</v>
      </c>
      <c r="O169" s="45" t="s">
        <v>382</v>
      </c>
      <c r="P169" s="45" t="s">
        <v>383</v>
      </c>
      <c r="Q169" s="45" t="s">
        <v>384</v>
      </c>
      <c r="R169" s="45" t="s">
        <v>385</v>
      </c>
      <c r="S169" s="45" t="s">
        <v>61</v>
      </c>
      <c r="T169" s="45" t="s">
        <v>386</v>
      </c>
      <c r="U169" s="45" t="s">
        <v>381</v>
      </c>
      <c r="V169" s="45" t="s">
        <v>382</v>
      </c>
      <c r="W169" s="45" t="s">
        <v>383</v>
      </c>
      <c r="X169" s="45" t="s">
        <v>384</v>
      </c>
      <c r="Y169" s="45" t="s">
        <v>385</v>
      </c>
      <c r="Z169" s="45" t="s">
        <v>61</v>
      </c>
      <c r="AA169" s="45" t="s">
        <v>386</v>
      </c>
      <c r="AB169" s="45" t="s">
        <v>381</v>
      </c>
      <c r="AC169" s="45" t="s">
        <v>382</v>
      </c>
      <c r="AD169" s="45" t="s">
        <v>383</v>
      </c>
      <c r="AE169" s="45" t="s">
        <v>384</v>
      </c>
      <c r="AF169" s="45" t="s">
        <v>385</v>
      </c>
      <c r="AG169" s="1868"/>
      <c r="AH169" s="30"/>
      <c r="AI169" s="30"/>
      <c r="AJ169" s="21"/>
      <c r="AK169" s="1872" t="s">
        <v>537</v>
      </c>
      <c r="AL169" s="1870" t="e">
        <f>ROUND((AG173+AG175+AG177+AG179+AG180)/AG182*100,0) &amp;"％"</f>
        <v>#DIV/0!</v>
      </c>
      <c r="AM169" s="21"/>
      <c r="AN169" s="21"/>
    </row>
    <row r="170" spans="1:53" ht="24.95" customHeight="1" thickBot="1">
      <c r="A170" s="33" t="s">
        <v>9</v>
      </c>
      <c r="B170" s="150"/>
      <c r="C170" s="151"/>
      <c r="D170" s="151"/>
      <c r="E170" s="151"/>
      <c r="F170" s="151"/>
      <c r="G170" s="151"/>
      <c r="H170" s="151"/>
      <c r="I170" s="151"/>
      <c r="J170" s="151"/>
      <c r="K170" s="152"/>
      <c r="L170" s="150"/>
      <c r="M170" s="151"/>
      <c r="N170" s="151"/>
      <c r="O170" s="151"/>
      <c r="P170" s="151"/>
      <c r="Q170" s="151"/>
      <c r="R170" s="151"/>
      <c r="S170" s="151"/>
      <c r="T170" s="151"/>
      <c r="U170" s="152"/>
      <c r="V170" s="153"/>
      <c r="W170" s="151"/>
      <c r="X170" s="151"/>
      <c r="Y170" s="151"/>
      <c r="Z170" s="151"/>
      <c r="AA170" s="151"/>
      <c r="AB170" s="151"/>
      <c r="AC170" s="151"/>
      <c r="AD170" s="151"/>
      <c r="AE170" s="151"/>
      <c r="AF170" s="154"/>
      <c r="AG170" s="202">
        <f>COUNTIF(B170:AF170,"○")</f>
        <v>0</v>
      </c>
      <c r="AH170" s="34"/>
      <c r="AJ170" s="21"/>
      <c r="AK170" s="1873"/>
      <c r="AL170" s="1871"/>
      <c r="AM170" s="21"/>
      <c r="AN170" s="21"/>
    </row>
    <row r="171" spans="1:53" ht="24.95" customHeight="1" thickBot="1">
      <c r="A171" s="33" t="s">
        <v>10</v>
      </c>
      <c r="B171" s="155">
        <f t="shared" ref="B171:AF171" si="35">SUM(B172:B180)</f>
        <v>0</v>
      </c>
      <c r="C171" s="156">
        <f t="shared" si="35"/>
        <v>0</v>
      </c>
      <c r="D171" s="156">
        <f t="shared" si="35"/>
        <v>0</v>
      </c>
      <c r="E171" s="156">
        <f t="shared" si="35"/>
        <v>0</v>
      </c>
      <c r="F171" s="156">
        <f t="shared" si="35"/>
        <v>0</v>
      </c>
      <c r="G171" s="156">
        <f t="shared" si="35"/>
        <v>0</v>
      </c>
      <c r="H171" s="156">
        <f t="shared" si="35"/>
        <v>0</v>
      </c>
      <c r="I171" s="156">
        <f t="shared" si="35"/>
        <v>0</v>
      </c>
      <c r="J171" s="156">
        <f t="shared" si="35"/>
        <v>0</v>
      </c>
      <c r="K171" s="157">
        <f t="shared" si="35"/>
        <v>0</v>
      </c>
      <c r="L171" s="155">
        <f t="shared" si="35"/>
        <v>0</v>
      </c>
      <c r="M171" s="156">
        <f t="shared" si="35"/>
        <v>0</v>
      </c>
      <c r="N171" s="156">
        <f t="shared" si="35"/>
        <v>0</v>
      </c>
      <c r="O171" s="156">
        <f t="shared" si="35"/>
        <v>0</v>
      </c>
      <c r="P171" s="156">
        <f t="shared" si="35"/>
        <v>0</v>
      </c>
      <c r="Q171" s="156">
        <f t="shared" si="35"/>
        <v>0</v>
      </c>
      <c r="R171" s="156">
        <f t="shared" si="35"/>
        <v>0</v>
      </c>
      <c r="S171" s="156">
        <f t="shared" si="35"/>
        <v>0</v>
      </c>
      <c r="T171" s="156">
        <f t="shared" si="35"/>
        <v>0</v>
      </c>
      <c r="U171" s="157">
        <f t="shared" si="35"/>
        <v>0</v>
      </c>
      <c r="V171" s="158">
        <f t="shared" si="35"/>
        <v>0</v>
      </c>
      <c r="W171" s="156">
        <f t="shared" si="35"/>
        <v>0</v>
      </c>
      <c r="X171" s="156">
        <f t="shared" si="35"/>
        <v>0</v>
      </c>
      <c r="Y171" s="156">
        <f t="shared" si="35"/>
        <v>0</v>
      </c>
      <c r="Z171" s="156">
        <f t="shared" si="35"/>
        <v>0</v>
      </c>
      <c r="AA171" s="156">
        <f t="shared" si="35"/>
        <v>0</v>
      </c>
      <c r="AB171" s="156">
        <f t="shared" si="35"/>
        <v>0</v>
      </c>
      <c r="AC171" s="156">
        <f t="shared" si="35"/>
        <v>0</v>
      </c>
      <c r="AD171" s="156">
        <f t="shared" si="35"/>
        <v>0</v>
      </c>
      <c r="AE171" s="156">
        <f t="shared" si="35"/>
        <v>0</v>
      </c>
      <c r="AF171" s="156">
        <f t="shared" si="35"/>
        <v>0</v>
      </c>
      <c r="AG171" s="203">
        <f>SUM(B171:AF171)</f>
        <v>0</v>
      </c>
      <c r="AH171" s="11"/>
      <c r="AI171" s="1863" t="s">
        <v>538</v>
      </c>
      <c r="AJ171" s="21"/>
      <c r="AK171" s="31" t="s">
        <v>539</v>
      </c>
      <c r="AL171" s="204" t="e">
        <f>ROUND(SUM(AI173:AI180)/AG182,1)</f>
        <v>#DIV/0!</v>
      </c>
      <c r="AM171" s="21"/>
      <c r="AN171" s="21"/>
    </row>
    <row r="172" spans="1:53" ht="24.95" customHeight="1" thickBot="1">
      <c r="A172" s="33" t="s">
        <v>80</v>
      </c>
      <c r="B172" s="159"/>
      <c r="C172" s="154"/>
      <c r="D172" s="154"/>
      <c r="E172" s="154"/>
      <c r="F172" s="154"/>
      <c r="G172" s="154"/>
      <c r="H172" s="154"/>
      <c r="I172" s="154"/>
      <c r="J172" s="154"/>
      <c r="K172" s="152"/>
      <c r="L172" s="159"/>
      <c r="M172" s="154"/>
      <c r="N172" s="154"/>
      <c r="O172" s="154"/>
      <c r="P172" s="154"/>
      <c r="Q172" s="154"/>
      <c r="R172" s="154"/>
      <c r="S172" s="154"/>
      <c r="T172" s="154"/>
      <c r="U172" s="152"/>
      <c r="V172" s="160"/>
      <c r="W172" s="154"/>
      <c r="X172" s="154"/>
      <c r="Y172" s="154"/>
      <c r="Z172" s="154"/>
      <c r="AA172" s="154"/>
      <c r="AB172" s="154"/>
      <c r="AC172" s="154"/>
      <c r="AD172" s="154"/>
      <c r="AE172" s="154"/>
      <c r="AF172" s="154"/>
      <c r="AG172" s="203">
        <f>SUM(B172:AF172)</f>
        <v>0</v>
      </c>
      <c r="AI172" s="1864"/>
      <c r="AJ172" s="21"/>
      <c r="AK172" s="14" t="s">
        <v>81</v>
      </c>
      <c r="AL172" s="205"/>
      <c r="AM172" s="21"/>
      <c r="AN172" s="21"/>
    </row>
    <row r="173" spans="1:53" ht="24.95" customHeight="1" thickBot="1">
      <c r="A173" s="35" t="s">
        <v>408</v>
      </c>
      <c r="B173" s="161"/>
      <c r="C173" s="162"/>
      <c r="D173" s="162"/>
      <c r="E173" s="162"/>
      <c r="F173" s="162"/>
      <c r="G173" s="162"/>
      <c r="H173" s="162"/>
      <c r="I173" s="162"/>
      <c r="J173" s="162"/>
      <c r="K173" s="163"/>
      <c r="L173" s="161"/>
      <c r="M173" s="162"/>
      <c r="N173" s="162"/>
      <c r="O173" s="162"/>
      <c r="P173" s="162"/>
      <c r="Q173" s="162"/>
      <c r="R173" s="162"/>
      <c r="S173" s="162"/>
      <c r="T173" s="162"/>
      <c r="U173" s="163"/>
      <c r="V173" s="164"/>
      <c r="W173" s="162"/>
      <c r="X173" s="162"/>
      <c r="Y173" s="162"/>
      <c r="Z173" s="162"/>
      <c r="AA173" s="162"/>
      <c r="AB173" s="162"/>
      <c r="AC173" s="162"/>
      <c r="AD173" s="162"/>
      <c r="AE173" s="162"/>
      <c r="AF173" s="162"/>
      <c r="AG173" s="206">
        <f t="shared" ref="AG173:AG181" si="36">SUM(B173:AF173)</f>
        <v>0</v>
      </c>
      <c r="AH173" s="36" t="s">
        <v>548</v>
      </c>
      <c r="AI173" s="207">
        <f>AG173*2</f>
        <v>0</v>
      </c>
      <c r="AJ173" s="21"/>
      <c r="AK173" s="14" t="s">
        <v>82</v>
      </c>
      <c r="AL173" s="208" t="e">
        <f>AL168/AE2</f>
        <v>#DIV/0!</v>
      </c>
      <c r="AM173" s="21"/>
      <c r="AN173" s="21"/>
    </row>
    <row r="174" spans="1:53" ht="24.95" customHeight="1" thickBot="1">
      <c r="A174" s="35" t="s">
        <v>83</v>
      </c>
      <c r="B174" s="165"/>
      <c r="C174" s="166"/>
      <c r="D174" s="166"/>
      <c r="E174" s="166"/>
      <c r="F174" s="166"/>
      <c r="G174" s="166"/>
      <c r="H174" s="166"/>
      <c r="I174" s="166"/>
      <c r="J174" s="166"/>
      <c r="K174" s="167"/>
      <c r="L174" s="165"/>
      <c r="M174" s="166"/>
      <c r="N174" s="166"/>
      <c r="O174" s="166"/>
      <c r="P174" s="166"/>
      <c r="Q174" s="166"/>
      <c r="R174" s="166"/>
      <c r="S174" s="166"/>
      <c r="T174" s="166"/>
      <c r="U174" s="167"/>
      <c r="V174" s="168"/>
      <c r="W174" s="166"/>
      <c r="X174" s="166"/>
      <c r="Y174" s="166"/>
      <c r="Z174" s="166"/>
      <c r="AA174" s="166"/>
      <c r="AB174" s="166"/>
      <c r="AC174" s="166"/>
      <c r="AD174" s="166"/>
      <c r="AE174" s="166"/>
      <c r="AF174" s="169"/>
      <c r="AG174" s="206">
        <f t="shared" si="36"/>
        <v>0</v>
      </c>
      <c r="AH174" s="36" t="s">
        <v>547</v>
      </c>
      <c r="AI174" s="207">
        <f>AG174*2</f>
        <v>0</v>
      </c>
      <c r="AJ174" s="16"/>
      <c r="AK174" s="209" t="s">
        <v>541</v>
      </c>
      <c r="AL174" s="210" t="e">
        <f>ROUND((AG183)/AG171*100,0) &amp;"％"</f>
        <v>#DIV/0!</v>
      </c>
      <c r="AM174" s="21"/>
      <c r="AN174" s="21"/>
    </row>
    <row r="175" spans="1:53" ht="24.95" customHeight="1" thickBot="1">
      <c r="A175" s="37" t="s">
        <v>409</v>
      </c>
      <c r="B175" s="165"/>
      <c r="C175" s="166"/>
      <c r="D175" s="166"/>
      <c r="E175" s="166"/>
      <c r="F175" s="166"/>
      <c r="G175" s="166"/>
      <c r="H175" s="166"/>
      <c r="I175" s="166"/>
      <c r="J175" s="166"/>
      <c r="K175" s="167"/>
      <c r="L175" s="165"/>
      <c r="M175" s="166"/>
      <c r="N175" s="166"/>
      <c r="O175" s="166"/>
      <c r="P175" s="166"/>
      <c r="Q175" s="166"/>
      <c r="R175" s="166"/>
      <c r="S175" s="166"/>
      <c r="T175" s="166"/>
      <c r="U175" s="167"/>
      <c r="V175" s="168"/>
      <c r="W175" s="166"/>
      <c r="X175" s="166"/>
      <c r="Y175" s="166"/>
      <c r="Z175" s="166"/>
      <c r="AA175" s="166"/>
      <c r="AB175" s="166"/>
      <c r="AC175" s="166"/>
      <c r="AD175" s="166"/>
      <c r="AE175" s="166"/>
      <c r="AF175" s="169"/>
      <c r="AG175" s="206">
        <f t="shared" si="36"/>
        <v>0</v>
      </c>
      <c r="AH175" s="36" t="s">
        <v>103</v>
      </c>
      <c r="AI175" s="207">
        <f>AG175*3</f>
        <v>0</v>
      </c>
      <c r="AJ175" s="21"/>
      <c r="AK175" s="21"/>
      <c r="AL175" s="21"/>
      <c r="AM175" s="21"/>
      <c r="AN175" s="21"/>
    </row>
    <row r="176" spans="1:53" ht="24.95" customHeight="1" thickBot="1">
      <c r="A176" s="35" t="s">
        <v>84</v>
      </c>
      <c r="B176" s="165"/>
      <c r="C176" s="166"/>
      <c r="D176" s="166"/>
      <c r="E176" s="166"/>
      <c r="F176" s="166"/>
      <c r="G176" s="166"/>
      <c r="H176" s="166"/>
      <c r="I176" s="166"/>
      <c r="J176" s="166"/>
      <c r="K176" s="167"/>
      <c r="L176" s="165"/>
      <c r="M176" s="166"/>
      <c r="N176" s="166"/>
      <c r="O176" s="166"/>
      <c r="P176" s="166"/>
      <c r="Q176" s="166"/>
      <c r="R176" s="166"/>
      <c r="S176" s="166"/>
      <c r="T176" s="166"/>
      <c r="U176" s="167"/>
      <c r="V176" s="168"/>
      <c r="W176" s="166"/>
      <c r="X176" s="166"/>
      <c r="Y176" s="166"/>
      <c r="Z176" s="166"/>
      <c r="AA176" s="166"/>
      <c r="AB176" s="166"/>
      <c r="AC176" s="166"/>
      <c r="AD176" s="166"/>
      <c r="AE176" s="166"/>
      <c r="AF176" s="169"/>
      <c r="AG176" s="206">
        <f t="shared" si="36"/>
        <v>0</v>
      </c>
      <c r="AH176" s="36" t="s">
        <v>103</v>
      </c>
      <c r="AI176" s="207">
        <f>AG176*3</f>
        <v>0</v>
      </c>
      <c r="AJ176" s="21"/>
      <c r="AK176" s="21"/>
    </row>
    <row r="177" spans="1:53" ht="24.95" customHeight="1" thickBot="1">
      <c r="A177" s="39" t="s">
        <v>410</v>
      </c>
      <c r="B177" s="165"/>
      <c r="C177" s="166"/>
      <c r="D177" s="166"/>
      <c r="E177" s="166"/>
      <c r="F177" s="166"/>
      <c r="G177" s="166"/>
      <c r="H177" s="166"/>
      <c r="I177" s="166"/>
      <c r="J177" s="166"/>
      <c r="K177" s="167"/>
      <c r="L177" s="165"/>
      <c r="M177" s="166"/>
      <c r="N177" s="166"/>
      <c r="O177" s="166"/>
      <c r="P177" s="166"/>
      <c r="Q177" s="166"/>
      <c r="R177" s="166"/>
      <c r="S177" s="166"/>
      <c r="T177" s="166"/>
      <c r="U177" s="167"/>
      <c r="V177" s="168"/>
      <c r="W177" s="166"/>
      <c r="X177" s="166"/>
      <c r="Y177" s="166"/>
      <c r="Z177" s="166"/>
      <c r="AA177" s="166"/>
      <c r="AB177" s="166"/>
      <c r="AC177" s="166"/>
      <c r="AD177" s="166"/>
      <c r="AE177" s="166"/>
      <c r="AF177" s="169"/>
      <c r="AG177" s="211">
        <f t="shared" si="36"/>
        <v>0</v>
      </c>
      <c r="AH177" s="36" t="s">
        <v>104</v>
      </c>
      <c r="AI177" s="212">
        <f>AG177*4</f>
        <v>0</v>
      </c>
      <c r="AJ177" s="21"/>
      <c r="AK177" s="21"/>
    </row>
    <row r="178" spans="1:53" ht="24.95" customHeight="1" thickBot="1">
      <c r="A178" s="40" t="s">
        <v>85</v>
      </c>
      <c r="B178" s="170"/>
      <c r="C178" s="171"/>
      <c r="D178" s="171"/>
      <c r="E178" s="171"/>
      <c r="F178" s="171"/>
      <c r="G178" s="171"/>
      <c r="H178" s="171"/>
      <c r="I178" s="171"/>
      <c r="J178" s="171"/>
      <c r="K178" s="172"/>
      <c r="L178" s="170"/>
      <c r="M178" s="171"/>
      <c r="N178" s="171"/>
      <c r="O178" s="171"/>
      <c r="P178" s="171"/>
      <c r="Q178" s="171"/>
      <c r="R178" s="171"/>
      <c r="S178" s="171"/>
      <c r="T178" s="171"/>
      <c r="U178" s="172"/>
      <c r="V178" s="173"/>
      <c r="W178" s="171"/>
      <c r="X178" s="171"/>
      <c r="Y178" s="171"/>
      <c r="Z178" s="171"/>
      <c r="AA178" s="171"/>
      <c r="AB178" s="171"/>
      <c r="AC178" s="171"/>
      <c r="AD178" s="171"/>
      <c r="AE178" s="171"/>
      <c r="AF178" s="174"/>
      <c r="AG178" s="211">
        <f t="shared" si="36"/>
        <v>0</v>
      </c>
      <c r="AH178" s="36" t="s">
        <v>104</v>
      </c>
      <c r="AI178" s="212">
        <f>AG178*4</f>
        <v>0</v>
      </c>
      <c r="AJ178" s="21"/>
      <c r="AK178" s="21"/>
    </row>
    <row r="179" spans="1:53" ht="24.95" customHeight="1" thickBot="1">
      <c r="A179" s="39" t="s">
        <v>105</v>
      </c>
      <c r="B179" s="170"/>
      <c r="C179" s="171"/>
      <c r="D179" s="171"/>
      <c r="E179" s="171"/>
      <c r="F179" s="171"/>
      <c r="G179" s="171"/>
      <c r="H179" s="171"/>
      <c r="I179" s="171"/>
      <c r="J179" s="171"/>
      <c r="K179" s="172"/>
      <c r="L179" s="170"/>
      <c r="M179" s="171"/>
      <c r="N179" s="171"/>
      <c r="O179" s="171"/>
      <c r="P179" s="171"/>
      <c r="Q179" s="171"/>
      <c r="R179" s="171"/>
      <c r="S179" s="171"/>
      <c r="T179" s="171"/>
      <c r="U179" s="172"/>
      <c r="V179" s="173"/>
      <c r="W179" s="171"/>
      <c r="X179" s="171"/>
      <c r="Y179" s="171"/>
      <c r="Z179" s="171"/>
      <c r="AA179" s="171"/>
      <c r="AB179" s="171"/>
      <c r="AC179" s="171"/>
      <c r="AD179" s="171"/>
      <c r="AE179" s="171"/>
      <c r="AF179" s="174"/>
      <c r="AG179" s="211">
        <f t="shared" si="36"/>
        <v>0</v>
      </c>
      <c r="AH179" s="36" t="s">
        <v>106</v>
      </c>
      <c r="AI179" s="213">
        <f>AG179*5</f>
        <v>0</v>
      </c>
      <c r="AJ179" s="21"/>
      <c r="AK179" s="21"/>
    </row>
    <row r="180" spans="1:53" ht="24.95" customHeight="1" thickBot="1">
      <c r="A180" s="32" t="s">
        <v>107</v>
      </c>
      <c r="B180" s="191"/>
      <c r="C180" s="192"/>
      <c r="D180" s="192"/>
      <c r="E180" s="192"/>
      <c r="F180" s="192"/>
      <c r="G180" s="192"/>
      <c r="H180" s="192"/>
      <c r="I180" s="192"/>
      <c r="J180" s="192"/>
      <c r="K180" s="193"/>
      <c r="L180" s="191"/>
      <c r="M180" s="192"/>
      <c r="N180" s="192"/>
      <c r="O180" s="192"/>
      <c r="P180" s="192"/>
      <c r="Q180" s="192"/>
      <c r="R180" s="192"/>
      <c r="S180" s="192"/>
      <c r="T180" s="192"/>
      <c r="U180" s="193"/>
      <c r="V180" s="194"/>
      <c r="W180" s="192"/>
      <c r="X180" s="192"/>
      <c r="Y180" s="192"/>
      <c r="Z180" s="192"/>
      <c r="AA180" s="192"/>
      <c r="AB180" s="192"/>
      <c r="AC180" s="192"/>
      <c r="AD180" s="192"/>
      <c r="AE180" s="192"/>
      <c r="AF180" s="195"/>
      <c r="AG180" s="218">
        <f t="shared" si="36"/>
        <v>0</v>
      </c>
      <c r="AH180" s="36" t="s">
        <v>108</v>
      </c>
      <c r="AI180" s="213">
        <f>AG180*6</f>
        <v>0</v>
      </c>
      <c r="AM180" s="21"/>
      <c r="AN180" s="21"/>
    </row>
    <row r="181" spans="1:53" ht="24.75" customHeight="1" thickBot="1">
      <c r="A181" s="75" t="s">
        <v>542</v>
      </c>
      <c r="B181" s="164"/>
      <c r="C181" s="162"/>
      <c r="D181" s="162"/>
      <c r="E181" s="162"/>
      <c r="F181" s="162"/>
      <c r="G181" s="162"/>
      <c r="H181" s="162"/>
      <c r="I181" s="162"/>
      <c r="J181" s="162"/>
      <c r="K181" s="163"/>
      <c r="L181" s="161"/>
      <c r="M181" s="162"/>
      <c r="N181" s="162"/>
      <c r="O181" s="162"/>
      <c r="P181" s="162"/>
      <c r="Q181" s="162"/>
      <c r="R181" s="162"/>
      <c r="S181" s="162"/>
      <c r="T181" s="162"/>
      <c r="U181" s="163"/>
      <c r="V181" s="164"/>
      <c r="W181" s="162"/>
      <c r="X181" s="162"/>
      <c r="Y181" s="162"/>
      <c r="Z181" s="162"/>
      <c r="AA181" s="162"/>
      <c r="AB181" s="162"/>
      <c r="AC181" s="162"/>
      <c r="AD181" s="162"/>
      <c r="AE181" s="162"/>
      <c r="AF181" s="180"/>
      <c r="AG181" s="215">
        <f t="shared" si="36"/>
        <v>0</v>
      </c>
      <c r="AH181" s="49"/>
      <c r="AI181" s="74"/>
      <c r="AM181" s="21"/>
      <c r="AN181" s="21"/>
    </row>
    <row r="182" spans="1:53" ht="24.95" customHeight="1" thickBot="1">
      <c r="A182" s="50" t="s">
        <v>543</v>
      </c>
      <c r="B182" s="182">
        <f t="shared" ref="B182:AF182" si="37">SUM(B173:B180)</f>
        <v>0</v>
      </c>
      <c r="C182" s="182">
        <f t="shared" si="37"/>
        <v>0</v>
      </c>
      <c r="D182" s="182">
        <f t="shared" si="37"/>
        <v>0</v>
      </c>
      <c r="E182" s="182">
        <f t="shared" si="37"/>
        <v>0</v>
      </c>
      <c r="F182" s="182">
        <f t="shared" si="37"/>
        <v>0</v>
      </c>
      <c r="G182" s="182">
        <f t="shared" si="37"/>
        <v>0</v>
      </c>
      <c r="H182" s="182">
        <f t="shared" si="37"/>
        <v>0</v>
      </c>
      <c r="I182" s="182">
        <f t="shared" si="37"/>
        <v>0</v>
      </c>
      <c r="J182" s="182">
        <f t="shared" si="37"/>
        <v>0</v>
      </c>
      <c r="K182" s="183">
        <f t="shared" si="37"/>
        <v>0</v>
      </c>
      <c r="L182" s="184">
        <f t="shared" si="37"/>
        <v>0</v>
      </c>
      <c r="M182" s="182">
        <f t="shared" si="37"/>
        <v>0</v>
      </c>
      <c r="N182" s="182">
        <f t="shared" si="37"/>
        <v>0</v>
      </c>
      <c r="O182" s="182">
        <f t="shared" si="37"/>
        <v>0</v>
      </c>
      <c r="P182" s="182">
        <f t="shared" si="37"/>
        <v>0</v>
      </c>
      <c r="Q182" s="182">
        <f t="shared" si="37"/>
        <v>0</v>
      </c>
      <c r="R182" s="182">
        <f t="shared" si="37"/>
        <v>0</v>
      </c>
      <c r="S182" s="182">
        <f t="shared" si="37"/>
        <v>0</v>
      </c>
      <c r="T182" s="182">
        <f t="shared" si="37"/>
        <v>0</v>
      </c>
      <c r="U182" s="183">
        <f t="shared" si="37"/>
        <v>0</v>
      </c>
      <c r="V182" s="181">
        <f t="shared" si="37"/>
        <v>0</v>
      </c>
      <c r="W182" s="182">
        <f t="shared" si="37"/>
        <v>0</v>
      </c>
      <c r="X182" s="182">
        <f t="shared" si="37"/>
        <v>0</v>
      </c>
      <c r="Y182" s="182">
        <f t="shared" si="37"/>
        <v>0</v>
      </c>
      <c r="Z182" s="182">
        <f t="shared" si="37"/>
        <v>0</v>
      </c>
      <c r="AA182" s="182">
        <f t="shared" si="37"/>
        <v>0</v>
      </c>
      <c r="AB182" s="182">
        <f t="shared" si="37"/>
        <v>0</v>
      </c>
      <c r="AC182" s="182">
        <f t="shared" si="37"/>
        <v>0</v>
      </c>
      <c r="AD182" s="182">
        <f t="shared" si="37"/>
        <v>0</v>
      </c>
      <c r="AE182" s="182">
        <f t="shared" si="37"/>
        <v>0</v>
      </c>
      <c r="AF182" s="185">
        <f t="shared" si="37"/>
        <v>0</v>
      </c>
      <c r="AG182" s="203">
        <f t="shared" ref="AG182" si="38">SUM(AG173:AG180)</f>
        <v>0</v>
      </c>
      <c r="AH182" s="49" t="s">
        <v>1</v>
      </c>
      <c r="AI182" s="212">
        <f>SUM(AI173:AI180)</f>
        <v>0</v>
      </c>
      <c r="AM182" s="21"/>
      <c r="AN182" s="21"/>
    </row>
    <row r="183" spans="1:53" s="19" customFormat="1" ht="24.75" thickBot="1">
      <c r="A183" s="216" t="s">
        <v>544</v>
      </c>
      <c r="B183" s="186"/>
      <c r="C183" s="187"/>
      <c r="D183" s="187"/>
      <c r="E183" s="187"/>
      <c r="F183" s="187"/>
      <c r="G183" s="187"/>
      <c r="H183" s="187"/>
      <c r="I183" s="187"/>
      <c r="J183" s="187"/>
      <c r="K183" s="188"/>
      <c r="L183" s="189"/>
      <c r="M183" s="187"/>
      <c r="N183" s="187"/>
      <c r="O183" s="187"/>
      <c r="P183" s="187"/>
      <c r="Q183" s="187"/>
      <c r="R183" s="187"/>
      <c r="S183" s="187"/>
      <c r="T183" s="187"/>
      <c r="U183" s="190"/>
      <c r="V183" s="186"/>
      <c r="W183" s="187"/>
      <c r="X183" s="187"/>
      <c r="Y183" s="187"/>
      <c r="Z183" s="187"/>
      <c r="AA183" s="187"/>
      <c r="AB183" s="187"/>
      <c r="AC183" s="187"/>
      <c r="AD183" s="187"/>
      <c r="AE183" s="187"/>
      <c r="AF183" s="188"/>
      <c r="AG183" s="217">
        <f>SUM(B183:AF183)</f>
        <v>0</v>
      </c>
      <c r="AH183" s="16"/>
      <c r="AI183" s="16"/>
      <c r="AM183" s="17"/>
      <c r="AN183" s="17"/>
      <c r="AO183" s="18"/>
      <c r="AP183" s="18"/>
      <c r="AQ183" s="18"/>
      <c r="AR183" s="18"/>
      <c r="AS183" s="18"/>
      <c r="AT183" s="18"/>
      <c r="AU183" s="18"/>
      <c r="AV183" s="18"/>
    </row>
    <row r="184" spans="1:53" ht="26.25" customHeight="1">
      <c r="A184" s="10" t="s">
        <v>571</v>
      </c>
      <c r="B184" s="1865">
        <f>B166</f>
        <v>1</v>
      </c>
      <c r="C184" s="1865"/>
      <c r="D184" s="22" t="s">
        <v>4</v>
      </c>
      <c r="E184" s="1866">
        <v>2</v>
      </c>
      <c r="F184" s="1866"/>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79</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867" t="s">
        <v>1</v>
      </c>
      <c r="AH186" s="30"/>
      <c r="AI186" s="30"/>
      <c r="AJ186" s="21"/>
      <c r="AK186" s="31" t="s">
        <v>545</v>
      </c>
      <c r="AL186" s="201" t="e">
        <f>ROUNDUP(AG189/AG188,1)</f>
        <v>#DIV/0!</v>
      </c>
      <c r="AM186" s="21"/>
      <c r="AN186" s="21"/>
      <c r="AS186" s="8"/>
      <c r="AT186" s="8"/>
      <c r="BA186" s="8"/>
    </row>
    <row r="187" spans="1:53" ht="24.95" customHeight="1" thickBot="1">
      <c r="A187" s="32" t="s">
        <v>8</v>
      </c>
      <c r="B187" s="45" t="s">
        <v>643</v>
      </c>
      <c r="C187" s="45" t="s">
        <v>531</v>
      </c>
      <c r="D187" s="45" t="s">
        <v>381</v>
      </c>
      <c r="E187" s="45" t="s">
        <v>382</v>
      </c>
      <c r="F187" s="45" t="s">
        <v>383</v>
      </c>
      <c r="G187" s="45" t="s">
        <v>384</v>
      </c>
      <c r="H187" s="45" t="s">
        <v>385</v>
      </c>
      <c r="I187" s="45" t="s">
        <v>61</v>
      </c>
      <c r="J187" s="45" t="s">
        <v>386</v>
      </c>
      <c r="K187" s="45" t="s">
        <v>381</v>
      </c>
      <c r="L187" s="45" t="s">
        <v>382</v>
      </c>
      <c r="M187" s="45" t="s">
        <v>383</v>
      </c>
      <c r="N187" s="45" t="s">
        <v>384</v>
      </c>
      <c r="O187" s="45" t="s">
        <v>385</v>
      </c>
      <c r="P187" s="45" t="s">
        <v>61</v>
      </c>
      <c r="Q187" s="45" t="s">
        <v>386</v>
      </c>
      <c r="R187" s="45" t="s">
        <v>381</v>
      </c>
      <c r="S187" s="45" t="s">
        <v>382</v>
      </c>
      <c r="T187" s="45" t="s">
        <v>383</v>
      </c>
      <c r="U187" s="45" t="s">
        <v>384</v>
      </c>
      <c r="V187" s="45" t="s">
        <v>385</v>
      </c>
      <c r="W187" s="45" t="s">
        <v>61</v>
      </c>
      <c r="X187" s="45" t="s">
        <v>386</v>
      </c>
      <c r="Y187" s="45" t="s">
        <v>381</v>
      </c>
      <c r="Z187" s="45" t="s">
        <v>382</v>
      </c>
      <c r="AA187" s="45" t="s">
        <v>383</v>
      </c>
      <c r="AB187" s="45" t="s">
        <v>384</v>
      </c>
      <c r="AC187" s="45" t="s">
        <v>385</v>
      </c>
      <c r="AD187" s="45"/>
      <c r="AE187" s="46"/>
      <c r="AF187" s="47"/>
      <c r="AG187" s="1868"/>
      <c r="AH187" s="30"/>
      <c r="AI187" s="30"/>
      <c r="AJ187" s="21"/>
      <c r="AK187" s="1872" t="s">
        <v>537</v>
      </c>
      <c r="AL187" s="1870" t="e">
        <f>ROUND((AG191+AG193+AG195+AG197+AG198)/AG200*100,0) &amp;"％"</f>
        <v>#DIV/0!</v>
      </c>
      <c r="AM187" s="21"/>
      <c r="AN187" s="21"/>
    </row>
    <row r="188" spans="1:53" ht="24.95" customHeight="1" thickBot="1">
      <c r="A188" s="33" t="s">
        <v>9</v>
      </c>
      <c r="B188" s="150"/>
      <c r="C188" s="151"/>
      <c r="D188" s="151"/>
      <c r="E188" s="151"/>
      <c r="F188" s="151"/>
      <c r="G188" s="151"/>
      <c r="H188" s="151"/>
      <c r="I188" s="151"/>
      <c r="J188" s="151"/>
      <c r="K188" s="152"/>
      <c r="L188" s="150"/>
      <c r="M188" s="151"/>
      <c r="N188" s="151"/>
      <c r="O188" s="151"/>
      <c r="P188" s="151"/>
      <c r="Q188" s="151"/>
      <c r="R188" s="151"/>
      <c r="S188" s="151"/>
      <c r="T188" s="151"/>
      <c r="U188" s="152"/>
      <c r="V188" s="153"/>
      <c r="W188" s="151"/>
      <c r="X188" s="151"/>
      <c r="Y188" s="151"/>
      <c r="Z188" s="151"/>
      <c r="AA188" s="151"/>
      <c r="AB188" s="151"/>
      <c r="AC188" s="151"/>
      <c r="AD188" s="151"/>
      <c r="AE188" s="151"/>
      <c r="AF188" s="154"/>
      <c r="AG188" s="202">
        <f>COUNTIF(B188:AF188,"○")</f>
        <v>0</v>
      </c>
      <c r="AH188" s="34"/>
      <c r="AJ188" s="21"/>
      <c r="AK188" s="1873"/>
      <c r="AL188" s="1871"/>
      <c r="AM188" s="21"/>
      <c r="AN188" s="21"/>
    </row>
    <row r="189" spans="1:53" ht="24.95" customHeight="1" thickBot="1">
      <c r="A189" s="33" t="s">
        <v>10</v>
      </c>
      <c r="B189" s="155">
        <f t="shared" ref="B189:AF189" si="39">SUM(B190:B198)</f>
        <v>0</v>
      </c>
      <c r="C189" s="156">
        <f t="shared" si="39"/>
        <v>0</v>
      </c>
      <c r="D189" s="156">
        <f t="shared" si="39"/>
        <v>0</v>
      </c>
      <c r="E189" s="156">
        <f t="shared" si="39"/>
        <v>0</v>
      </c>
      <c r="F189" s="156">
        <f t="shared" si="39"/>
        <v>0</v>
      </c>
      <c r="G189" s="156">
        <f t="shared" si="39"/>
        <v>0</v>
      </c>
      <c r="H189" s="156">
        <f t="shared" si="39"/>
        <v>0</v>
      </c>
      <c r="I189" s="156">
        <f t="shared" si="39"/>
        <v>0</v>
      </c>
      <c r="J189" s="156">
        <f t="shared" si="39"/>
        <v>0</v>
      </c>
      <c r="K189" s="157">
        <f t="shared" si="39"/>
        <v>0</v>
      </c>
      <c r="L189" s="155">
        <f t="shared" si="39"/>
        <v>0</v>
      </c>
      <c r="M189" s="156">
        <f t="shared" si="39"/>
        <v>0</v>
      </c>
      <c r="N189" s="156">
        <f t="shared" si="39"/>
        <v>0</v>
      </c>
      <c r="O189" s="156">
        <f t="shared" si="39"/>
        <v>0</v>
      </c>
      <c r="P189" s="156">
        <f t="shared" si="39"/>
        <v>0</v>
      </c>
      <c r="Q189" s="156">
        <f t="shared" si="39"/>
        <v>0</v>
      </c>
      <c r="R189" s="156">
        <f t="shared" si="39"/>
        <v>0</v>
      </c>
      <c r="S189" s="156">
        <f t="shared" si="39"/>
        <v>0</v>
      </c>
      <c r="T189" s="156">
        <f t="shared" si="39"/>
        <v>0</v>
      </c>
      <c r="U189" s="157">
        <f t="shared" si="39"/>
        <v>0</v>
      </c>
      <c r="V189" s="158">
        <f t="shared" si="39"/>
        <v>0</v>
      </c>
      <c r="W189" s="156">
        <f t="shared" si="39"/>
        <v>0</v>
      </c>
      <c r="X189" s="156">
        <f t="shared" si="39"/>
        <v>0</v>
      </c>
      <c r="Y189" s="156">
        <f t="shared" si="39"/>
        <v>0</v>
      </c>
      <c r="Z189" s="156">
        <f t="shared" si="39"/>
        <v>0</v>
      </c>
      <c r="AA189" s="156">
        <f t="shared" si="39"/>
        <v>0</v>
      </c>
      <c r="AB189" s="156">
        <f t="shared" si="39"/>
        <v>0</v>
      </c>
      <c r="AC189" s="156">
        <f t="shared" si="39"/>
        <v>0</v>
      </c>
      <c r="AD189" s="156">
        <f t="shared" si="39"/>
        <v>0</v>
      </c>
      <c r="AE189" s="156">
        <f t="shared" si="39"/>
        <v>0</v>
      </c>
      <c r="AF189" s="156">
        <f t="shared" si="39"/>
        <v>0</v>
      </c>
      <c r="AG189" s="203">
        <f>SUM(B189:AF189)</f>
        <v>0</v>
      </c>
      <c r="AH189" s="11"/>
      <c r="AI189" s="1863" t="s">
        <v>538</v>
      </c>
      <c r="AJ189" s="21"/>
      <c r="AK189" s="31" t="s">
        <v>539</v>
      </c>
      <c r="AL189" s="204" t="e">
        <f>ROUND(SUM(AI191:AI198)/AG200,1)</f>
        <v>#DIV/0!</v>
      </c>
      <c r="AM189" s="21"/>
      <c r="AN189" s="21"/>
    </row>
    <row r="190" spans="1:53" ht="24.95" customHeight="1" thickBot="1">
      <c r="A190" s="33" t="s">
        <v>80</v>
      </c>
      <c r="B190" s="159"/>
      <c r="C190" s="154"/>
      <c r="D190" s="154"/>
      <c r="E190" s="154"/>
      <c r="F190" s="154"/>
      <c r="G190" s="154"/>
      <c r="H190" s="154"/>
      <c r="I190" s="154"/>
      <c r="J190" s="154"/>
      <c r="K190" s="152"/>
      <c r="L190" s="159"/>
      <c r="M190" s="154"/>
      <c r="N190" s="154"/>
      <c r="O190" s="154"/>
      <c r="P190" s="154"/>
      <c r="Q190" s="154"/>
      <c r="R190" s="154"/>
      <c r="S190" s="154"/>
      <c r="T190" s="154"/>
      <c r="U190" s="152"/>
      <c r="V190" s="160"/>
      <c r="W190" s="154"/>
      <c r="X190" s="154"/>
      <c r="Y190" s="154"/>
      <c r="Z190" s="154"/>
      <c r="AA190" s="154"/>
      <c r="AB190" s="154"/>
      <c r="AC190" s="154"/>
      <c r="AD190" s="154"/>
      <c r="AE190" s="154"/>
      <c r="AF190" s="154"/>
      <c r="AG190" s="203">
        <f>SUM(B190:AF190)</f>
        <v>0</v>
      </c>
      <c r="AI190" s="1864"/>
      <c r="AJ190" s="21"/>
      <c r="AK190" s="14" t="s">
        <v>81</v>
      </c>
      <c r="AL190" s="205"/>
      <c r="AM190" s="21"/>
      <c r="AN190" s="21"/>
    </row>
    <row r="191" spans="1:53" ht="24.95" customHeight="1" thickBot="1">
      <c r="A191" s="35" t="s">
        <v>408</v>
      </c>
      <c r="B191" s="161"/>
      <c r="C191" s="162"/>
      <c r="D191" s="162"/>
      <c r="E191" s="162"/>
      <c r="F191" s="162"/>
      <c r="G191" s="162"/>
      <c r="H191" s="162"/>
      <c r="I191" s="162"/>
      <c r="J191" s="162"/>
      <c r="K191" s="163"/>
      <c r="L191" s="161"/>
      <c r="M191" s="162"/>
      <c r="N191" s="162"/>
      <c r="O191" s="162"/>
      <c r="P191" s="162"/>
      <c r="Q191" s="162"/>
      <c r="R191" s="162"/>
      <c r="S191" s="162"/>
      <c r="T191" s="162"/>
      <c r="U191" s="163"/>
      <c r="V191" s="164"/>
      <c r="W191" s="162"/>
      <c r="X191" s="162"/>
      <c r="Y191" s="162"/>
      <c r="Z191" s="162"/>
      <c r="AA191" s="162"/>
      <c r="AB191" s="162"/>
      <c r="AC191" s="162"/>
      <c r="AD191" s="162"/>
      <c r="AE191" s="162"/>
      <c r="AF191" s="162"/>
      <c r="AG191" s="206">
        <f t="shared" ref="AG191:AG199" si="40">SUM(B191:AF191)</f>
        <v>0</v>
      </c>
      <c r="AH191" s="36" t="s">
        <v>552</v>
      </c>
      <c r="AI191" s="207">
        <f>AG191*2</f>
        <v>0</v>
      </c>
      <c r="AJ191" s="21"/>
      <c r="AK191" s="14" t="s">
        <v>82</v>
      </c>
      <c r="AL191" s="208" t="e">
        <f>AL186/AE2</f>
        <v>#DIV/0!</v>
      </c>
      <c r="AM191" s="21"/>
      <c r="AN191" s="21"/>
    </row>
    <row r="192" spans="1:53" ht="24.95" customHeight="1" thickBot="1">
      <c r="A192" s="35" t="s">
        <v>83</v>
      </c>
      <c r="B192" s="165"/>
      <c r="C192" s="166"/>
      <c r="D192" s="166"/>
      <c r="E192" s="166"/>
      <c r="F192" s="166"/>
      <c r="G192" s="166"/>
      <c r="H192" s="166"/>
      <c r="I192" s="166"/>
      <c r="J192" s="166"/>
      <c r="K192" s="167"/>
      <c r="L192" s="165"/>
      <c r="M192" s="166"/>
      <c r="N192" s="166"/>
      <c r="O192" s="166"/>
      <c r="P192" s="166"/>
      <c r="Q192" s="166"/>
      <c r="R192" s="166"/>
      <c r="S192" s="166"/>
      <c r="T192" s="166"/>
      <c r="U192" s="167"/>
      <c r="V192" s="168"/>
      <c r="W192" s="166"/>
      <c r="X192" s="166"/>
      <c r="Y192" s="166"/>
      <c r="Z192" s="166"/>
      <c r="AA192" s="166"/>
      <c r="AB192" s="166"/>
      <c r="AC192" s="166"/>
      <c r="AD192" s="166"/>
      <c r="AE192" s="166"/>
      <c r="AF192" s="169"/>
      <c r="AG192" s="206">
        <f t="shared" si="40"/>
        <v>0</v>
      </c>
      <c r="AH192" s="36" t="s">
        <v>553</v>
      </c>
      <c r="AI192" s="207">
        <f>AG192*2</f>
        <v>0</v>
      </c>
      <c r="AJ192" s="16"/>
      <c r="AK192" s="209" t="s">
        <v>541</v>
      </c>
      <c r="AL192" s="210" t="e">
        <f>ROUND((AG201)/AG189*100,0) &amp;"％"</f>
        <v>#DIV/0!</v>
      </c>
      <c r="AM192" s="21"/>
      <c r="AN192" s="21"/>
    </row>
    <row r="193" spans="1:53" ht="24.95" customHeight="1" thickBot="1">
      <c r="A193" s="37" t="s">
        <v>409</v>
      </c>
      <c r="B193" s="165"/>
      <c r="C193" s="166"/>
      <c r="D193" s="166"/>
      <c r="E193" s="166"/>
      <c r="F193" s="166"/>
      <c r="G193" s="166"/>
      <c r="H193" s="166"/>
      <c r="I193" s="166"/>
      <c r="J193" s="166"/>
      <c r="K193" s="167"/>
      <c r="L193" s="165"/>
      <c r="M193" s="166"/>
      <c r="N193" s="166"/>
      <c r="O193" s="166"/>
      <c r="P193" s="166"/>
      <c r="Q193" s="166"/>
      <c r="R193" s="166"/>
      <c r="S193" s="166"/>
      <c r="T193" s="166"/>
      <c r="U193" s="167"/>
      <c r="V193" s="168"/>
      <c r="W193" s="166"/>
      <c r="X193" s="166"/>
      <c r="Y193" s="166"/>
      <c r="Z193" s="166"/>
      <c r="AA193" s="166"/>
      <c r="AB193" s="166"/>
      <c r="AC193" s="166"/>
      <c r="AD193" s="166"/>
      <c r="AE193" s="166"/>
      <c r="AF193" s="169"/>
      <c r="AG193" s="206">
        <f t="shared" si="40"/>
        <v>0</v>
      </c>
      <c r="AH193" s="36" t="s">
        <v>103</v>
      </c>
      <c r="AI193" s="207">
        <f>AG193*3</f>
        <v>0</v>
      </c>
      <c r="AJ193" s="21"/>
      <c r="AK193" s="21"/>
      <c r="AL193" s="21"/>
      <c r="AM193" s="21"/>
      <c r="AN193" s="21"/>
    </row>
    <row r="194" spans="1:53" ht="24.95" customHeight="1" thickBot="1">
      <c r="A194" s="35" t="s">
        <v>84</v>
      </c>
      <c r="B194" s="165"/>
      <c r="C194" s="166"/>
      <c r="D194" s="166"/>
      <c r="E194" s="166"/>
      <c r="F194" s="166"/>
      <c r="G194" s="166"/>
      <c r="H194" s="166"/>
      <c r="I194" s="166"/>
      <c r="J194" s="166"/>
      <c r="K194" s="167"/>
      <c r="L194" s="165"/>
      <c r="M194" s="166"/>
      <c r="N194" s="166"/>
      <c r="O194" s="166"/>
      <c r="P194" s="166"/>
      <c r="Q194" s="166"/>
      <c r="R194" s="166"/>
      <c r="S194" s="166"/>
      <c r="T194" s="166"/>
      <c r="U194" s="167"/>
      <c r="V194" s="168"/>
      <c r="W194" s="166"/>
      <c r="X194" s="166"/>
      <c r="Y194" s="166"/>
      <c r="Z194" s="166"/>
      <c r="AA194" s="166"/>
      <c r="AB194" s="166"/>
      <c r="AC194" s="166"/>
      <c r="AD194" s="166"/>
      <c r="AE194" s="166"/>
      <c r="AF194" s="169"/>
      <c r="AG194" s="206">
        <f t="shared" si="40"/>
        <v>0</v>
      </c>
      <c r="AH194" s="36" t="s">
        <v>103</v>
      </c>
      <c r="AI194" s="207">
        <f>AG194*3</f>
        <v>0</v>
      </c>
      <c r="AJ194" s="21"/>
      <c r="AK194" s="21"/>
    </row>
    <row r="195" spans="1:53" ht="24.95" customHeight="1" thickBot="1">
      <c r="A195" s="39" t="s">
        <v>410</v>
      </c>
      <c r="B195" s="165"/>
      <c r="C195" s="166"/>
      <c r="D195" s="166"/>
      <c r="E195" s="166"/>
      <c r="F195" s="166"/>
      <c r="G195" s="166"/>
      <c r="H195" s="166"/>
      <c r="I195" s="166"/>
      <c r="J195" s="166"/>
      <c r="K195" s="167"/>
      <c r="L195" s="165"/>
      <c r="M195" s="166"/>
      <c r="N195" s="166"/>
      <c r="O195" s="166"/>
      <c r="P195" s="166"/>
      <c r="Q195" s="166"/>
      <c r="R195" s="166"/>
      <c r="S195" s="166"/>
      <c r="T195" s="166"/>
      <c r="U195" s="167"/>
      <c r="V195" s="168"/>
      <c r="W195" s="166"/>
      <c r="X195" s="166"/>
      <c r="Y195" s="166"/>
      <c r="Z195" s="166"/>
      <c r="AA195" s="166"/>
      <c r="AB195" s="166"/>
      <c r="AC195" s="166"/>
      <c r="AD195" s="166"/>
      <c r="AE195" s="166"/>
      <c r="AF195" s="169"/>
      <c r="AG195" s="211">
        <f t="shared" si="40"/>
        <v>0</v>
      </c>
      <c r="AH195" s="36" t="s">
        <v>104</v>
      </c>
      <c r="AI195" s="212">
        <f>AG195*4</f>
        <v>0</v>
      </c>
      <c r="AJ195" s="21"/>
      <c r="AK195" s="21"/>
    </row>
    <row r="196" spans="1:53" ht="24.95" customHeight="1" thickBot="1">
      <c r="A196" s="40" t="s">
        <v>85</v>
      </c>
      <c r="B196" s="170"/>
      <c r="C196" s="171"/>
      <c r="D196" s="171"/>
      <c r="E196" s="171"/>
      <c r="F196" s="171"/>
      <c r="G196" s="171"/>
      <c r="H196" s="171"/>
      <c r="I196" s="171"/>
      <c r="J196" s="171"/>
      <c r="K196" s="172"/>
      <c r="L196" s="170"/>
      <c r="M196" s="171"/>
      <c r="N196" s="171"/>
      <c r="O196" s="171"/>
      <c r="P196" s="171"/>
      <c r="Q196" s="171"/>
      <c r="R196" s="171"/>
      <c r="S196" s="171"/>
      <c r="T196" s="171"/>
      <c r="U196" s="172"/>
      <c r="V196" s="173"/>
      <c r="W196" s="171"/>
      <c r="X196" s="171"/>
      <c r="Y196" s="171"/>
      <c r="Z196" s="171"/>
      <c r="AA196" s="171"/>
      <c r="AB196" s="171"/>
      <c r="AC196" s="171"/>
      <c r="AD196" s="171"/>
      <c r="AE196" s="171"/>
      <c r="AF196" s="174"/>
      <c r="AG196" s="211">
        <f t="shared" si="40"/>
        <v>0</v>
      </c>
      <c r="AH196" s="36" t="s">
        <v>104</v>
      </c>
      <c r="AI196" s="212">
        <f>AG196*4</f>
        <v>0</v>
      </c>
      <c r="AJ196" s="21"/>
      <c r="AK196" s="21"/>
    </row>
    <row r="197" spans="1:53" ht="24.95" customHeight="1" thickBot="1">
      <c r="A197" s="39" t="s">
        <v>105</v>
      </c>
      <c r="B197" s="170"/>
      <c r="C197" s="171"/>
      <c r="D197" s="171"/>
      <c r="E197" s="171"/>
      <c r="F197" s="171"/>
      <c r="G197" s="171"/>
      <c r="H197" s="171"/>
      <c r="I197" s="171"/>
      <c r="J197" s="171"/>
      <c r="K197" s="172"/>
      <c r="L197" s="170"/>
      <c r="M197" s="171"/>
      <c r="N197" s="171"/>
      <c r="O197" s="171"/>
      <c r="P197" s="171"/>
      <c r="Q197" s="171"/>
      <c r="R197" s="171"/>
      <c r="S197" s="171"/>
      <c r="T197" s="171"/>
      <c r="U197" s="172"/>
      <c r="V197" s="173"/>
      <c r="W197" s="171"/>
      <c r="X197" s="171"/>
      <c r="Y197" s="171"/>
      <c r="Z197" s="171"/>
      <c r="AA197" s="171"/>
      <c r="AB197" s="171"/>
      <c r="AC197" s="171"/>
      <c r="AD197" s="171"/>
      <c r="AE197" s="171"/>
      <c r="AF197" s="174"/>
      <c r="AG197" s="211">
        <f t="shared" si="40"/>
        <v>0</v>
      </c>
      <c r="AH197" s="36" t="s">
        <v>106</v>
      </c>
      <c r="AI197" s="213">
        <f>AG197*5</f>
        <v>0</v>
      </c>
      <c r="AJ197" s="21"/>
      <c r="AK197" s="21"/>
    </row>
    <row r="198" spans="1:53" ht="24.95" customHeight="1" thickBot="1">
      <c r="A198" s="32" t="s">
        <v>107</v>
      </c>
      <c r="B198" s="191"/>
      <c r="C198" s="192"/>
      <c r="D198" s="192"/>
      <c r="E198" s="192"/>
      <c r="F198" s="192"/>
      <c r="G198" s="192"/>
      <c r="H198" s="192"/>
      <c r="I198" s="192"/>
      <c r="J198" s="192"/>
      <c r="K198" s="193"/>
      <c r="L198" s="191"/>
      <c r="M198" s="192"/>
      <c r="N198" s="192"/>
      <c r="O198" s="192"/>
      <c r="P198" s="192"/>
      <c r="Q198" s="192"/>
      <c r="R198" s="192"/>
      <c r="S198" s="192"/>
      <c r="T198" s="192"/>
      <c r="U198" s="193"/>
      <c r="V198" s="194"/>
      <c r="W198" s="192"/>
      <c r="X198" s="192"/>
      <c r="Y198" s="192"/>
      <c r="Z198" s="192"/>
      <c r="AA198" s="192"/>
      <c r="AB198" s="192"/>
      <c r="AC198" s="192"/>
      <c r="AD198" s="192"/>
      <c r="AE198" s="192"/>
      <c r="AF198" s="195"/>
      <c r="AG198" s="218">
        <f t="shared" si="40"/>
        <v>0</v>
      </c>
      <c r="AH198" s="36" t="s">
        <v>108</v>
      </c>
      <c r="AI198" s="213">
        <f>AG198*6</f>
        <v>0</v>
      </c>
      <c r="AM198" s="21"/>
      <c r="AN198" s="21"/>
    </row>
    <row r="199" spans="1:53" ht="24.75" customHeight="1" thickBot="1">
      <c r="A199" s="75" t="s">
        <v>542</v>
      </c>
      <c r="B199" s="164"/>
      <c r="C199" s="162"/>
      <c r="D199" s="162"/>
      <c r="E199" s="162"/>
      <c r="F199" s="162"/>
      <c r="G199" s="162"/>
      <c r="H199" s="162"/>
      <c r="I199" s="162"/>
      <c r="J199" s="162"/>
      <c r="K199" s="163"/>
      <c r="L199" s="161"/>
      <c r="M199" s="162"/>
      <c r="N199" s="162"/>
      <c r="O199" s="162"/>
      <c r="P199" s="162"/>
      <c r="Q199" s="162"/>
      <c r="R199" s="162"/>
      <c r="S199" s="162"/>
      <c r="T199" s="162"/>
      <c r="U199" s="163"/>
      <c r="V199" s="164"/>
      <c r="W199" s="162"/>
      <c r="X199" s="162"/>
      <c r="Y199" s="162"/>
      <c r="Z199" s="162"/>
      <c r="AA199" s="162"/>
      <c r="AB199" s="162"/>
      <c r="AC199" s="162"/>
      <c r="AD199" s="162"/>
      <c r="AE199" s="162"/>
      <c r="AF199" s="180"/>
      <c r="AG199" s="215">
        <f t="shared" si="40"/>
        <v>0</v>
      </c>
      <c r="AH199" s="49"/>
      <c r="AI199" s="74"/>
      <c r="AM199" s="21"/>
      <c r="AN199" s="21"/>
    </row>
    <row r="200" spans="1:53" ht="24.95" customHeight="1" thickBot="1">
      <c r="A200" s="50" t="s">
        <v>543</v>
      </c>
      <c r="B200" s="182">
        <f t="shared" ref="B200:AF200" si="41">SUM(B191:B198)</f>
        <v>0</v>
      </c>
      <c r="C200" s="182">
        <f t="shared" si="41"/>
        <v>0</v>
      </c>
      <c r="D200" s="182">
        <f t="shared" si="41"/>
        <v>0</v>
      </c>
      <c r="E200" s="182">
        <f t="shared" si="41"/>
        <v>0</v>
      </c>
      <c r="F200" s="182">
        <f t="shared" si="41"/>
        <v>0</v>
      </c>
      <c r="G200" s="182">
        <f t="shared" si="41"/>
        <v>0</v>
      </c>
      <c r="H200" s="182">
        <f t="shared" si="41"/>
        <v>0</v>
      </c>
      <c r="I200" s="182">
        <f t="shared" si="41"/>
        <v>0</v>
      </c>
      <c r="J200" s="182">
        <f t="shared" si="41"/>
        <v>0</v>
      </c>
      <c r="K200" s="183">
        <f t="shared" si="41"/>
        <v>0</v>
      </c>
      <c r="L200" s="184">
        <f t="shared" si="41"/>
        <v>0</v>
      </c>
      <c r="M200" s="182">
        <f t="shared" si="41"/>
        <v>0</v>
      </c>
      <c r="N200" s="182">
        <f t="shared" si="41"/>
        <v>0</v>
      </c>
      <c r="O200" s="182">
        <f t="shared" si="41"/>
        <v>0</v>
      </c>
      <c r="P200" s="182">
        <f t="shared" si="41"/>
        <v>0</v>
      </c>
      <c r="Q200" s="182">
        <f t="shared" si="41"/>
        <v>0</v>
      </c>
      <c r="R200" s="182">
        <f t="shared" si="41"/>
        <v>0</v>
      </c>
      <c r="S200" s="182">
        <f t="shared" si="41"/>
        <v>0</v>
      </c>
      <c r="T200" s="182">
        <f t="shared" si="41"/>
        <v>0</v>
      </c>
      <c r="U200" s="183">
        <f t="shared" si="41"/>
        <v>0</v>
      </c>
      <c r="V200" s="181">
        <f t="shared" si="41"/>
        <v>0</v>
      </c>
      <c r="W200" s="182">
        <f t="shared" si="41"/>
        <v>0</v>
      </c>
      <c r="X200" s="182">
        <f t="shared" si="41"/>
        <v>0</v>
      </c>
      <c r="Y200" s="182">
        <f t="shared" si="41"/>
        <v>0</v>
      </c>
      <c r="Z200" s="182">
        <f t="shared" si="41"/>
        <v>0</v>
      </c>
      <c r="AA200" s="182">
        <f t="shared" si="41"/>
        <v>0</v>
      </c>
      <c r="AB200" s="182">
        <f t="shared" si="41"/>
        <v>0</v>
      </c>
      <c r="AC200" s="182">
        <f t="shared" si="41"/>
        <v>0</v>
      </c>
      <c r="AD200" s="182">
        <f t="shared" si="41"/>
        <v>0</v>
      </c>
      <c r="AE200" s="182">
        <f t="shared" si="41"/>
        <v>0</v>
      </c>
      <c r="AF200" s="185">
        <f t="shared" si="41"/>
        <v>0</v>
      </c>
      <c r="AG200" s="203">
        <f t="shared" ref="AG200" si="42">SUM(AG191:AG198)</f>
        <v>0</v>
      </c>
      <c r="AH200" s="49" t="s">
        <v>1</v>
      </c>
      <c r="AI200" s="212">
        <f>SUM(AI191:AI198)</f>
        <v>0</v>
      </c>
      <c r="AM200" s="21"/>
      <c r="AN200" s="21"/>
    </row>
    <row r="201" spans="1:53" s="19" customFormat="1" ht="24.75" thickBot="1">
      <c r="A201" s="216" t="s">
        <v>544</v>
      </c>
      <c r="B201" s="186"/>
      <c r="C201" s="187"/>
      <c r="D201" s="187"/>
      <c r="E201" s="187"/>
      <c r="F201" s="187"/>
      <c r="G201" s="187"/>
      <c r="H201" s="187"/>
      <c r="I201" s="187"/>
      <c r="J201" s="187"/>
      <c r="K201" s="188"/>
      <c r="L201" s="189"/>
      <c r="M201" s="187"/>
      <c r="N201" s="187"/>
      <c r="O201" s="187"/>
      <c r="P201" s="187"/>
      <c r="Q201" s="187"/>
      <c r="R201" s="187"/>
      <c r="S201" s="187"/>
      <c r="T201" s="187"/>
      <c r="U201" s="190"/>
      <c r="V201" s="186"/>
      <c r="W201" s="187"/>
      <c r="X201" s="187"/>
      <c r="Y201" s="187"/>
      <c r="Z201" s="187"/>
      <c r="AA201" s="187"/>
      <c r="AB201" s="187"/>
      <c r="AC201" s="187"/>
      <c r="AD201" s="187"/>
      <c r="AE201" s="187"/>
      <c r="AF201" s="188"/>
      <c r="AG201" s="217">
        <f>SUM(B201:AF201)</f>
        <v>0</v>
      </c>
      <c r="AH201" s="16"/>
      <c r="AI201" s="16"/>
      <c r="AM201" s="17"/>
      <c r="AN201" s="17"/>
      <c r="AO201" s="18"/>
      <c r="AP201" s="18"/>
      <c r="AQ201" s="18"/>
      <c r="AR201" s="18"/>
      <c r="AS201" s="18"/>
      <c r="AT201" s="18"/>
      <c r="AU201" s="18"/>
      <c r="AV201" s="18"/>
    </row>
    <row r="202" spans="1:53" ht="26.25" customHeight="1">
      <c r="A202" s="10" t="s">
        <v>571</v>
      </c>
      <c r="B202" s="1865">
        <f>B166</f>
        <v>1</v>
      </c>
      <c r="C202" s="1865"/>
      <c r="D202" s="22" t="s">
        <v>4</v>
      </c>
      <c r="E202" s="1866">
        <v>3</v>
      </c>
      <c r="F202" s="1866"/>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79</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867" t="s">
        <v>1</v>
      </c>
      <c r="AH204" s="30"/>
      <c r="AI204" s="30"/>
      <c r="AJ204" s="21"/>
      <c r="AK204" s="31" t="s">
        <v>545</v>
      </c>
      <c r="AL204" s="201" t="e">
        <f>ROUNDUP(AG207/AG206,1)</f>
        <v>#DIV/0!</v>
      </c>
      <c r="AM204" s="21"/>
      <c r="AN204" s="21"/>
      <c r="AS204" s="8"/>
      <c r="AT204" s="8"/>
      <c r="BA204" s="8"/>
    </row>
    <row r="205" spans="1:53" ht="24.95" customHeight="1" thickBot="1">
      <c r="A205" s="32" t="s">
        <v>8</v>
      </c>
      <c r="B205" s="45" t="s">
        <v>643</v>
      </c>
      <c r="C205" s="45" t="s">
        <v>531</v>
      </c>
      <c r="D205" s="45" t="s">
        <v>381</v>
      </c>
      <c r="E205" s="45" t="s">
        <v>382</v>
      </c>
      <c r="F205" s="45" t="s">
        <v>383</v>
      </c>
      <c r="G205" s="45" t="s">
        <v>384</v>
      </c>
      <c r="H205" s="45" t="s">
        <v>385</v>
      </c>
      <c r="I205" s="45" t="s">
        <v>61</v>
      </c>
      <c r="J205" s="45" t="s">
        <v>386</v>
      </c>
      <c r="K205" s="45" t="s">
        <v>381</v>
      </c>
      <c r="L205" s="45" t="s">
        <v>382</v>
      </c>
      <c r="M205" s="45" t="s">
        <v>383</v>
      </c>
      <c r="N205" s="45" t="s">
        <v>384</v>
      </c>
      <c r="O205" s="45" t="s">
        <v>385</v>
      </c>
      <c r="P205" s="45" t="s">
        <v>61</v>
      </c>
      <c r="Q205" s="45" t="s">
        <v>386</v>
      </c>
      <c r="R205" s="45" t="s">
        <v>381</v>
      </c>
      <c r="S205" s="45" t="s">
        <v>382</v>
      </c>
      <c r="T205" s="45" t="s">
        <v>383</v>
      </c>
      <c r="U205" s="45" t="s">
        <v>384</v>
      </c>
      <c r="V205" s="45" t="s">
        <v>385</v>
      </c>
      <c r="W205" s="45" t="s">
        <v>61</v>
      </c>
      <c r="X205" s="45" t="s">
        <v>386</v>
      </c>
      <c r="Y205" s="45" t="s">
        <v>381</v>
      </c>
      <c r="Z205" s="45" t="s">
        <v>382</v>
      </c>
      <c r="AA205" s="45" t="s">
        <v>383</v>
      </c>
      <c r="AB205" s="45" t="s">
        <v>384</v>
      </c>
      <c r="AC205" s="45" t="s">
        <v>385</v>
      </c>
      <c r="AD205" s="45" t="s">
        <v>61</v>
      </c>
      <c r="AE205" s="45" t="s">
        <v>386</v>
      </c>
      <c r="AF205" s="45" t="s">
        <v>381</v>
      </c>
      <c r="AG205" s="1868"/>
      <c r="AH205" s="30"/>
      <c r="AI205" s="30"/>
      <c r="AJ205" s="21"/>
      <c r="AK205" s="1872" t="s">
        <v>537</v>
      </c>
      <c r="AL205" s="1870" t="e">
        <f>ROUND((AG209+AG211+AG213+AG215+AG216)/AG218*100,0) &amp;"％"</f>
        <v>#DIV/0!</v>
      </c>
      <c r="AM205" s="21"/>
      <c r="AN205" s="21"/>
    </row>
    <row r="206" spans="1:53" ht="24.95" customHeight="1" thickBot="1">
      <c r="A206" s="33" t="s">
        <v>9</v>
      </c>
      <c r="B206" s="150"/>
      <c r="C206" s="151"/>
      <c r="D206" s="151"/>
      <c r="E206" s="151"/>
      <c r="F206" s="151"/>
      <c r="G206" s="151"/>
      <c r="H206" s="151"/>
      <c r="I206" s="151"/>
      <c r="J206" s="151"/>
      <c r="K206" s="152"/>
      <c r="L206" s="150"/>
      <c r="M206" s="151"/>
      <c r="N206" s="151"/>
      <c r="O206" s="151"/>
      <c r="P206" s="151"/>
      <c r="Q206" s="151"/>
      <c r="R206" s="151"/>
      <c r="S206" s="151"/>
      <c r="T206" s="151"/>
      <c r="U206" s="152"/>
      <c r="V206" s="153"/>
      <c r="W206" s="151"/>
      <c r="X206" s="151"/>
      <c r="Y206" s="151"/>
      <c r="Z206" s="151"/>
      <c r="AA206" s="151"/>
      <c r="AB206" s="151"/>
      <c r="AC206" s="151"/>
      <c r="AD206" s="151"/>
      <c r="AE206" s="151"/>
      <c r="AF206" s="154"/>
      <c r="AG206" s="202">
        <f>COUNTIF(B206:AF206,"○")</f>
        <v>0</v>
      </c>
      <c r="AH206" s="34"/>
      <c r="AJ206" s="21"/>
      <c r="AK206" s="1873"/>
      <c r="AL206" s="1871"/>
      <c r="AM206" s="21"/>
      <c r="AN206" s="21"/>
    </row>
    <row r="207" spans="1:53" ht="24.95" customHeight="1" thickBot="1">
      <c r="A207" s="33" t="s">
        <v>10</v>
      </c>
      <c r="B207" s="155">
        <f t="shared" ref="B207:AF207" si="43">SUM(B208:B216)</f>
        <v>0</v>
      </c>
      <c r="C207" s="156">
        <f t="shared" si="43"/>
        <v>0</v>
      </c>
      <c r="D207" s="156">
        <f t="shared" si="43"/>
        <v>0</v>
      </c>
      <c r="E207" s="156">
        <f t="shared" si="43"/>
        <v>0</v>
      </c>
      <c r="F207" s="156">
        <f t="shared" si="43"/>
        <v>0</v>
      </c>
      <c r="G207" s="156">
        <f t="shared" si="43"/>
        <v>0</v>
      </c>
      <c r="H207" s="156">
        <f t="shared" si="43"/>
        <v>0</v>
      </c>
      <c r="I207" s="156">
        <f t="shared" si="43"/>
        <v>0</v>
      </c>
      <c r="J207" s="156">
        <f t="shared" si="43"/>
        <v>0</v>
      </c>
      <c r="K207" s="157">
        <f t="shared" si="43"/>
        <v>0</v>
      </c>
      <c r="L207" s="155">
        <f t="shared" si="43"/>
        <v>0</v>
      </c>
      <c r="M207" s="156">
        <f t="shared" si="43"/>
        <v>0</v>
      </c>
      <c r="N207" s="156">
        <f t="shared" si="43"/>
        <v>0</v>
      </c>
      <c r="O207" s="156">
        <f t="shared" si="43"/>
        <v>0</v>
      </c>
      <c r="P207" s="156">
        <f t="shared" si="43"/>
        <v>0</v>
      </c>
      <c r="Q207" s="156">
        <f t="shared" si="43"/>
        <v>0</v>
      </c>
      <c r="R207" s="156">
        <f t="shared" si="43"/>
        <v>0</v>
      </c>
      <c r="S207" s="156">
        <f t="shared" si="43"/>
        <v>0</v>
      </c>
      <c r="T207" s="156">
        <f t="shared" si="43"/>
        <v>0</v>
      </c>
      <c r="U207" s="157">
        <f t="shared" si="43"/>
        <v>0</v>
      </c>
      <c r="V207" s="158">
        <f t="shared" si="43"/>
        <v>0</v>
      </c>
      <c r="W207" s="156">
        <f t="shared" si="43"/>
        <v>0</v>
      </c>
      <c r="X207" s="156">
        <f t="shared" si="43"/>
        <v>0</v>
      </c>
      <c r="Y207" s="156">
        <f t="shared" si="43"/>
        <v>0</v>
      </c>
      <c r="Z207" s="156">
        <f t="shared" si="43"/>
        <v>0</v>
      </c>
      <c r="AA207" s="156">
        <f t="shared" si="43"/>
        <v>0</v>
      </c>
      <c r="AB207" s="156">
        <f t="shared" si="43"/>
        <v>0</v>
      </c>
      <c r="AC207" s="156">
        <f t="shared" si="43"/>
        <v>0</v>
      </c>
      <c r="AD207" s="156">
        <f t="shared" si="43"/>
        <v>0</v>
      </c>
      <c r="AE207" s="156">
        <f t="shared" si="43"/>
        <v>0</v>
      </c>
      <c r="AF207" s="156">
        <f t="shared" si="43"/>
        <v>0</v>
      </c>
      <c r="AG207" s="203">
        <f>SUM(B207:AF207)</f>
        <v>0</v>
      </c>
      <c r="AH207" s="11"/>
      <c r="AI207" s="1863" t="s">
        <v>538</v>
      </c>
      <c r="AJ207" s="21"/>
      <c r="AK207" s="31" t="s">
        <v>539</v>
      </c>
      <c r="AL207" s="204" t="e">
        <f>ROUND(SUM(AI209:AI216)/AG218,1)</f>
        <v>#DIV/0!</v>
      </c>
      <c r="AM207" s="21"/>
      <c r="AN207" s="21"/>
    </row>
    <row r="208" spans="1:53" ht="24.95" customHeight="1" thickBot="1">
      <c r="A208" s="33" t="s">
        <v>80</v>
      </c>
      <c r="B208" s="159"/>
      <c r="C208" s="154"/>
      <c r="D208" s="154"/>
      <c r="E208" s="154"/>
      <c r="F208" s="154"/>
      <c r="G208" s="154"/>
      <c r="H208" s="154"/>
      <c r="I208" s="154"/>
      <c r="J208" s="154"/>
      <c r="K208" s="152"/>
      <c r="L208" s="159"/>
      <c r="M208" s="154"/>
      <c r="N208" s="154"/>
      <c r="O208" s="154"/>
      <c r="P208" s="154"/>
      <c r="Q208" s="154"/>
      <c r="R208" s="154"/>
      <c r="S208" s="154"/>
      <c r="T208" s="154"/>
      <c r="U208" s="152"/>
      <c r="V208" s="160"/>
      <c r="W208" s="154"/>
      <c r="X208" s="154"/>
      <c r="Y208" s="154"/>
      <c r="Z208" s="154"/>
      <c r="AA208" s="154"/>
      <c r="AB208" s="154"/>
      <c r="AC208" s="154"/>
      <c r="AD208" s="154"/>
      <c r="AE208" s="154"/>
      <c r="AF208" s="154"/>
      <c r="AG208" s="203">
        <f>SUM(B208:AF208)</f>
        <v>0</v>
      </c>
      <c r="AI208" s="1864"/>
      <c r="AJ208" s="21"/>
      <c r="AK208" s="14" t="s">
        <v>81</v>
      </c>
      <c r="AL208" s="205"/>
      <c r="AM208" s="21"/>
      <c r="AN208" s="21"/>
    </row>
    <row r="209" spans="1:48" ht="24.95" customHeight="1" thickBot="1">
      <c r="A209" s="35" t="s">
        <v>408</v>
      </c>
      <c r="B209" s="161"/>
      <c r="C209" s="162"/>
      <c r="D209" s="162"/>
      <c r="E209" s="162"/>
      <c r="F209" s="162"/>
      <c r="G209" s="162"/>
      <c r="H209" s="162"/>
      <c r="I209" s="162"/>
      <c r="J209" s="162"/>
      <c r="K209" s="163"/>
      <c r="L209" s="161"/>
      <c r="M209" s="162"/>
      <c r="N209" s="162"/>
      <c r="O209" s="162"/>
      <c r="P209" s="162"/>
      <c r="Q209" s="162"/>
      <c r="R209" s="162"/>
      <c r="S209" s="162"/>
      <c r="T209" s="162"/>
      <c r="U209" s="163"/>
      <c r="V209" s="164"/>
      <c r="W209" s="162"/>
      <c r="X209" s="162"/>
      <c r="Y209" s="162"/>
      <c r="Z209" s="162"/>
      <c r="AA209" s="162"/>
      <c r="AB209" s="162"/>
      <c r="AC209" s="162"/>
      <c r="AD209" s="162"/>
      <c r="AE209" s="162"/>
      <c r="AF209" s="162"/>
      <c r="AG209" s="206">
        <f t="shared" ref="AG209:AG217" si="44">SUM(B209:AF209)</f>
        <v>0</v>
      </c>
      <c r="AH209" s="36" t="s">
        <v>549</v>
      </c>
      <c r="AI209" s="207">
        <f>AG209*2</f>
        <v>0</v>
      </c>
      <c r="AJ209" s="21"/>
      <c r="AK209" s="14" t="s">
        <v>82</v>
      </c>
      <c r="AL209" s="208" t="e">
        <f>AL204/AE2</f>
        <v>#DIV/0!</v>
      </c>
      <c r="AM209" s="21"/>
      <c r="AN209" s="21"/>
    </row>
    <row r="210" spans="1:48" ht="24.95" customHeight="1" thickBot="1">
      <c r="A210" s="35" t="s">
        <v>83</v>
      </c>
      <c r="B210" s="165"/>
      <c r="C210" s="166"/>
      <c r="D210" s="166"/>
      <c r="E210" s="166"/>
      <c r="F210" s="166"/>
      <c r="G210" s="166"/>
      <c r="H210" s="166"/>
      <c r="I210" s="166"/>
      <c r="J210" s="166"/>
      <c r="K210" s="167"/>
      <c r="L210" s="165"/>
      <c r="M210" s="166"/>
      <c r="N210" s="166"/>
      <c r="O210" s="166"/>
      <c r="P210" s="166"/>
      <c r="Q210" s="166"/>
      <c r="R210" s="166"/>
      <c r="S210" s="166"/>
      <c r="T210" s="166"/>
      <c r="U210" s="167"/>
      <c r="V210" s="168"/>
      <c r="W210" s="166"/>
      <c r="X210" s="166"/>
      <c r="Y210" s="166"/>
      <c r="Z210" s="166"/>
      <c r="AA210" s="166"/>
      <c r="AB210" s="166"/>
      <c r="AC210" s="166"/>
      <c r="AD210" s="166"/>
      <c r="AE210" s="166"/>
      <c r="AF210" s="169"/>
      <c r="AG210" s="206">
        <f t="shared" si="44"/>
        <v>0</v>
      </c>
      <c r="AH210" s="36" t="s">
        <v>553</v>
      </c>
      <c r="AI210" s="207">
        <f>AG210*2</f>
        <v>0</v>
      </c>
      <c r="AK210" s="209" t="s">
        <v>541</v>
      </c>
      <c r="AL210" s="210" t="e">
        <f>ROUND((AG219)/AG207*100,0) &amp;"％"</f>
        <v>#DIV/0!</v>
      </c>
      <c r="AM210" s="21"/>
      <c r="AN210" s="21"/>
    </row>
    <row r="211" spans="1:48" ht="24.95" customHeight="1" thickBot="1">
      <c r="A211" s="37" t="s">
        <v>409</v>
      </c>
      <c r="B211" s="165"/>
      <c r="C211" s="166"/>
      <c r="D211" s="166"/>
      <c r="E211" s="166"/>
      <c r="F211" s="166"/>
      <c r="G211" s="166"/>
      <c r="H211" s="166"/>
      <c r="I211" s="166"/>
      <c r="J211" s="166"/>
      <c r="K211" s="167"/>
      <c r="L211" s="165"/>
      <c r="M211" s="166"/>
      <c r="N211" s="166"/>
      <c r="O211" s="166"/>
      <c r="P211" s="166"/>
      <c r="Q211" s="166"/>
      <c r="R211" s="166"/>
      <c r="S211" s="166"/>
      <c r="T211" s="166"/>
      <c r="U211" s="167"/>
      <c r="V211" s="168"/>
      <c r="W211" s="166"/>
      <c r="X211" s="166"/>
      <c r="Y211" s="166"/>
      <c r="Z211" s="166"/>
      <c r="AA211" s="166"/>
      <c r="AB211" s="166"/>
      <c r="AC211" s="166"/>
      <c r="AD211" s="166"/>
      <c r="AE211" s="166"/>
      <c r="AF211" s="169"/>
      <c r="AG211" s="206">
        <f t="shared" si="44"/>
        <v>0</v>
      </c>
      <c r="AH211" s="36" t="s">
        <v>103</v>
      </c>
      <c r="AI211" s="207">
        <f>AG211*3</f>
        <v>0</v>
      </c>
      <c r="AJ211" s="21">
        <v>1</v>
      </c>
      <c r="AK211" s="21" t="s">
        <v>86</v>
      </c>
      <c r="AM211" s="21"/>
      <c r="AN211" s="21"/>
    </row>
    <row r="212" spans="1:48" ht="24.95" customHeight="1" thickBot="1">
      <c r="A212" s="35" t="s">
        <v>84</v>
      </c>
      <c r="B212" s="165"/>
      <c r="C212" s="166"/>
      <c r="D212" s="166"/>
      <c r="E212" s="166"/>
      <c r="F212" s="166"/>
      <c r="G212" s="166"/>
      <c r="H212" s="166"/>
      <c r="I212" s="166"/>
      <c r="J212" s="166"/>
      <c r="K212" s="167"/>
      <c r="L212" s="165"/>
      <c r="M212" s="166"/>
      <c r="N212" s="166"/>
      <c r="O212" s="166"/>
      <c r="P212" s="166"/>
      <c r="Q212" s="166"/>
      <c r="R212" s="166"/>
      <c r="S212" s="166"/>
      <c r="T212" s="166"/>
      <c r="U212" s="167"/>
      <c r="V212" s="168"/>
      <c r="W212" s="166"/>
      <c r="X212" s="166"/>
      <c r="Y212" s="166"/>
      <c r="Z212" s="166"/>
      <c r="AA212" s="166"/>
      <c r="AB212" s="166"/>
      <c r="AC212" s="166"/>
      <c r="AD212" s="166"/>
      <c r="AE212" s="166"/>
      <c r="AF212" s="169"/>
      <c r="AG212" s="206">
        <f t="shared" si="44"/>
        <v>0</v>
      </c>
      <c r="AH212" s="36" t="s">
        <v>103</v>
      </c>
      <c r="AI212" s="207">
        <f>AG212*3</f>
        <v>0</v>
      </c>
      <c r="AJ212" s="21"/>
      <c r="AK212" s="31" t="s">
        <v>554</v>
      </c>
      <c r="AL212" s="201" t="e">
        <f>ROUNDUP((AG9+AG27+AG45+AG63+AG81+AG99+AG117+AG135+AG153+AG171+AG189+AG207)/(AG8+AG26+AG44+AG62+AG80+AG98+AG116+AG134+AG152+AG170+AG188+AG206),1)</f>
        <v>#DIV/0!</v>
      </c>
      <c r="AM212" s="21"/>
      <c r="AN212" s="21"/>
    </row>
    <row r="213" spans="1:48" ht="24.95" customHeight="1" thickBot="1">
      <c r="A213" s="39" t="s">
        <v>410</v>
      </c>
      <c r="B213" s="165"/>
      <c r="C213" s="166"/>
      <c r="D213" s="166"/>
      <c r="E213" s="166"/>
      <c r="F213" s="166"/>
      <c r="G213" s="166"/>
      <c r="H213" s="166"/>
      <c r="I213" s="166"/>
      <c r="J213" s="166"/>
      <c r="K213" s="167"/>
      <c r="L213" s="165"/>
      <c r="M213" s="166"/>
      <c r="N213" s="166"/>
      <c r="O213" s="166"/>
      <c r="P213" s="166"/>
      <c r="Q213" s="166"/>
      <c r="R213" s="166"/>
      <c r="S213" s="166"/>
      <c r="T213" s="166"/>
      <c r="U213" s="167"/>
      <c r="V213" s="168"/>
      <c r="W213" s="166"/>
      <c r="X213" s="166"/>
      <c r="Y213" s="166"/>
      <c r="Z213" s="166"/>
      <c r="AA213" s="166"/>
      <c r="AB213" s="166"/>
      <c r="AC213" s="166"/>
      <c r="AD213" s="166"/>
      <c r="AE213" s="166"/>
      <c r="AF213" s="169"/>
      <c r="AG213" s="211">
        <f t="shared" si="44"/>
        <v>0</v>
      </c>
      <c r="AH213" s="36" t="s">
        <v>104</v>
      </c>
      <c r="AI213" s="212">
        <f>AG213*4</f>
        <v>0</v>
      </c>
      <c r="AJ213" s="21"/>
      <c r="AK213" s="1872" t="s">
        <v>537</v>
      </c>
      <c r="AL213" s="1870"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85</v>
      </c>
      <c r="B214" s="170"/>
      <c r="C214" s="171"/>
      <c r="D214" s="171"/>
      <c r="E214" s="171"/>
      <c r="F214" s="171"/>
      <c r="G214" s="171"/>
      <c r="H214" s="171"/>
      <c r="I214" s="171"/>
      <c r="J214" s="171"/>
      <c r="K214" s="172"/>
      <c r="L214" s="170"/>
      <c r="M214" s="171"/>
      <c r="N214" s="171"/>
      <c r="O214" s="171"/>
      <c r="P214" s="171"/>
      <c r="Q214" s="171"/>
      <c r="R214" s="171"/>
      <c r="S214" s="171"/>
      <c r="T214" s="171"/>
      <c r="U214" s="172"/>
      <c r="V214" s="173"/>
      <c r="W214" s="171"/>
      <c r="X214" s="171"/>
      <c r="Y214" s="171"/>
      <c r="Z214" s="171"/>
      <c r="AA214" s="171"/>
      <c r="AB214" s="171"/>
      <c r="AC214" s="171"/>
      <c r="AD214" s="171"/>
      <c r="AE214" s="171"/>
      <c r="AF214" s="174"/>
      <c r="AG214" s="211">
        <f t="shared" si="44"/>
        <v>0</v>
      </c>
      <c r="AH214" s="36" t="s">
        <v>104</v>
      </c>
      <c r="AI214" s="212">
        <f>AG214*4</f>
        <v>0</v>
      </c>
      <c r="AJ214" s="21"/>
      <c r="AK214" s="1873"/>
      <c r="AL214" s="1871"/>
      <c r="AM214" s="21"/>
      <c r="AN214" s="21"/>
    </row>
    <row r="215" spans="1:48" ht="24.95" customHeight="1" thickBot="1">
      <c r="A215" s="39" t="s">
        <v>105</v>
      </c>
      <c r="B215" s="170"/>
      <c r="C215" s="171"/>
      <c r="D215" s="171"/>
      <c r="E215" s="171"/>
      <c r="F215" s="171"/>
      <c r="G215" s="171"/>
      <c r="H215" s="171"/>
      <c r="I215" s="171"/>
      <c r="J215" s="171"/>
      <c r="K215" s="172"/>
      <c r="L215" s="170"/>
      <c r="M215" s="171"/>
      <c r="N215" s="171"/>
      <c r="O215" s="171"/>
      <c r="P215" s="171"/>
      <c r="Q215" s="171"/>
      <c r="R215" s="171"/>
      <c r="S215" s="171"/>
      <c r="T215" s="171"/>
      <c r="U215" s="172"/>
      <c r="V215" s="173"/>
      <c r="W215" s="171"/>
      <c r="X215" s="171"/>
      <c r="Y215" s="171"/>
      <c r="Z215" s="171"/>
      <c r="AA215" s="171"/>
      <c r="AB215" s="171"/>
      <c r="AC215" s="171"/>
      <c r="AD215" s="171"/>
      <c r="AE215" s="171"/>
      <c r="AF215" s="174"/>
      <c r="AG215" s="211">
        <f t="shared" si="44"/>
        <v>0</v>
      </c>
      <c r="AH215" s="36" t="s">
        <v>106</v>
      </c>
      <c r="AI215" s="213">
        <f>AG215*5</f>
        <v>0</v>
      </c>
      <c r="AJ215" s="21"/>
      <c r="AK215" s="31" t="s">
        <v>539</v>
      </c>
      <c r="AL215" s="204" t="e">
        <f>ROUND((AI20+AI38+AI56+AI74+AI92+AI110+AI128+AI146+AI164+AI182+AI200+AI218)/(AG20+AG38+AG56+AG74+AG92+AG110+AG128+AG146+AG164+AG182+AG200+AG218),1)</f>
        <v>#DIV/0!</v>
      </c>
      <c r="AM215" s="21"/>
      <c r="AN215" s="21"/>
    </row>
    <row r="216" spans="1:48" ht="24.95" customHeight="1" thickBot="1">
      <c r="A216" s="32" t="s">
        <v>107</v>
      </c>
      <c r="B216" s="191"/>
      <c r="C216" s="192"/>
      <c r="D216" s="192"/>
      <c r="E216" s="192"/>
      <c r="F216" s="192"/>
      <c r="G216" s="192"/>
      <c r="H216" s="192"/>
      <c r="I216" s="192"/>
      <c r="J216" s="192"/>
      <c r="K216" s="193"/>
      <c r="L216" s="191"/>
      <c r="M216" s="192"/>
      <c r="N216" s="192"/>
      <c r="O216" s="192"/>
      <c r="P216" s="192"/>
      <c r="Q216" s="192"/>
      <c r="R216" s="192"/>
      <c r="S216" s="192"/>
      <c r="T216" s="192"/>
      <c r="U216" s="193"/>
      <c r="V216" s="194"/>
      <c r="W216" s="192"/>
      <c r="X216" s="192"/>
      <c r="Y216" s="192"/>
      <c r="Z216" s="192"/>
      <c r="AA216" s="192"/>
      <c r="AB216" s="192"/>
      <c r="AC216" s="192"/>
      <c r="AD216" s="192"/>
      <c r="AE216" s="192"/>
      <c r="AF216" s="195"/>
      <c r="AG216" s="218">
        <f t="shared" si="44"/>
        <v>0</v>
      </c>
      <c r="AH216" s="36" t="s">
        <v>108</v>
      </c>
      <c r="AI216" s="213">
        <f>AG216*6</f>
        <v>0</v>
      </c>
      <c r="AJ216" s="21"/>
      <c r="AK216" s="14" t="s">
        <v>81</v>
      </c>
      <c r="AL216" s="222" t="e">
        <f>AVERAGE(AL10,AL28,AL46,AL64,AL82,AL100,AL118,AL136,AL154,AL172,AL190,AL208)</f>
        <v>#DIV/0!</v>
      </c>
      <c r="AM216" s="21"/>
      <c r="AN216" s="21"/>
    </row>
    <row r="217" spans="1:48" ht="24.75" customHeight="1" thickBot="1">
      <c r="A217" s="75" t="s">
        <v>542</v>
      </c>
      <c r="B217" s="164"/>
      <c r="C217" s="162"/>
      <c r="D217" s="162"/>
      <c r="E217" s="162"/>
      <c r="F217" s="162"/>
      <c r="G217" s="162"/>
      <c r="H217" s="162"/>
      <c r="I217" s="162"/>
      <c r="J217" s="162"/>
      <c r="K217" s="163"/>
      <c r="L217" s="161"/>
      <c r="M217" s="162"/>
      <c r="N217" s="162"/>
      <c r="O217" s="162"/>
      <c r="P217" s="162"/>
      <c r="Q217" s="162"/>
      <c r="R217" s="162"/>
      <c r="S217" s="162"/>
      <c r="T217" s="162"/>
      <c r="U217" s="163"/>
      <c r="V217" s="164"/>
      <c r="W217" s="162"/>
      <c r="X217" s="162"/>
      <c r="Y217" s="162"/>
      <c r="Z217" s="162"/>
      <c r="AA217" s="162"/>
      <c r="AB217" s="162"/>
      <c r="AC217" s="162"/>
      <c r="AD217" s="162"/>
      <c r="AE217" s="162"/>
      <c r="AF217" s="180"/>
      <c r="AG217" s="215">
        <f t="shared" si="44"/>
        <v>0</v>
      </c>
      <c r="AH217" s="49"/>
      <c r="AI217" s="74"/>
      <c r="AK217" s="14" t="s">
        <v>82</v>
      </c>
      <c r="AL217" s="208" t="e">
        <f>AL212/AE2</f>
        <v>#DIV/0!</v>
      </c>
      <c r="AM217" s="21"/>
      <c r="AN217" s="21"/>
    </row>
    <row r="218" spans="1:48" ht="24.95" customHeight="1" thickBot="1">
      <c r="A218" s="50" t="s">
        <v>543</v>
      </c>
      <c r="B218" s="182">
        <f t="shared" ref="B218:AF218" si="45">SUM(B209:B216)</f>
        <v>0</v>
      </c>
      <c r="C218" s="182">
        <f t="shared" si="45"/>
        <v>0</v>
      </c>
      <c r="D218" s="182">
        <f t="shared" si="45"/>
        <v>0</v>
      </c>
      <c r="E218" s="182">
        <f t="shared" si="45"/>
        <v>0</v>
      </c>
      <c r="F218" s="182">
        <f t="shared" si="45"/>
        <v>0</v>
      </c>
      <c r="G218" s="182">
        <f t="shared" si="45"/>
        <v>0</v>
      </c>
      <c r="H218" s="182">
        <f t="shared" si="45"/>
        <v>0</v>
      </c>
      <c r="I218" s="182">
        <f t="shared" si="45"/>
        <v>0</v>
      </c>
      <c r="J218" s="182">
        <f t="shared" si="45"/>
        <v>0</v>
      </c>
      <c r="K218" s="183">
        <f t="shared" si="45"/>
        <v>0</v>
      </c>
      <c r="L218" s="184">
        <f t="shared" si="45"/>
        <v>0</v>
      </c>
      <c r="M218" s="182">
        <f t="shared" si="45"/>
        <v>0</v>
      </c>
      <c r="N218" s="182">
        <f t="shared" si="45"/>
        <v>0</v>
      </c>
      <c r="O218" s="182">
        <f t="shared" si="45"/>
        <v>0</v>
      </c>
      <c r="P218" s="182">
        <f t="shared" si="45"/>
        <v>0</v>
      </c>
      <c r="Q218" s="182">
        <f t="shared" si="45"/>
        <v>0</v>
      </c>
      <c r="R218" s="182">
        <f t="shared" si="45"/>
        <v>0</v>
      </c>
      <c r="S218" s="182">
        <f t="shared" si="45"/>
        <v>0</v>
      </c>
      <c r="T218" s="182">
        <f t="shared" si="45"/>
        <v>0</v>
      </c>
      <c r="U218" s="183">
        <f t="shared" si="45"/>
        <v>0</v>
      </c>
      <c r="V218" s="181">
        <f t="shared" si="45"/>
        <v>0</v>
      </c>
      <c r="W218" s="182">
        <f t="shared" si="45"/>
        <v>0</v>
      </c>
      <c r="X218" s="182">
        <f t="shared" si="45"/>
        <v>0</v>
      </c>
      <c r="Y218" s="182">
        <f t="shared" si="45"/>
        <v>0</v>
      </c>
      <c r="Z218" s="182">
        <f t="shared" si="45"/>
        <v>0</v>
      </c>
      <c r="AA218" s="182">
        <f t="shared" si="45"/>
        <v>0</v>
      </c>
      <c r="AB218" s="182">
        <f t="shared" si="45"/>
        <v>0</v>
      </c>
      <c r="AC218" s="182">
        <f t="shared" si="45"/>
        <v>0</v>
      </c>
      <c r="AD218" s="182">
        <f t="shared" si="45"/>
        <v>0</v>
      </c>
      <c r="AE218" s="182">
        <f t="shared" si="45"/>
        <v>0</v>
      </c>
      <c r="AF218" s="185">
        <f t="shared" si="45"/>
        <v>0</v>
      </c>
      <c r="AG218" s="203">
        <f t="shared" ref="AG218" si="46">SUM(AG209:AG216)</f>
        <v>0</v>
      </c>
      <c r="AH218" s="49" t="s">
        <v>1</v>
      </c>
      <c r="AI218" s="212">
        <f>SUM(AI209:AI216)</f>
        <v>0</v>
      </c>
      <c r="AJ218" s="21"/>
      <c r="AK218" s="14" t="s">
        <v>208</v>
      </c>
      <c r="AL218" s="223">
        <f>AG8+AG26+AG44+AG62+AG80+AG98+AG116+AG134+AG152+AG170+AG188+AG206</f>
        <v>0</v>
      </c>
      <c r="AM218" s="21"/>
      <c r="AN218" s="21"/>
    </row>
    <row r="219" spans="1:48" s="19" customFormat="1" ht="24.75" thickBot="1">
      <c r="A219" s="216" t="s">
        <v>544</v>
      </c>
      <c r="B219" s="186"/>
      <c r="C219" s="187"/>
      <c r="D219" s="187"/>
      <c r="E219" s="187"/>
      <c r="F219" s="187"/>
      <c r="G219" s="187"/>
      <c r="H219" s="187"/>
      <c r="I219" s="187"/>
      <c r="J219" s="187"/>
      <c r="K219" s="188"/>
      <c r="L219" s="189"/>
      <c r="M219" s="187"/>
      <c r="N219" s="187"/>
      <c r="O219" s="187"/>
      <c r="P219" s="187"/>
      <c r="Q219" s="187"/>
      <c r="R219" s="187"/>
      <c r="S219" s="187"/>
      <c r="T219" s="187"/>
      <c r="U219" s="190"/>
      <c r="V219" s="186"/>
      <c r="W219" s="187"/>
      <c r="X219" s="187"/>
      <c r="Y219" s="187"/>
      <c r="Z219" s="187"/>
      <c r="AA219" s="187"/>
      <c r="AB219" s="187"/>
      <c r="AC219" s="187"/>
      <c r="AD219" s="187"/>
      <c r="AE219" s="187"/>
      <c r="AF219" s="188"/>
      <c r="AG219" s="217">
        <f>SUM(B219:AF219)</f>
        <v>0</v>
      </c>
      <c r="AH219" s="16"/>
      <c r="AI219" s="16"/>
      <c r="AK219" s="1879" t="s">
        <v>100</v>
      </c>
      <c r="AL219" s="1881"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224"/>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880"/>
      <c r="AL220" s="1882"/>
    </row>
    <row r="221" spans="1:48" s="5" customFormat="1" ht="20.100000000000001" customHeight="1" thickBot="1">
      <c r="A221" s="5" t="s">
        <v>97</v>
      </c>
      <c r="AJ221" s="20"/>
      <c r="AK221" s="209" t="s">
        <v>541</v>
      </c>
      <c r="AL221" s="210" t="e">
        <f>ROUND((AG21+AG39+AG57+AG75+AG93+AG111+AG129+AG147+AG165+AG183+AG201+AG219)/(AG9+AG27+AG45+AG63+AG81+AG99+AG117+AG135+AG153+AG171+AG189+AG207)*100,0) &amp;"％"</f>
        <v>#DIV/0!</v>
      </c>
    </row>
    <row r="222" spans="1:48" s="5" customFormat="1" ht="20.100000000000001" customHeight="1">
      <c r="A222" s="225" t="s">
        <v>555</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98</v>
      </c>
      <c r="B223" s="87"/>
      <c r="C223" s="87"/>
      <c r="D223" s="87"/>
      <c r="E223" s="87"/>
      <c r="F223" s="87"/>
      <c r="G223" s="87"/>
      <c r="H223" s="87"/>
      <c r="I223" s="87"/>
      <c r="J223" s="87"/>
      <c r="K223" s="87"/>
      <c r="L223" s="87"/>
      <c r="M223" s="87"/>
      <c r="N223" s="87"/>
      <c r="O223" s="87"/>
      <c r="P223" s="87"/>
      <c r="Q223" s="87"/>
      <c r="R223" s="87"/>
      <c r="S223" s="87"/>
    </row>
    <row r="224" spans="1:48" ht="24.95" customHeight="1">
      <c r="A224" s="5" t="s">
        <v>99</v>
      </c>
      <c r="B224" s="87"/>
      <c r="C224" s="87"/>
      <c r="D224" s="87"/>
      <c r="E224" s="87"/>
      <c r="F224" s="87"/>
      <c r="G224" s="87"/>
      <c r="H224" s="87"/>
      <c r="I224" s="87"/>
      <c r="J224" s="87"/>
      <c r="K224" s="87"/>
      <c r="L224" s="87"/>
      <c r="M224" s="87"/>
      <c r="N224" s="87"/>
      <c r="O224" s="87"/>
      <c r="P224" s="87"/>
      <c r="Q224" s="87"/>
      <c r="R224" s="87"/>
      <c r="S224" s="87"/>
    </row>
    <row r="225" spans="1:1" s="20" customFormat="1" ht="24.95" customHeight="1">
      <c r="A225" s="5" t="s">
        <v>411</v>
      </c>
    </row>
    <row r="226" spans="1:1" s="20" customFormat="1" ht="24.95" customHeight="1">
      <c r="A226" s="88"/>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L7:AL8"/>
    <mergeCell ref="AI9:AI10"/>
    <mergeCell ref="B4:C4"/>
    <mergeCell ref="E4:F4"/>
    <mergeCell ref="AG6:AG7"/>
    <mergeCell ref="AK7:AK8"/>
    <mergeCell ref="AA2:AD2"/>
    <mergeCell ref="AE2:AG2"/>
    <mergeCell ref="AI81:AI82"/>
    <mergeCell ref="AG78:AG79"/>
    <mergeCell ref="A2:C2"/>
    <mergeCell ref="D2:N2"/>
    <mergeCell ref="O2:R2"/>
    <mergeCell ref="S2:Z2"/>
    <mergeCell ref="AK115:AK116"/>
    <mergeCell ref="AL115:AL116"/>
    <mergeCell ref="AL97:AL98"/>
    <mergeCell ref="AI99:AI100"/>
    <mergeCell ref="AG96:AG97"/>
    <mergeCell ref="AK97:AK98"/>
    <mergeCell ref="AG168:AG169"/>
    <mergeCell ref="AK169:AK170"/>
    <mergeCell ref="AL169:AL170"/>
    <mergeCell ref="AI117:AI118"/>
    <mergeCell ref="AG150:AG151"/>
    <mergeCell ref="AK151:AK152"/>
    <mergeCell ref="AL151:AL152"/>
    <mergeCell ref="AG132:AG133"/>
    <mergeCell ref="AK133:AK134"/>
    <mergeCell ref="AL133:AL134"/>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L25:AL26"/>
    <mergeCell ref="AI27:AI28"/>
    <mergeCell ref="B40:C40"/>
    <mergeCell ref="E40:F40"/>
    <mergeCell ref="B22:C22"/>
    <mergeCell ref="E22:F22"/>
    <mergeCell ref="AG24:AG25"/>
    <mergeCell ref="AK25:AK26"/>
    <mergeCell ref="AL43:AL44"/>
    <mergeCell ref="AI45:AI46"/>
    <mergeCell ref="B58:C58"/>
    <mergeCell ref="E58:F58"/>
    <mergeCell ref="AG42:AG43"/>
    <mergeCell ref="AK43:AK44"/>
    <mergeCell ref="B94:C94"/>
    <mergeCell ref="E94:F94"/>
    <mergeCell ref="AL61:AL62"/>
    <mergeCell ref="AI63:AI64"/>
    <mergeCell ref="B76:C76"/>
    <mergeCell ref="E76:F76"/>
    <mergeCell ref="AG60:AG61"/>
    <mergeCell ref="AK61:AK62"/>
    <mergeCell ref="AK79:AK80"/>
    <mergeCell ref="AL79:AL80"/>
    <mergeCell ref="B148:C148"/>
    <mergeCell ref="E148:F148"/>
    <mergeCell ref="B166:C166"/>
    <mergeCell ref="E166:F166"/>
    <mergeCell ref="AI153:AI154"/>
    <mergeCell ref="B112:C112"/>
    <mergeCell ref="E112:F112"/>
    <mergeCell ref="B130:C130"/>
    <mergeCell ref="E130:F130"/>
    <mergeCell ref="AI135:AI136"/>
    <mergeCell ref="AG114:AG115"/>
    <mergeCell ref="AI171:AI172"/>
    <mergeCell ref="B184:C184"/>
    <mergeCell ref="E184:F184"/>
    <mergeCell ref="B202:C202"/>
    <mergeCell ref="E202:F202"/>
  </mergeCells>
  <phoneticPr fontId="7"/>
  <dataValidations count="1">
    <dataValidation type="list" allowBlank="1" showInputMessage="1" showErrorMessage="1" sqref="B206:AF206 B188:AF188 B152:AF152 B116:AF116 B80:AF80 B44:AF44 B8:AF8 B26:AF26 B62:AF62 B98:AF98 B134:AF134 B170:AF170" xr:uid="{00000000-0002-0000-0600-00000000000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8AF7-7A6B-4A93-A03B-766EEE4BA1F4}">
  <sheetPr>
    <tabColor theme="4"/>
  </sheetPr>
  <dimension ref="B1:Q28"/>
  <sheetViews>
    <sheetView view="pageBreakPreview" zoomScale="85" zoomScaleNormal="100" zoomScaleSheetLayoutView="85" workbookViewId="0">
      <selection activeCell="Q18" sqref="Q18"/>
    </sheetView>
  </sheetViews>
  <sheetFormatPr defaultRowHeight="13.5"/>
  <cols>
    <col min="1" max="1" width="1.625" style="596" customWidth="1"/>
    <col min="2" max="2" width="10.25" style="596" customWidth="1"/>
    <col min="3" max="3" width="15.625" style="596" customWidth="1"/>
    <col min="4" max="4" width="15.25" style="596" customWidth="1"/>
    <col min="5" max="5" width="17.5" style="596" customWidth="1"/>
    <col min="6" max="6" width="15.125" style="596" customWidth="1"/>
    <col min="7" max="7" width="19.625" style="596" customWidth="1"/>
    <col min="8" max="8" width="1.875" style="596" customWidth="1"/>
    <col min="9" max="9" width="2.5" style="596" customWidth="1"/>
    <col min="10" max="256" width="9" style="596"/>
    <col min="257" max="257" width="1.125" style="596" customWidth="1"/>
    <col min="258" max="259" width="15.625" style="596" customWidth="1"/>
    <col min="260" max="260" width="15.25" style="596" customWidth="1"/>
    <col min="261" max="261" width="17.5" style="596" customWidth="1"/>
    <col min="262" max="262" width="15.125" style="596" customWidth="1"/>
    <col min="263" max="263" width="15.25" style="596" customWidth="1"/>
    <col min="264" max="264" width="3.75" style="596" customWidth="1"/>
    <col min="265" max="265" width="2.5" style="596" customWidth="1"/>
    <col min="266" max="512" width="9" style="596"/>
    <col min="513" max="513" width="1.125" style="596" customWidth="1"/>
    <col min="514" max="515" width="15.625" style="596" customWidth="1"/>
    <col min="516" max="516" width="15.25" style="596" customWidth="1"/>
    <col min="517" max="517" width="17.5" style="596" customWidth="1"/>
    <col min="518" max="518" width="15.125" style="596" customWidth="1"/>
    <col min="519" max="519" width="15.25" style="596" customWidth="1"/>
    <col min="520" max="520" width="3.75" style="596" customWidth="1"/>
    <col min="521" max="521" width="2.5" style="596" customWidth="1"/>
    <col min="522" max="768" width="9" style="596"/>
    <col min="769" max="769" width="1.125" style="596" customWidth="1"/>
    <col min="770" max="771" width="15.625" style="596" customWidth="1"/>
    <col min="772" max="772" width="15.25" style="596" customWidth="1"/>
    <col min="773" max="773" width="17.5" style="596" customWidth="1"/>
    <col min="774" max="774" width="15.125" style="596" customWidth="1"/>
    <col min="775" max="775" width="15.25" style="596" customWidth="1"/>
    <col min="776" max="776" width="3.75" style="596" customWidth="1"/>
    <col min="777" max="777" width="2.5" style="596" customWidth="1"/>
    <col min="778" max="1024" width="9" style="596"/>
    <col min="1025" max="1025" width="1.125" style="596" customWidth="1"/>
    <col min="1026" max="1027" width="15.625" style="596" customWidth="1"/>
    <col min="1028" max="1028" width="15.25" style="596" customWidth="1"/>
    <col min="1029" max="1029" width="17.5" style="596" customWidth="1"/>
    <col min="1030" max="1030" width="15.125" style="596" customWidth="1"/>
    <col min="1031" max="1031" width="15.25" style="596" customWidth="1"/>
    <col min="1032" max="1032" width="3.75" style="596" customWidth="1"/>
    <col min="1033" max="1033" width="2.5" style="596" customWidth="1"/>
    <col min="1034" max="1280" width="9" style="596"/>
    <col min="1281" max="1281" width="1.125" style="596" customWidth="1"/>
    <col min="1282" max="1283" width="15.625" style="596" customWidth="1"/>
    <col min="1284" max="1284" width="15.25" style="596" customWidth="1"/>
    <col min="1285" max="1285" width="17.5" style="596" customWidth="1"/>
    <col min="1286" max="1286" width="15.125" style="596" customWidth="1"/>
    <col min="1287" max="1287" width="15.25" style="596" customWidth="1"/>
    <col min="1288" max="1288" width="3.75" style="596" customWidth="1"/>
    <col min="1289" max="1289" width="2.5" style="596" customWidth="1"/>
    <col min="1290" max="1536" width="9" style="596"/>
    <col min="1537" max="1537" width="1.125" style="596" customWidth="1"/>
    <col min="1538" max="1539" width="15.625" style="596" customWidth="1"/>
    <col min="1540" max="1540" width="15.25" style="596" customWidth="1"/>
    <col min="1541" max="1541" width="17.5" style="596" customWidth="1"/>
    <col min="1542" max="1542" width="15.125" style="596" customWidth="1"/>
    <col min="1543" max="1543" width="15.25" style="596" customWidth="1"/>
    <col min="1544" max="1544" width="3.75" style="596" customWidth="1"/>
    <col min="1545" max="1545" width="2.5" style="596" customWidth="1"/>
    <col min="1546" max="1792" width="9" style="596"/>
    <col min="1793" max="1793" width="1.125" style="596" customWidth="1"/>
    <col min="1794" max="1795" width="15.625" style="596" customWidth="1"/>
    <col min="1796" max="1796" width="15.25" style="596" customWidth="1"/>
    <col min="1797" max="1797" width="17.5" style="596" customWidth="1"/>
    <col min="1798" max="1798" width="15.125" style="596" customWidth="1"/>
    <col min="1799" max="1799" width="15.25" style="596" customWidth="1"/>
    <col min="1800" max="1800" width="3.75" style="596" customWidth="1"/>
    <col min="1801" max="1801" width="2.5" style="596" customWidth="1"/>
    <col min="1802" max="2048" width="9" style="596"/>
    <col min="2049" max="2049" width="1.125" style="596" customWidth="1"/>
    <col min="2050" max="2051" width="15.625" style="596" customWidth="1"/>
    <col min="2052" max="2052" width="15.25" style="596" customWidth="1"/>
    <col min="2053" max="2053" width="17.5" style="596" customWidth="1"/>
    <col min="2054" max="2054" width="15.125" style="596" customWidth="1"/>
    <col min="2055" max="2055" width="15.25" style="596" customWidth="1"/>
    <col min="2056" max="2056" width="3.75" style="596" customWidth="1"/>
    <col min="2057" max="2057" width="2.5" style="596" customWidth="1"/>
    <col min="2058" max="2304" width="9" style="596"/>
    <col min="2305" max="2305" width="1.125" style="596" customWidth="1"/>
    <col min="2306" max="2307" width="15.625" style="596" customWidth="1"/>
    <col min="2308" max="2308" width="15.25" style="596" customWidth="1"/>
    <col min="2309" max="2309" width="17.5" style="596" customWidth="1"/>
    <col min="2310" max="2310" width="15.125" style="596" customWidth="1"/>
    <col min="2311" max="2311" width="15.25" style="596" customWidth="1"/>
    <col min="2312" max="2312" width="3.75" style="596" customWidth="1"/>
    <col min="2313" max="2313" width="2.5" style="596" customWidth="1"/>
    <col min="2314" max="2560" width="9" style="596"/>
    <col min="2561" max="2561" width="1.125" style="596" customWidth="1"/>
    <col min="2562" max="2563" width="15.625" style="596" customWidth="1"/>
    <col min="2564" max="2564" width="15.25" style="596" customWidth="1"/>
    <col min="2565" max="2565" width="17.5" style="596" customWidth="1"/>
    <col min="2566" max="2566" width="15.125" style="596" customWidth="1"/>
    <col min="2567" max="2567" width="15.25" style="596" customWidth="1"/>
    <col min="2568" max="2568" width="3.75" style="596" customWidth="1"/>
    <col min="2569" max="2569" width="2.5" style="596" customWidth="1"/>
    <col min="2570" max="2816" width="9" style="596"/>
    <col min="2817" max="2817" width="1.125" style="596" customWidth="1"/>
    <col min="2818" max="2819" width="15.625" style="596" customWidth="1"/>
    <col min="2820" max="2820" width="15.25" style="596" customWidth="1"/>
    <col min="2821" max="2821" width="17.5" style="596" customWidth="1"/>
    <col min="2822" max="2822" width="15.125" style="596" customWidth="1"/>
    <col min="2823" max="2823" width="15.25" style="596" customWidth="1"/>
    <col min="2824" max="2824" width="3.75" style="596" customWidth="1"/>
    <col min="2825" max="2825" width="2.5" style="596" customWidth="1"/>
    <col min="2826" max="3072" width="9" style="596"/>
    <col min="3073" max="3073" width="1.125" style="596" customWidth="1"/>
    <col min="3074" max="3075" width="15.625" style="596" customWidth="1"/>
    <col min="3076" max="3076" width="15.25" style="596" customWidth="1"/>
    <col min="3077" max="3077" width="17.5" style="596" customWidth="1"/>
    <col min="3078" max="3078" width="15.125" style="596" customWidth="1"/>
    <col min="3079" max="3079" width="15.25" style="596" customWidth="1"/>
    <col min="3080" max="3080" width="3.75" style="596" customWidth="1"/>
    <col min="3081" max="3081" width="2.5" style="596" customWidth="1"/>
    <col min="3082" max="3328" width="9" style="596"/>
    <col min="3329" max="3329" width="1.125" style="596" customWidth="1"/>
    <col min="3330" max="3331" width="15.625" style="596" customWidth="1"/>
    <col min="3332" max="3332" width="15.25" style="596" customWidth="1"/>
    <col min="3333" max="3333" width="17.5" style="596" customWidth="1"/>
    <col min="3334" max="3334" width="15.125" style="596" customWidth="1"/>
    <col min="3335" max="3335" width="15.25" style="596" customWidth="1"/>
    <col min="3336" max="3336" width="3.75" style="596" customWidth="1"/>
    <col min="3337" max="3337" width="2.5" style="596" customWidth="1"/>
    <col min="3338" max="3584" width="9" style="596"/>
    <col min="3585" max="3585" width="1.125" style="596" customWidth="1"/>
    <col min="3586" max="3587" width="15.625" style="596" customWidth="1"/>
    <col min="3588" max="3588" width="15.25" style="596" customWidth="1"/>
    <col min="3589" max="3589" width="17.5" style="596" customWidth="1"/>
    <col min="3590" max="3590" width="15.125" style="596" customWidth="1"/>
    <col min="3591" max="3591" width="15.25" style="596" customWidth="1"/>
    <col min="3592" max="3592" width="3.75" style="596" customWidth="1"/>
    <col min="3593" max="3593" width="2.5" style="596" customWidth="1"/>
    <col min="3594" max="3840" width="9" style="596"/>
    <col min="3841" max="3841" width="1.125" style="596" customWidth="1"/>
    <col min="3842" max="3843" width="15.625" style="596" customWidth="1"/>
    <col min="3844" max="3844" width="15.25" style="596" customWidth="1"/>
    <col min="3845" max="3845" width="17.5" style="596" customWidth="1"/>
    <col min="3846" max="3846" width="15.125" style="596" customWidth="1"/>
    <col min="3847" max="3847" width="15.25" style="596" customWidth="1"/>
    <col min="3848" max="3848" width="3.75" style="596" customWidth="1"/>
    <col min="3849" max="3849" width="2.5" style="596" customWidth="1"/>
    <col min="3850" max="4096" width="9" style="596"/>
    <col min="4097" max="4097" width="1.125" style="596" customWidth="1"/>
    <col min="4098" max="4099" width="15.625" style="596" customWidth="1"/>
    <col min="4100" max="4100" width="15.25" style="596" customWidth="1"/>
    <col min="4101" max="4101" width="17.5" style="596" customWidth="1"/>
    <col min="4102" max="4102" width="15.125" style="596" customWidth="1"/>
    <col min="4103" max="4103" width="15.25" style="596" customWidth="1"/>
    <col min="4104" max="4104" width="3.75" style="596" customWidth="1"/>
    <col min="4105" max="4105" width="2.5" style="596" customWidth="1"/>
    <col min="4106" max="4352" width="9" style="596"/>
    <col min="4353" max="4353" width="1.125" style="596" customWidth="1"/>
    <col min="4354" max="4355" width="15.625" style="596" customWidth="1"/>
    <col min="4356" max="4356" width="15.25" style="596" customWidth="1"/>
    <col min="4357" max="4357" width="17.5" style="596" customWidth="1"/>
    <col min="4358" max="4358" width="15.125" style="596" customWidth="1"/>
    <col min="4359" max="4359" width="15.25" style="596" customWidth="1"/>
    <col min="4360" max="4360" width="3.75" style="596" customWidth="1"/>
    <col min="4361" max="4361" width="2.5" style="596" customWidth="1"/>
    <col min="4362" max="4608" width="9" style="596"/>
    <col min="4609" max="4609" width="1.125" style="596" customWidth="1"/>
    <col min="4610" max="4611" width="15.625" style="596" customWidth="1"/>
    <col min="4612" max="4612" width="15.25" style="596" customWidth="1"/>
    <col min="4613" max="4613" width="17.5" style="596" customWidth="1"/>
    <col min="4614" max="4614" width="15.125" style="596" customWidth="1"/>
    <col min="4615" max="4615" width="15.25" style="596" customWidth="1"/>
    <col min="4616" max="4616" width="3.75" style="596" customWidth="1"/>
    <col min="4617" max="4617" width="2.5" style="596" customWidth="1"/>
    <col min="4618" max="4864" width="9" style="596"/>
    <col min="4865" max="4865" width="1.125" style="596" customWidth="1"/>
    <col min="4866" max="4867" width="15.625" style="596" customWidth="1"/>
    <col min="4868" max="4868" width="15.25" style="596" customWidth="1"/>
    <col min="4869" max="4869" width="17.5" style="596" customWidth="1"/>
    <col min="4870" max="4870" width="15.125" style="596" customWidth="1"/>
    <col min="4871" max="4871" width="15.25" style="596" customWidth="1"/>
    <col min="4872" max="4872" width="3.75" style="596" customWidth="1"/>
    <col min="4873" max="4873" width="2.5" style="596" customWidth="1"/>
    <col min="4874" max="5120" width="9" style="596"/>
    <col min="5121" max="5121" width="1.125" style="596" customWidth="1"/>
    <col min="5122" max="5123" width="15.625" style="596" customWidth="1"/>
    <col min="5124" max="5124" width="15.25" style="596" customWidth="1"/>
    <col min="5125" max="5125" width="17.5" style="596" customWidth="1"/>
    <col min="5126" max="5126" width="15.125" style="596" customWidth="1"/>
    <col min="5127" max="5127" width="15.25" style="596" customWidth="1"/>
    <col min="5128" max="5128" width="3.75" style="596" customWidth="1"/>
    <col min="5129" max="5129" width="2.5" style="596" customWidth="1"/>
    <col min="5130" max="5376" width="9" style="596"/>
    <col min="5377" max="5377" width="1.125" style="596" customWidth="1"/>
    <col min="5378" max="5379" width="15.625" style="596" customWidth="1"/>
    <col min="5380" max="5380" width="15.25" style="596" customWidth="1"/>
    <col min="5381" max="5381" width="17.5" style="596" customWidth="1"/>
    <col min="5382" max="5382" width="15.125" style="596" customWidth="1"/>
    <col min="5383" max="5383" width="15.25" style="596" customWidth="1"/>
    <col min="5384" max="5384" width="3.75" style="596" customWidth="1"/>
    <col min="5385" max="5385" width="2.5" style="596" customWidth="1"/>
    <col min="5386" max="5632" width="9" style="596"/>
    <col min="5633" max="5633" width="1.125" style="596" customWidth="1"/>
    <col min="5634" max="5635" width="15.625" style="596" customWidth="1"/>
    <col min="5636" max="5636" width="15.25" style="596" customWidth="1"/>
    <col min="5637" max="5637" width="17.5" style="596" customWidth="1"/>
    <col min="5638" max="5638" width="15.125" style="596" customWidth="1"/>
    <col min="5639" max="5639" width="15.25" style="596" customWidth="1"/>
    <col min="5640" max="5640" width="3.75" style="596" customWidth="1"/>
    <col min="5641" max="5641" width="2.5" style="596" customWidth="1"/>
    <col min="5642" max="5888" width="9" style="596"/>
    <col min="5889" max="5889" width="1.125" style="596" customWidth="1"/>
    <col min="5890" max="5891" width="15.625" style="596" customWidth="1"/>
    <col min="5892" max="5892" width="15.25" style="596" customWidth="1"/>
    <col min="5893" max="5893" width="17.5" style="596" customWidth="1"/>
    <col min="5894" max="5894" width="15.125" style="596" customWidth="1"/>
    <col min="5895" max="5895" width="15.25" style="596" customWidth="1"/>
    <col min="5896" max="5896" width="3.75" style="596" customWidth="1"/>
    <col min="5897" max="5897" width="2.5" style="596" customWidth="1"/>
    <col min="5898" max="6144" width="9" style="596"/>
    <col min="6145" max="6145" width="1.125" style="596" customWidth="1"/>
    <col min="6146" max="6147" width="15.625" style="596" customWidth="1"/>
    <col min="6148" max="6148" width="15.25" style="596" customWidth="1"/>
    <col min="6149" max="6149" width="17.5" style="596" customWidth="1"/>
    <col min="6150" max="6150" width="15.125" style="596" customWidth="1"/>
    <col min="6151" max="6151" width="15.25" style="596" customWidth="1"/>
    <col min="6152" max="6152" width="3.75" style="596" customWidth="1"/>
    <col min="6153" max="6153" width="2.5" style="596" customWidth="1"/>
    <col min="6154" max="6400" width="9" style="596"/>
    <col min="6401" max="6401" width="1.125" style="596" customWidth="1"/>
    <col min="6402" max="6403" width="15.625" style="596" customWidth="1"/>
    <col min="6404" max="6404" width="15.25" style="596" customWidth="1"/>
    <col min="6405" max="6405" width="17.5" style="596" customWidth="1"/>
    <col min="6406" max="6406" width="15.125" style="596" customWidth="1"/>
    <col min="6407" max="6407" width="15.25" style="596" customWidth="1"/>
    <col min="6408" max="6408" width="3.75" style="596" customWidth="1"/>
    <col min="6409" max="6409" width="2.5" style="596" customWidth="1"/>
    <col min="6410" max="6656" width="9" style="596"/>
    <col min="6657" max="6657" width="1.125" style="596" customWidth="1"/>
    <col min="6658" max="6659" width="15.625" style="596" customWidth="1"/>
    <col min="6660" max="6660" width="15.25" style="596" customWidth="1"/>
    <col min="6661" max="6661" width="17.5" style="596" customWidth="1"/>
    <col min="6662" max="6662" width="15.125" style="596" customWidth="1"/>
    <col min="6663" max="6663" width="15.25" style="596" customWidth="1"/>
    <col min="6664" max="6664" width="3.75" style="596" customWidth="1"/>
    <col min="6665" max="6665" width="2.5" style="596" customWidth="1"/>
    <col min="6666" max="6912" width="9" style="596"/>
    <col min="6913" max="6913" width="1.125" style="596" customWidth="1"/>
    <col min="6914" max="6915" width="15.625" style="596" customWidth="1"/>
    <col min="6916" max="6916" width="15.25" style="596" customWidth="1"/>
    <col min="6917" max="6917" width="17.5" style="596" customWidth="1"/>
    <col min="6918" max="6918" width="15.125" style="596" customWidth="1"/>
    <col min="6919" max="6919" width="15.25" style="596" customWidth="1"/>
    <col min="6920" max="6920" width="3.75" style="596" customWidth="1"/>
    <col min="6921" max="6921" width="2.5" style="596" customWidth="1"/>
    <col min="6922" max="7168" width="9" style="596"/>
    <col min="7169" max="7169" width="1.125" style="596" customWidth="1"/>
    <col min="7170" max="7171" width="15.625" style="596" customWidth="1"/>
    <col min="7172" max="7172" width="15.25" style="596" customWidth="1"/>
    <col min="7173" max="7173" width="17.5" style="596" customWidth="1"/>
    <col min="7174" max="7174" width="15.125" style="596" customWidth="1"/>
    <col min="7175" max="7175" width="15.25" style="596" customWidth="1"/>
    <col min="7176" max="7176" width="3.75" style="596" customWidth="1"/>
    <col min="7177" max="7177" width="2.5" style="596" customWidth="1"/>
    <col min="7178" max="7424" width="9" style="596"/>
    <col min="7425" max="7425" width="1.125" style="596" customWidth="1"/>
    <col min="7426" max="7427" width="15.625" style="596" customWidth="1"/>
    <col min="7428" max="7428" width="15.25" style="596" customWidth="1"/>
    <col min="7429" max="7429" width="17.5" style="596" customWidth="1"/>
    <col min="7430" max="7430" width="15.125" style="596" customWidth="1"/>
    <col min="7431" max="7431" width="15.25" style="596" customWidth="1"/>
    <col min="7432" max="7432" width="3.75" style="596" customWidth="1"/>
    <col min="7433" max="7433" width="2.5" style="596" customWidth="1"/>
    <col min="7434" max="7680" width="9" style="596"/>
    <col min="7681" max="7681" width="1.125" style="596" customWidth="1"/>
    <col min="7682" max="7683" width="15.625" style="596" customWidth="1"/>
    <col min="7684" max="7684" width="15.25" style="596" customWidth="1"/>
    <col min="7685" max="7685" width="17.5" style="596" customWidth="1"/>
    <col min="7686" max="7686" width="15.125" style="596" customWidth="1"/>
    <col min="7687" max="7687" width="15.25" style="596" customWidth="1"/>
    <col min="7688" max="7688" width="3.75" style="596" customWidth="1"/>
    <col min="7689" max="7689" width="2.5" style="596" customWidth="1"/>
    <col min="7690" max="7936" width="9" style="596"/>
    <col min="7937" max="7937" width="1.125" style="596" customWidth="1"/>
    <col min="7938" max="7939" width="15.625" style="596" customWidth="1"/>
    <col min="7940" max="7940" width="15.25" style="596" customWidth="1"/>
    <col min="7941" max="7941" width="17.5" style="596" customWidth="1"/>
    <col min="7942" max="7942" width="15.125" style="596" customWidth="1"/>
    <col min="7943" max="7943" width="15.25" style="596" customWidth="1"/>
    <col min="7944" max="7944" width="3.75" style="596" customWidth="1"/>
    <col min="7945" max="7945" width="2.5" style="596" customWidth="1"/>
    <col min="7946" max="8192" width="9" style="596"/>
    <col min="8193" max="8193" width="1.125" style="596" customWidth="1"/>
    <col min="8194" max="8195" width="15.625" style="596" customWidth="1"/>
    <col min="8196" max="8196" width="15.25" style="596" customWidth="1"/>
    <col min="8197" max="8197" width="17.5" style="596" customWidth="1"/>
    <col min="8198" max="8198" width="15.125" style="596" customWidth="1"/>
    <col min="8199" max="8199" width="15.25" style="596" customWidth="1"/>
    <col min="8200" max="8200" width="3.75" style="596" customWidth="1"/>
    <col min="8201" max="8201" width="2.5" style="596" customWidth="1"/>
    <col min="8202" max="8448" width="9" style="596"/>
    <col min="8449" max="8449" width="1.125" style="596" customWidth="1"/>
    <col min="8450" max="8451" width="15.625" style="596" customWidth="1"/>
    <col min="8452" max="8452" width="15.25" style="596" customWidth="1"/>
    <col min="8453" max="8453" width="17.5" style="596" customWidth="1"/>
    <col min="8454" max="8454" width="15.125" style="596" customWidth="1"/>
    <col min="8455" max="8455" width="15.25" style="596" customWidth="1"/>
    <col min="8456" max="8456" width="3.75" style="596" customWidth="1"/>
    <col min="8457" max="8457" width="2.5" style="596" customWidth="1"/>
    <col min="8458" max="8704" width="9" style="596"/>
    <col min="8705" max="8705" width="1.125" style="596" customWidth="1"/>
    <col min="8706" max="8707" width="15.625" style="596" customWidth="1"/>
    <col min="8708" max="8708" width="15.25" style="596" customWidth="1"/>
    <col min="8709" max="8709" width="17.5" style="596" customWidth="1"/>
    <col min="8710" max="8710" width="15.125" style="596" customWidth="1"/>
    <col min="8711" max="8711" width="15.25" style="596" customWidth="1"/>
    <col min="8712" max="8712" width="3.75" style="596" customWidth="1"/>
    <col min="8713" max="8713" width="2.5" style="596" customWidth="1"/>
    <col min="8714" max="8960" width="9" style="596"/>
    <col min="8961" max="8961" width="1.125" style="596" customWidth="1"/>
    <col min="8962" max="8963" width="15.625" style="596" customWidth="1"/>
    <col min="8964" max="8964" width="15.25" style="596" customWidth="1"/>
    <col min="8965" max="8965" width="17.5" style="596" customWidth="1"/>
    <col min="8966" max="8966" width="15.125" style="596" customWidth="1"/>
    <col min="8967" max="8967" width="15.25" style="596" customWidth="1"/>
    <col min="8968" max="8968" width="3.75" style="596" customWidth="1"/>
    <col min="8969" max="8969" width="2.5" style="596" customWidth="1"/>
    <col min="8970" max="9216" width="9" style="596"/>
    <col min="9217" max="9217" width="1.125" style="596" customWidth="1"/>
    <col min="9218" max="9219" width="15.625" style="596" customWidth="1"/>
    <col min="9220" max="9220" width="15.25" style="596" customWidth="1"/>
    <col min="9221" max="9221" width="17.5" style="596" customWidth="1"/>
    <col min="9222" max="9222" width="15.125" style="596" customWidth="1"/>
    <col min="9223" max="9223" width="15.25" style="596" customWidth="1"/>
    <col min="9224" max="9224" width="3.75" style="596" customWidth="1"/>
    <col min="9225" max="9225" width="2.5" style="596" customWidth="1"/>
    <col min="9226" max="9472" width="9" style="596"/>
    <col min="9473" max="9473" width="1.125" style="596" customWidth="1"/>
    <col min="9474" max="9475" width="15.625" style="596" customWidth="1"/>
    <col min="9476" max="9476" width="15.25" style="596" customWidth="1"/>
    <col min="9477" max="9477" width="17.5" style="596" customWidth="1"/>
    <col min="9478" max="9478" width="15.125" style="596" customWidth="1"/>
    <col min="9479" max="9479" width="15.25" style="596" customWidth="1"/>
    <col min="9480" max="9480" width="3.75" style="596" customWidth="1"/>
    <col min="9481" max="9481" width="2.5" style="596" customWidth="1"/>
    <col min="9482" max="9728" width="9" style="596"/>
    <col min="9729" max="9729" width="1.125" style="596" customWidth="1"/>
    <col min="9730" max="9731" width="15.625" style="596" customWidth="1"/>
    <col min="9732" max="9732" width="15.25" style="596" customWidth="1"/>
    <col min="9733" max="9733" width="17.5" style="596" customWidth="1"/>
    <col min="9734" max="9734" width="15.125" style="596" customWidth="1"/>
    <col min="9735" max="9735" width="15.25" style="596" customWidth="1"/>
    <col min="9736" max="9736" width="3.75" style="596" customWidth="1"/>
    <col min="9737" max="9737" width="2.5" style="596" customWidth="1"/>
    <col min="9738" max="9984" width="9" style="596"/>
    <col min="9985" max="9985" width="1.125" style="596" customWidth="1"/>
    <col min="9986" max="9987" width="15.625" style="596" customWidth="1"/>
    <col min="9988" max="9988" width="15.25" style="596" customWidth="1"/>
    <col min="9989" max="9989" width="17.5" style="596" customWidth="1"/>
    <col min="9990" max="9990" width="15.125" style="596" customWidth="1"/>
    <col min="9991" max="9991" width="15.25" style="596" customWidth="1"/>
    <col min="9992" max="9992" width="3.75" style="596" customWidth="1"/>
    <col min="9993" max="9993" width="2.5" style="596" customWidth="1"/>
    <col min="9994" max="10240" width="9" style="596"/>
    <col min="10241" max="10241" width="1.125" style="596" customWidth="1"/>
    <col min="10242" max="10243" width="15.625" style="596" customWidth="1"/>
    <col min="10244" max="10244" width="15.25" style="596" customWidth="1"/>
    <col min="10245" max="10245" width="17.5" style="596" customWidth="1"/>
    <col min="10246" max="10246" width="15.125" style="596" customWidth="1"/>
    <col min="10247" max="10247" width="15.25" style="596" customWidth="1"/>
    <col min="10248" max="10248" width="3.75" style="596" customWidth="1"/>
    <col min="10249" max="10249" width="2.5" style="596" customWidth="1"/>
    <col min="10250" max="10496" width="9" style="596"/>
    <col min="10497" max="10497" width="1.125" style="596" customWidth="1"/>
    <col min="10498" max="10499" width="15.625" style="596" customWidth="1"/>
    <col min="10500" max="10500" width="15.25" style="596" customWidth="1"/>
    <col min="10501" max="10501" width="17.5" style="596" customWidth="1"/>
    <col min="10502" max="10502" width="15.125" style="596" customWidth="1"/>
    <col min="10503" max="10503" width="15.25" style="596" customWidth="1"/>
    <col min="10504" max="10504" width="3.75" style="596" customWidth="1"/>
    <col min="10505" max="10505" width="2.5" style="596" customWidth="1"/>
    <col min="10506" max="10752" width="9" style="596"/>
    <col min="10753" max="10753" width="1.125" style="596" customWidth="1"/>
    <col min="10754" max="10755" width="15.625" style="596" customWidth="1"/>
    <col min="10756" max="10756" width="15.25" style="596" customWidth="1"/>
    <col min="10757" max="10757" width="17.5" style="596" customWidth="1"/>
    <col min="10758" max="10758" width="15.125" style="596" customWidth="1"/>
    <col min="10759" max="10759" width="15.25" style="596" customWidth="1"/>
    <col min="10760" max="10760" width="3.75" style="596" customWidth="1"/>
    <col min="10761" max="10761" width="2.5" style="596" customWidth="1"/>
    <col min="10762" max="11008" width="9" style="596"/>
    <col min="11009" max="11009" width="1.125" style="596" customWidth="1"/>
    <col min="11010" max="11011" width="15.625" style="596" customWidth="1"/>
    <col min="11012" max="11012" width="15.25" style="596" customWidth="1"/>
    <col min="11013" max="11013" width="17.5" style="596" customWidth="1"/>
    <col min="11014" max="11014" width="15.125" style="596" customWidth="1"/>
    <col min="11015" max="11015" width="15.25" style="596" customWidth="1"/>
    <col min="11016" max="11016" width="3.75" style="596" customWidth="1"/>
    <col min="11017" max="11017" width="2.5" style="596" customWidth="1"/>
    <col min="11018" max="11264" width="9" style="596"/>
    <col min="11265" max="11265" width="1.125" style="596" customWidth="1"/>
    <col min="11266" max="11267" width="15.625" style="596" customWidth="1"/>
    <col min="11268" max="11268" width="15.25" style="596" customWidth="1"/>
    <col min="11269" max="11269" width="17.5" style="596" customWidth="1"/>
    <col min="11270" max="11270" width="15.125" style="596" customWidth="1"/>
    <col min="11271" max="11271" width="15.25" style="596" customWidth="1"/>
    <col min="11272" max="11272" width="3.75" style="596" customWidth="1"/>
    <col min="11273" max="11273" width="2.5" style="596" customWidth="1"/>
    <col min="11274" max="11520" width="9" style="596"/>
    <col min="11521" max="11521" width="1.125" style="596" customWidth="1"/>
    <col min="11522" max="11523" width="15.625" style="596" customWidth="1"/>
    <col min="11524" max="11524" width="15.25" style="596" customWidth="1"/>
    <col min="11525" max="11525" width="17.5" style="596" customWidth="1"/>
    <col min="11526" max="11526" width="15.125" style="596" customWidth="1"/>
    <col min="11527" max="11527" width="15.25" style="596" customWidth="1"/>
    <col min="11528" max="11528" width="3.75" style="596" customWidth="1"/>
    <col min="11529" max="11529" width="2.5" style="596" customWidth="1"/>
    <col min="11530" max="11776" width="9" style="596"/>
    <col min="11777" max="11777" width="1.125" style="596" customWidth="1"/>
    <col min="11778" max="11779" width="15.625" style="596" customWidth="1"/>
    <col min="11780" max="11780" width="15.25" style="596" customWidth="1"/>
    <col min="11781" max="11781" width="17.5" style="596" customWidth="1"/>
    <col min="11782" max="11782" width="15.125" style="596" customWidth="1"/>
    <col min="11783" max="11783" width="15.25" style="596" customWidth="1"/>
    <col min="11784" max="11784" width="3.75" style="596" customWidth="1"/>
    <col min="11785" max="11785" width="2.5" style="596" customWidth="1"/>
    <col min="11786" max="12032" width="9" style="596"/>
    <col min="12033" max="12033" width="1.125" style="596" customWidth="1"/>
    <col min="12034" max="12035" width="15.625" style="596" customWidth="1"/>
    <col min="12036" max="12036" width="15.25" style="596" customWidth="1"/>
    <col min="12037" max="12037" width="17.5" style="596" customWidth="1"/>
    <col min="12038" max="12038" width="15.125" style="596" customWidth="1"/>
    <col min="12039" max="12039" width="15.25" style="596" customWidth="1"/>
    <col min="12040" max="12040" width="3.75" style="596" customWidth="1"/>
    <col min="12041" max="12041" width="2.5" style="596" customWidth="1"/>
    <col min="12042" max="12288" width="9" style="596"/>
    <col min="12289" max="12289" width="1.125" style="596" customWidth="1"/>
    <col min="12290" max="12291" width="15.625" style="596" customWidth="1"/>
    <col min="12292" max="12292" width="15.25" style="596" customWidth="1"/>
    <col min="12293" max="12293" width="17.5" style="596" customWidth="1"/>
    <col min="12294" max="12294" width="15.125" style="596" customWidth="1"/>
    <col min="12295" max="12295" width="15.25" style="596" customWidth="1"/>
    <col min="12296" max="12296" width="3.75" style="596" customWidth="1"/>
    <col min="12297" max="12297" width="2.5" style="596" customWidth="1"/>
    <col min="12298" max="12544" width="9" style="596"/>
    <col min="12545" max="12545" width="1.125" style="596" customWidth="1"/>
    <col min="12546" max="12547" width="15.625" style="596" customWidth="1"/>
    <col min="12548" max="12548" width="15.25" style="596" customWidth="1"/>
    <col min="12549" max="12549" width="17.5" style="596" customWidth="1"/>
    <col min="12550" max="12550" width="15.125" style="596" customWidth="1"/>
    <col min="12551" max="12551" width="15.25" style="596" customWidth="1"/>
    <col min="12552" max="12552" width="3.75" style="596" customWidth="1"/>
    <col min="12553" max="12553" width="2.5" style="596" customWidth="1"/>
    <col min="12554" max="12800" width="9" style="596"/>
    <col min="12801" max="12801" width="1.125" style="596" customWidth="1"/>
    <col min="12802" max="12803" width="15.625" style="596" customWidth="1"/>
    <col min="12804" max="12804" width="15.25" style="596" customWidth="1"/>
    <col min="12805" max="12805" width="17.5" style="596" customWidth="1"/>
    <col min="12806" max="12806" width="15.125" style="596" customWidth="1"/>
    <col min="12807" max="12807" width="15.25" style="596" customWidth="1"/>
    <col min="12808" max="12808" width="3.75" style="596" customWidth="1"/>
    <col min="12809" max="12809" width="2.5" style="596" customWidth="1"/>
    <col min="12810" max="13056" width="9" style="596"/>
    <col min="13057" max="13057" width="1.125" style="596" customWidth="1"/>
    <col min="13058" max="13059" width="15.625" style="596" customWidth="1"/>
    <col min="13060" max="13060" width="15.25" style="596" customWidth="1"/>
    <col min="13061" max="13061" width="17.5" style="596" customWidth="1"/>
    <col min="13062" max="13062" width="15.125" style="596" customWidth="1"/>
    <col min="13063" max="13063" width="15.25" style="596" customWidth="1"/>
    <col min="13064" max="13064" width="3.75" style="596" customWidth="1"/>
    <col min="13065" max="13065" width="2.5" style="596" customWidth="1"/>
    <col min="13066" max="13312" width="9" style="596"/>
    <col min="13313" max="13313" width="1.125" style="596" customWidth="1"/>
    <col min="13314" max="13315" width="15.625" style="596" customWidth="1"/>
    <col min="13316" max="13316" width="15.25" style="596" customWidth="1"/>
    <col min="13317" max="13317" width="17.5" style="596" customWidth="1"/>
    <col min="13318" max="13318" width="15.125" style="596" customWidth="1"/>
    <col min="13319" max="13319" width="15.25" style="596" customWidth="1"/>
    <col min="13320" max="13320" width="3.75" style="596" customWidth="1"/>
    <col min="13321" max="13321" width="2.5" style="596" customWidth="1"/>
    <col min="13322" max="13568" width="9" style="596"/>
    <col min="13569" max="13569" width="1.125" style="596" customWidth="1"/>
    <col min="13570" max="13571" width="15.625" style="596" customWidth="1"/>
    <col min="13572" max="13572" width="15.25" style="596" customWidth="1"/>
    <col min="13573" max="13573" width="17.5" style="596" customWidth="1"/>
    <col min="13574" max="13574" width="15.125" style="596" customWidth="1"/>
    <col min="13575" max="13575" width="15.25" style="596" customWidth="1"/>
    <col min="13576" max="13576" width="3.75" style="596" customWidth="1"/>
    <col min="13577" max="13577" width="2.5" style="596" customWidth="1"/>
    <col min="13578" max="13824" width="9" style="596"/>
    <col min="13825" max="13825" width="1.125" style="596" customWidth="1"/>
    <col min="13826" max="13827" width="15.625" style="596" customWidth="1"/>
    <col min="13828" max="13828" width="15.25" style="596" customWidth="1"/>
    <col min="13829" max="13829" width="17.5" style="596" customWidth="1"/>
    <col min="13830" max="13830" width="15.125" style="596" customWidth="1"/>
    <col min="13831" max="13831" width="15.25" style="596" customWidth="1"/>
    <col min="13832" max="13832" width="3.75" style="596" customWidth="1"/>
    <col min="13833" max="13833" width="2.5" style="596" customWidth="1"/>
    <col min="13834" max="14080" width="9" style="596"/>
    <col min="14081" max="14081" width="1.125" style="596" customWidth="1"/>
    <col min="14082" max="14083" width="15.625" style="596" customWidth="1"/>
    <col min="14084" max="14084" width="15.25" style="596" customWidth="1"/>
    <col min="14085" max="14085" width="17.5" style="596" customWidth="1"/>
    <col min="14086" max="14086" width="15.125" style="596" customWidth="1"/>
    <col min="14087" max="14087" width="15.25" style="596" customWidth="1"/>
    <col min="14088" max="14088" width="3.75" style="596" customWidth="1"/>
    <col min="14089" max="14089" width="2.5" style="596" customWidth="1"/>
    <col min="14090" max="14336" width="9" style="596"/>
    <col min="14337" max="14337" width="1.125" style="596" customWidth="1"/>
    <col min="14338" max="14339" width="15.625" style="596" customWidth="1"/>
    <col min="14340" max="14340" width="15.25" style="596" customWidth="1"/>
    <col min="14341" max="14341" width="17.5" style="596" customWidth="1"/>
    <col min="14342" max="14342" width="15.125" style="596" customWidth="1"/>
    <col min="14343" max="14343" width="15.25" style="596" customWidth="1"/>
    <col min="14344" max="14344" width="3.75" style="596" customWidth="1"/>
    <col min="14345" max="14345" width="2.5" style="596" customWidth="1"/>
    <col min="14346" max="14592" width="9" style="596"/>
    <col min="14593" max="14593" width="1.125" style="596" customWidth="1"/>
    <col min="14594" max="14595" width="15.625" style="596" customWidth="1"/>
    <col min="14596" max="14596" width="15.25" style="596" customWidth="1"/>
    <col min="14597" max="14597" width="17.5" style="596" customWidth="1"/>
    <col min="14598" max="14598" width="15.125" style="596" customWidth="1"/>
    <col min="14599" max="14599" width="15.25" style="596" customWidth="1"/>
    <col min="14600" max="14600" width="3.75" style="596" customWidth="1"/>
    <col min="14601" max="14601" width="2.5" style="596" customWidth="1"/>
    <col min="14602" max="14848" width="9" style="596"/>
    <col min="14849" max="14849" width="1.125" style="596" customWidth="1"/>
    <col min="14850" max="14851" width="15.625" style="596" customWidth="1"/>
    <col min="14852" max="14852" width="15.25" style="596" customWidth="1"/>
    <col min="14853" max="14853" width="17.5" style="596" customWidth="1"/>
    <col min="14854" max="14854" width="15.125" style="596" customWidth="1"/>
    <col min="14855" max="14855" width="15.25" style="596" customWidth="1"/>
    <col min="14856" max="14856" width="3.75" style="596" customWidth="1"/>
    <col min="14857" max="14857" width="2.5" style="596" customWidth="1"/>
    <col min="14858" max="15104" width="9" style="596"/>
    <col min="15105" max="15105" width="1.125" style="596" customWidth="1"/>
    <col min="15106" max="15107" width="15.625" style="596" customWidth="1"/>
    <col min="15108" max="15108" width="15.25" style="596" customWidth="1"/>
    <col min="15109" max="15109" width="17.5" style="596" customWidth="1"/>
    <col min="15110" max="15110" width="15.125" style="596" customWidth="1"/>
    <col min="15111" max="15111" width="15.25" style="596" customWidth="1"/>
    <col min="15112" max="15112" width="3.75" style="596" customWidth="1"/>
    <col min="15113" max="15113" width="2.5" style="596" customWidth="1"/>
    <col min="15114" max="15360" width="9" style="596"/>
    <col min="15361" max="15361" width="1.125" style="596" customWidth="1"/>
    <col min="15362" max="15363" width="15.625" style="596" customWidth="1"/>
    <col min="15364" max="15364" width="15.25" style="596" customWidth="1"/>
    <col min="15365" max="15365" width="17.5" style="596" customWidth="1"/>
    <col min="15366" max="15366" width="15.125" style="596" customWidth="1"/>
    <col min="15367" max="15367" width="15.25" style="596" customWidth="1"/>
    <col min="15368" max="15368" width="3.75" style="596" customWidth="1"/>
    <col min="15369" max="15369" width="2.5" style="596" customWidth="1"/>
    <col min="15370" max="15616" width="9" style="596"/>
    <col min="15617" max="15617" width="1.125" style="596" customWidth="1"/>
    <col min="15618" max="15619" width="15.625" style="596" customWidth="1"/>
    <col min="15620" max="15620" width="15.25" style="596" customWidth="1"/>
    <col min="15621" max="15621" width="17.5" style="596" customWidth="1"/>
    <col min="15622" max="15622" width="15.125" style="596" customWidth="1"/>
    <col min="15623" max="15623" width="15.25" style="596" customWidth="1"/>
    <col min="15624" max="15624" width="3.75" style="596" customWidth="1"/>
    <col min="15625" max="15625" width="2.5" style="596" customWidth="1"/>
    <col min="15626" max="15872" width="9" style="596"/>
    <col min="15873" max="15873" width="1.125" style="596" customWidth="1"/>
    <col min="15874" max="15875" width="15.625" style="596" customWidth="1"/>
    <col min="15876" max="15876" width="15.25" style="596" customWidth="1"/>
    <col min="15877" max="15877" width="17.5" style="596" customWidth="1"/>
    <col min="15878" max="15878" width="15.125" style="596" customWidth="1"/>
    <col min="15879" max="15879" width="15.25" style="596" customWidth="1"/>
    <col min="15880" max="15880" width="3.75" style="596" customWidth="1"/>
    <col min="15881" max="15881" width="2.5" style="596" customWidth="1"/>
    <col min="15882" max="16128" width="9" style="596"/>
    <col min="16129" max="16129" width="1.125" style="596" customWidth="1"/>
    <col min="16130" max="16131" width="15.625" style="596" customWidth="1"/>
    <col min="16132" max="16132" width="15.25" style="596" customWidth="1"/>
    <col min="16133" max="16133" width="17.5" style="596" customWidth="1"/>
    <col min="16134" max="16134" width="15.125" style="596" customWidth="1"/>
    <col min="16135" max="16135" width="15.25" style="596" customWidth="1"/>
    <col min="16136" max="16136" width="3.75" style="596" customWidth="1"/>
    <col min="16137" max="16137" width="2.5" style="596" customWidth="1"/>
    <col min="16138" max="16384" width="9" style="596"/>
  </cols>
  <sheetData>
    <row r="1" spans="2:17" ht="23.25" customHeight="1">
      <c r="B1" s="1337" t="s">
        <v>1360</v>
      </c>
    </row>
    <row r="2" spans="2:17" ht="22.5" customHeight="1">
      <c r="F2" s="2761" t="str">
        <f>IF(AND(ISBLANK('届出書 '!AA4),ISBLANK('届出書 '!AD4),ISBLANK('届出書 '!AG4)),"届出書の日付から自動引用","令和"&amp;'届出書 '!AA4&amp;"年"&amp;'届出書 '!AD4&amp;"月"&amp;'届出書 '!AG4&amp;"日")</f>
        <v>届出書の日付から自動引用</v>
      </c>
      <c r="G2" s="2761"/>
    </row>
    <row r="3" spans="2:17" ht="27.75" customHeight="1">
      <c r="B3" s="2718" t="s">
        <v>1120</v>
      </c>
      <c r="C3" s="2718"/>
      <c r="D3" s="2718"/>
      <c r="E3" s="2718"/>
      <c r="F3" s="2718"/>
      <c r="G3" s="2718"/>
    </row>
    <row r="4" spans="2:17" ht="21.75" customHeight="1">
      <c r="B4" s="585"/>
      <c r="C4" s="585"/>
      <c r="D4" s="585"/>
      <c r="E4" s="585"/>
      <c r="F4" s="585"/>
      <c r="G4" s="585"/>
    </row>
    <row r="5" spans="2:17" ht="21.75" customHeight="1">
      <c r="B5" s="4123" t="s">
        <v>1121</v>
      </c>
      <c r="C5" s="4123"/>
      <c r="D5" s="2762" t="str">
        <f>IF(ISBLANK('届出書 '!G18),"届出書の記載欄から自動引用",'届出書 '!G18)</f>
        <v>届出書の記載欄から自動引用</v>
      </c>
      <c r="E5" s="2719"/>
      <c r="F5" s="2719"/>
      <c r="G5" s="2720"/>
    </row>
    <row r="6" spans="2:17" ht="21.75" customHeight="1">
      <c r="B6" s="4123" t="s">
        <v>1122</v>
      </c>
      <c r="C6" s="4123"/>
      <c r="D6" s="4545"/>
      <c r="E6" s="4546"/>
      <c r="F6" s="4546"/>
      <c r="G6" s="4547"/>
    </row>
    <row r="7" spans="2:17" ht="18" customHeight="1" thickBot="1">
      <c r="B7" s="600"/>
      <c r="C7" s="600"/>
      <c r="D7" s="600"/>
      <c r="E7" s="600"/>
      <c r="F7" s="600"/>
      <c r="G7" s="1014" t="s">
        <v>1557</v>
      </c>
    </row>
    <row r="8" spans="2:17" ht="22.5" customHeight="1">
      <c r="B8" s="4557" t="s">
        <v>1123</v>
      </c>
      <c r="C8" s="4560" t="s">
        <v>1124</v>
      </c>
      <c r="D8" s="4561"/>
      <c r="E8" s="4561"/>
      <c r="F8" s="4561"/>
      <c r="G8" s="4562"/>
    </row>
    <row r="9" spans="2:17" ht="35.25" customHeight="1">
      <c r="B9" s="4558"/>
      <c r="C9" s="804"/>
      <c r="D9" s="4543"/>
      <c r="E9" s="4543"/>
      <c r="F9" s="4543"/>
      <c r="G9" s="4544"/>
      <c r="Q9" s="1022"/>
    </row>
    <row r="10" spans="2:17" ht="22.5" customHeight="1">
      <c r="B10" s="4558"/>
      <c r="C10" s="4540" t="s">
        <v>1125</v>
      </c>
      <c r="D10" s="4541"/>
      <c r="E10" s="4541"/>
      <c r="F10" s="4541"/>
      <c r="G10" s="4542"/>
    </row>
    <row r="11" spans="2:17" ht="35.25" customHeight="1">
      <c r="B11" s="4558"/>
      <c r="C11" s="804"/>
      <c r="D11" s="4543"/>
      <c r="E11" s="4543"/>
      <c r="F11" s="4543"/>
      <c r="G11" s="4544"/>
    </row>
    <row r="12" spans="2:17" ht="22.5" customHeight="1">
      <c r="B12" s="4558"/>
      <c r="C12" s="4540" t="s">
        <v>1126</v>
      </c>
      <c r="D12" s="4541"/>
      <c r="E12" s="4541"/>
      <c r="F12" s="4541"/>
      <c r="G12" s="4542"/>
    </row>
    <row r="13" spans="2:17" ht="35.25" customHeight="1">
      <c r="B13" s="4558"/>
      <c r="C13" s="804"/>
      <c r="D13" s="4543"/>
      <c r="E13" s="4543"/>
      <c r="F13" s="4543"/>
      <c r="G13" s="4544"/>
    </row>
    <row r="14" spans="2:17" ht="22.5" customHeight="1">
      <c r="B14" s="4558"/>
      <c r="C14" s="4540" t="s">
        <v>1127</v>
      </c>
      <c r="D14" s="4541"/>
      <c r="E14" s="4541"/>
      <c r="F14" s="4541"/>
      <c r="G14" s="4542"/>
      <c r="K14" s="813" t="s">
        <v>1600</v>
      </c>
      <c r="L14" s="813" t="s">
        <v>1601</v>
      </c>
    </row>
    <row r="15" spans="2:17" ht="35.25" customHeight="1">
      <c r="B15" s="4558"/>
      <c r="C15" s="804"/>
      <c r="D15" s="4543"/>
      <c r="E15" s="4543"/>
      <c r="F15" s="4543"/>
      <c r="G15" s="4544"/>
      <c r="K15" s="1100">
        <f>D15-D17</f>
        <v>0</v>
      </c>
      <c r="L15" s="813"/>
      <c r="N15" s="1013"/>
    </row>
    <row r="16" spans="2:17" ht="22.5" customHeight="1">
      <c r="B16" s="4558"/>
      <c r="C16" s="4540" t="s">
        <v>1128</v>
      </c>
      <c r="D16" s="4541"/>
      <c r="E16" s="4541"/>
      <c r="F16" s="4541"/>
      <c r="G16" s="4542"/>
    </row>
    <row r="17" spans="2:14" ht="35.25" customHeight="1">
      <c r="B17" s="4558"/>
      <c r="C17" s="804"/>
      <c r="D17" s="4543"/>
      <c r="E17" s="4543"/>
      <c r="F17" s="4543"/>
      <c r="G17" s="4544"/>
    </row>
    <row r="18" spans="2:14" ht="22.5" customHeight="1">
      <c r="B18" s="4558"/>
      <c r="C18" s="4540" t="s">
        <v>1129</v>
      </c>
      <c r="D18" s="4541"/>
      <c r="E18" s="4541"/>
      <c r="F18" s="4541"/>
      <c r="G18" s="4542"/>
    </row>
    <row r="19" spans="2:14" ht="35.25" customHeight="1" thickBot="1">
      <c r="B19" s="4559"/>
      <c r="C19" s="1018"/>
      <c r="D19" s="4549" t="str">
        <f>IF(COUNTBLANK(D13)&gt;0,"自動計算されます",IF(K15&gt;=0,D9+(D15-D17),0))</f>
        <v>自動計算されます</v>
      </c>
      <c r="E19" s="4549"/>
      <c r="F19" s="4549"/>
      <c r="G19" s="4550"/>
    </row>
    <row r="20" spans="2:14" ht="35.25" customHeight="1">
      <c r="B20" s="4538" t="s">
        <v>1130</v>
      </c>
      <c r="C20" s="1020" t="s">
        <v>594</v>
      </c>
      <c r="D20" s="4563"/>
      <c r="E20" s="4564"/>
      <c r="F20" s="4564"/>
      <c r="G20" s="4565"/>
    </row>
    <row r="21" spans="2:14" ht="35.25" customHeight="1">
      <c r="B21" s="4539"/>
      <c r="C21" s="1019" t="s">
        <v>933</v>
      </c>
      <c r="D21" s="4535"/>
      <c r="E21" s="4536"/>
      <c r="F21" s="4536"/>
      <c r="G21" s="4537"/>
    </row>
    <row r="22" spans="2:14" ht="22.5" customHeight="1">
      <c r="B22" s="4539"/>
      <c r="C22" s="4551" t="s">
        <v>1750</v>
      </c>
      <c r="D22" s="4551"/>
      <c r="E22" s="4551"/>
      <c r="F22" s="4551"/>
      <c r="G22" s="4552"/>
    </row>
    <row r="23" spans="2:14" ht="35.25" customHeight="1">
      <c r="B23" s="4539"/>
      <c r="C23" s="1015"/>
      <c r="D23" s="4553" t="str">
        <f>IF(D11&gt;=D19,"該当","非該当")</f>
        <v>非該当</v>
      </c>
      <c r="E23" s="4553"/>
      <c r="F23" s="4553"/>
      <c r="G23" s="4554"/>
    </row>
    <row r="24" spans="2:14" ht="22.5" customHeight="1">
      <c r="B24" s="1023" t="s">
        <v>1563</v>
      </c>
      <c r="C24" s="4541" t="s">
        <v>1751</v>
      </c>
      <c r="D24" s="4541"/>
      <c r="E24" s="4541"/>
      <c r="F24" s="4541"/>
      <c r="G24" s="4542"/>
      <c r="J24" s="1017" t="s">
        <v>1558</v>
      </c>
      <c r="K24" s="1017" t="s">
        <v>1559</v>
      </c>
      <c r="L24" s="1017" t="s">
        <v>1560</v>
      </c>
      <c r="M24" s="813" t="s">
        <v>1561</v>
      </c>
      <c r="N24" s="813" t="s">
        <v>390</v>
      </c>
    </row>
    <row r="25" spans="2:14" ht="35.25" customHeight="1" thickBot="1">
      <c r="B25" s="1212" t="str">
        <f>IFERROR(IF(J25=TRUE,"取得可","取得不可"),"入力待ち")</f>
        <v>入力待ち</v>
      </c>
      <c r="C25" s="1016"/>
      <c r="D25" s="4555" t="str">
        <f>IF(D13&gt;=D11,"該当","非該当")</f>
        <v>該当</v>
      </c>
      <c r="E25" s="4555"/>
      <c r="F25" s="4555"/>
      <c r="G25" s="4556"/>
      <c r="J25" s="1017" t="e">
        <f>AND(K25="〇",L25="〇",M25="〇",N25="〇")</f>
        <v>#N/A</v>
      </c>
      <c r="K25" s="1017" t="str">
        <f>IF(D23="該当","〇","×")</f>
        <v>×</v>
      </c>
      <c r="L25" s="1017" t="str">
        <f>IF(D25="該当","〇","×")</f>
        <v>〇</v>
      </c>
      <c r="M25" s="813" t="e" cm="1">
        <f t="array" ref="M25">_xlfn.IFS(D20="Ⅰ","〇",D20="Ⅳ","〇",D20="Ⅱ","×",D20="Ⅲ","×",D20="Ⅴ","×",D20="Ⅵ","×")</f>
        <v>#N/A</v>
      </c>
      <c r="N25" s="1017" t="str">
        <f>IF(D21="対象となる","〇","×")</f>
        <v>×</v>
      </c>
    </row>
    <row r="26" spans="2:14">
      <c r="B26" s="595"/>
    </row>
    <row r="27" spans="2:14">
      <c r="B27" s="4548"/>
      <c r="C27" s="4548"/>
      <c r="D27" s="4548"/>
      <c r="E27" s="4548"/>
      <c r="F27" s="4548"/>
      <c r="G27" s="4548"/>
    </row>
    <row r="28" spans="2:14">
      <c r="B28" s="4548"/>
      <c r="C28" s="4548"/>
      <c r="D28" s="4548"/>
      <c r="E28" s="4548"/>
      <c r="F28" s="4548"/>
      <c r="G28" s="4548"/>
    </row>
  </sheetData>
  <sheetProtection sheet="1" objects="1" scenarios="1"/>
  <mergeCells count="27">
    <mergeCell ref="B27:G28"/>
    <mergeCell ref="D17:G17"/>
    <mergeCell ref="C18:G18"/>
    <mergeCell ref="D19:G19"/>
    <mergeCell ref="C22:G22"/>
    <mergeCell ref="D23:G23"/>
    <mergeCell ref="C24:G24"/>
    <mergeCell ref="D25:G25"/>
    <mergeCell ref="B8:B19"/>
    <mergeCell ref="C8:G8"/>
    <mergeCell ref="D9:G9"/>
    <mergeCell ref="C10:G10"/>
    <mergeCell ref="D11:G11"/>
    <mergeCell ref="C12:G12"/>
    <mergeCell ref="D13:G13"/>
    <mergeCell ref="D20:G20"/>
    <mergeCell ref="F2:G2"/>
    <mergeCell ref="B3:G3"/>
    <mergeCell ref="B5:C5"/>
    <mergeCell ref="D5:G5"/>
    <mergeCell ref="B6:C6"/>
    <mergeCell ref="D6:G6"/>
    <mergeCell ref="D21:G21"/>
    <mergeCell ref="B20:B23"/>
    <mergeCell ref="C14:G14"/>
    <mergeCell ref="D15:G15"/>
    <mergeCell ref="C16:G16"/>
  </mergeCells>
  <phoneticPr fontId="8"/>
  <conditionalFormatting sqref="B25">
    <cfRule type="expression" dxfId="5" priority="3">
      <formula>$B$25="取得不可"</formula>
    </cfRule>
  </conditionalFormatting>
  <conditionalFormatting sqref="D20:G21">
    <cfRule type="notContainsBlanks" dxfId="4" priority="2">
      <formula>LEN(TRIM(D20))&gt;0</formula>
    </cfRule>
  </conditionalFormatting>
  <conditionalFormatting sqref="D6:G6 D9:G9 D11:G11 D13:G13 D15:G15 D17:G17 D19:G21">
    <cfRule type="notContainsBlanks" dxfId="3" priority="1">
      <formula>LEN(TRIM(D6))&gt;0</formula>
    </cfRule>
  </conditionalFormatting>
  <dataValidations count="4">
    <dataValidation type="list" allowBlank="1" showInputMessage="1" showErrorMessage="1" sqref="D6:G6" xr:uid="{D95CD43A-AD1A-4411-8716-613DD847C79D}">
      <formula1>"１　新規,２　変更,３　終了"</formula1>
    </dataValidation>
    <dataValidation type="list" allowBlank="1" showInputMessage="1" showErrorMessage="1" sqref="D20:G20" xr:uid="{34CDF4F3-AA4A-49DA-916F-F525A2CE0C66}">
      <formula1>"Ⅰ,Ⅱ,Ⅲ,Ⅳ,Ⅴ,Ⅵ"</formula1>
    </dataValidation>
    <dataValidation type="list" allowBlank="1" showInputMessage="1" showErrorMessage="1" sqref="D21:G21" xr:uid="{F8B288FE-9F74-40ED-BE63-EBE0C7C658F3}">
      <formula1>"対象となる,対象でない"</formula1>
    </dataValidation>
    <dataValidation allowBlank="1" showInputMessage="1" showErrorMessage="1" prompt="平均工賃月額と算定要件欄の水色セルをすべて埋めたら表示されます" sqref="B25" xr:uid="{E03525E0-F5ED-48EB-AA59-39CB1511CE68}"/>
  </dataValidations>
  <pageMargins left="0.70866141732283472" right="0.70866141732283472" top="0.74803149606299213" bottom="0.74803149606299213" header="0.31496062992125984" footer="0.31496062992125984"/>
  <pageSetup paperSize="9" scale="83"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8431-AE68-458B-A591-9C1E34E77802}">
  <sheetPr>
    <tabColor theme="4"/>
  </sheetPr>
  <dimension ref="A1:Q11"/>
  <sheetViews>
    <sheetView view="pageBreakPreview" zoomScale="85" zoomScaleNormal="100" zoomScaleSheetLayoutView="85" workbookViewId="0">
      <selection activeCell="J27" sqref="J27"/>
    </sheetView>
  </sheetViews>
  <sheetFormatPr defaultRowHeight="13.5"/>
  <cols>
    <col min="1" max="1" width="19.125" style="596" customWidth="1"/>
    <col min="2" max="2" width="15.625" style="596" customWidth="1"/>
    <col min="3" max="3" width="15.25" style="596" customWidth="1"/>
    <col min="4" max="4" width="17.5" style="596" customWidth="1"/>
    <col min="5" max="5" width="15.125" style="596" customWidth="1"/>
    <col min="6" max="6" width="15.25" style="596" customWidth="1"/>
    <col min="7" max="7" width="3.75" style="596" customWidth="1"/>
    <col min="8" max="8" width="2.5" style="596" customWidth="1"/>
    <col min="9" max="255" width="9" style="596"/>
    <col min="256" max="256" width="1.125" style="596" customWidth="1"/>
    <col min="257" max="258" width="15.625" style="596" customWidth="1"/>
    <col min="259" max="259" width="15.25" style="596" customWidth="1"/>
    <col min="260" max="260" width="17.5" style="596" customWidth="1"/>
    <col min="261" max="261" width="15.125" style="596" customWidth="1"/>
    <col min="262" max="262" width="15.25" style="596" customWidth="1"/>
    <col min="263" max="263" width="3.75" style="596" customWidth="1"/>
    <col min="264" max="264" width="2.5" style="596" customWidth="1"/>
    <col min="265" max="511" width="9" style="596"/>
    <col min="512" max="512" width="1.125" style="596" customWidth="1"/>
    <col min="513" max="514" width="15.625" style="596" customWidth="1"/>
    <col min="515" max="515" width="15.25" style="596" customWidth="1"/>
    <col min="516" max="516" width="17.5" style="596" customWidth="1"/>
    <col min="517" max="517" width="15.125" style="596" customWidth="1"/>
    <col min="518" max="518" width="15.25" style="596" customWidth="1"/>
    <col min="519" max="519" width="3.75" style="596" customWidth="1"/>
    <col min="520" max="520" width="2.5" style="596" customWidth="1"/>
    <col min="521" max="767" width="9" style="596"/>
    <col min="768" max="768" width="1.125" style="596" customWidth="1"/>
    <col min="769" max="770" width="15.625" style="596" customWidth="1"/>
    <col min="771" max="771" width="15.25" style="596" customWidth="1"/>
    <col min="772" max="772" width="17.5" style="596" customWidth="1"/>
    <col min="773" max="773" width="15.125" style="596" customWidth="1"/>
    <col min="774" max="774" width="15.25" style="596" customWidth="1"/>
    <col min="775" max="775" width="3.75" style="596" customWidth="1"/>
    <col min="776" max="776" width="2.5" style="596" customWidth="1"/>
    <col min="777" max="1023" width="9" style="596"/>
    <col min="1024" max="1024" width="1.125" style="596" customWidth="1"/>
    <col min="1025" max="1026" width="15.625" style="596" customWidth="1"/>
    <col min="1027" max="1027" width="15.25" style="596" customWidth="1"/>
    <col min="1028" max="1028" width="17.5" style="596" customWidth="1"/>
    <col min="1029" max="1029" width="15.125" style="596" customWidth="1"/>
    <col min="1030" max="1030" width="15.25" style="596" customWidth="1"/>
    <col min="1031" max="1031" width="3.75" style="596" customWidth="1"/>
    <col min="1032" max="1032" width="2.5" style="596" customWidth="1"/>
    <col min="1033" max="1279" width="9" style="596"/>
    <col min="1280" max="1280" width="1.125" style="596" customWidth="1"/>
    <col min="1281" max="1282" width="15.625" style="596" customWidth="1"/>
    <col min="1283" max="1283" width="15.25" style="596" customWidth="1"/>
    <col min="1284" max="1284" width="17.5" style="596" customWidth="1"/>
    <col min="1285" max="1285" width="15.125" style="596" customWidth="1"/>
    <col min="1286" max="1286" width="15.25" style="596" customWidth="1"/>
    <col min="1287" max="1287" width="3.75" style="596" customWidth="1"/>
    <col min="1288" max="1288" width="2.5" style="596" customWidth="1"/>
    <col min="1289" max="1535" width="9" style="596"/>
    <col min="1536" max="1536" width="1.125" style="596" customWidth="1"/>
    <col min="1537" max="1538" width="15.625" style="596" customWidth="1"/>
    <col min="1539" max="1539" width="15.25" style="596" customWidth="1"/>
    <col min="1540" max="1540" width="17.5" style="596" customWidth="1"/>
    <col min="1541" max="1541" width="15.125" style="596" customWidth="1"/>
    <col min="1542" max="1542" width="15.25" style="596" customWidth="1"/>
    <col min="1543" max="1543" width="3.75" style="596" customWidth="1"/>
    <col min="1544" max="1544" width="2.5" style="596" customWidth="1"/>
    <col min="1545" max="1791" width="9" style="596"/>
    <col min="1792" max="1792" width="1.125" style="596" customWidth="1"/>
    <col min="1793" max="1794" width="15.625" style="596" customWidth="1"/>
    <col min="1795" max="1795" width="15.25" style="596" customWidth="1"/>
    <col min="1796" max="1796" width="17.5" style="596" customWidth="1"/>
    <col min="1797" max="1797" width="15.125" style="596" customWidth="1"/>
    <col min="1798" max="1798" width="15.25" style="596" customWidth="1"/>
    <col min="1799" max="1799" width="3.75" style="596" customWidth="1"/>
    <col min="1800" max="1800" width="2.5" style="596" customWidth="1"/>
    <col min="1801" max="2047" width="9" style="596"/>
    <col min="2048" max="2048" width="1.125" style="596" customWidth="1"/>
    <col min="2049" max="2050" width="15.625" style="596" customWidth="1"/>
    <col min="2051" max="2051" width="15.25" style="596" customWidth="1"/>
    <col min="2052" max="2052" width="17.5" style="596" customWidth="1"/>
    <col min="2053" max="2053" width="15.125" style="596" customWidth="1"/>
    <col min="2054" max="2054" width="15.25" style="596" customWidth="1"/>
    <col min="2055" max="2055" width="3.75" style="596" customWidth="1"/>
    <col min="2056" max="2056" width="2.5" style="596" customWidth="1"/>
    <col min="2057" max="2303" width="9" style="596"/>
    <col min="2304" max="2304" width="1.125" style="596" customWidth="1"/>
    <col min="2305" max="2306" width="15.625" style="596" customWidth="1"/>
    <col min="2307" max="2307" width="15.25" style="596" customWidth="1"/>
    <col min="2308" max="2308" width="17.5" style="596" customWidth="1"/>
    <col min="2309" max="2309" width="15.125" style="596" customWidth="1"/>
    <col min="2310" max="2310" width="15.25" style="596" customWidth="1"/>
    <col min="2311" max="2311" width="3.75" style="596" customWidth="1"/>
    <col min="2312" max="2312" width="2.5" style="596" customWidth="1"/>
    <col min="2313" max="2559" width="9" style="596"/>
    <col min="2560" max="2560" width="1.125" style="596" customWidth="1"/>
    <col min="2561" max="2562" width="15.625" style="596" customWidth="1"/>
    <col min="2563" max="2563" width="15.25" style="596" customWidth="1"/>
    <col min="2564" max="2564" width="17.5" style="596" customWidth="1"/>
    <col min="2565" max="2565" width="15.125" style="596" customWidth="1"/>
    <col min="2566" max="2566" width="15.25" style="596" customWidth="1"/>
    <col min="2567" max="2567" width="3.75" style="596" customWidth="1"/>
    <col min="2568" max="2568" width="2.5" style="596" customWidth="1"/>
    <col min="2569" max="2815" width="9" style="596"/>
    <col min="2816" max="2816" width="1.125" style="596" customWidth="1"/>
    <col min="2817" max="2818" width="15.625" style="596" customWidth="1"/>
    <col min="2819" max="2819" width="15.25" style="596" customWidth="1"/>
    <col min="2820" max="2820" width="17.5" style="596" customWidth="1"/>
    <col min="2821" max="2821" width="15.125" style="596" customWidth="1"/>
    <col min="2822" max="2822" width="15.25" style="596" customWidth="1"/>
    <col min="2823" max="2823" width="3.75" style="596" customWidth="1"/>
    <col min="2824" max="2824" width="2.5" style="596" customWidth="1"/>
    <col min="2825" max="3071" width="9" style="596"/>
    <col min="3072" max="3072" width="1.125" style="596" customWidth="1"/>
    <col min="3073" max="3074" width="15.625" style="596" customWidth="1"/>
    <col min="3075" max="3075" width="15.25" style="596" customWidth="1"/>
    <col min="3076" max="3076" width="17.5" style="596" customWidth="1"/>
    <col min="3077" max="3077" width="15.125" style="596" customWidth="1"/>
    <col min="3078" max="3078" width="15.25" style="596" customWidth="1"/>
    <col min="3079" max="3079" width="3.75" style="596" customWidth="1"/>
    <col min="3080" max="3080" width="2.5" style="596" customWidth="1"/>
    <col min="3081" max="3327" width="9" style="596"/>
    <col min="3328" max="3328" width="1.125" style="596" customWidth="1"/>
    <col min="3329" max="3330" width="15.625" style="596" customWidth="1"/>
    <col min="3331" max="3331" width="15.25" style="596" customWidth="1"/>
    <col min="3332" max="3332" width="17.5" style="596" customWidth="1"/>
    <col min="3333" max="3333" width="15.125" style="596" customWidth="1"/>
    <col min="3334" max="3334" width="15.25" style="596" customWidth="1"/>
    <col min="3335" max="3335" width="3.75" style="596" customWidth="1"/>
    <col min="3336" max="3336" width="2.5" style="596" customWidth="1"/>
    <col min="3337" max="3583" width="9" style="596"/>
    <col min="3584" max="3584" width="1.125" style="596" customWidth="1"/>
    <col min="3585" max="3586" width="15.625" style="596" customWidth="1"/>
    <col min="3587" max="3587" width="15.25" style="596" customWidth="1"/>
    <col min="3588" max="3588" width="17.5" style="596" customWidth="1"/>
    <col min="3589" max="3589" width="15.125" style="596" customWidth="1"/>
    <col min="3590" max="3590" width="15.25" style="596" customWidth="1"/>
    <col min="3591" max="3591" width="3.75" style="596" customWidth="1"/>
    <col min="3592" max="3592" width="2.5" style="596" customWidth="1"/>
    <col min="3593" max="3839" width="9" style="596"/>
    <col min="3840" max="3840" width="1.125" style="596" customWidth="1"/>
    <col min="3841" max="3842" width="15.625" style="596" customWidth="1"/>
    <col min="3843" max="3843" width="15.25" style="596" customWidth="1"/>
    <col min="3844" max="3844" width="17.5" style="596" customWidth="1"/>
    <col min="3845" max="3845" width="15.125" style="596" customWidth="1"/>
    <col min="3846" max="3846" width="15.25" style="596" customWidth="1"/>
    <col min="3847" max="3847" width="3.75" style="596" customWidth="1"/>
    <col min="3848" max="3848" width="2.5" style="596" customWidth="1"/>
    <col min="3849" max="4095" width="9" style="596"/>
    <col min="4096" max="4096" width="1.125" style="596" customWidth="1"/>
    <col min="4097" max="4098" width="15.625" style="596" customWidth="1"/>
    <col min="4099" max="4099" width="15.25" style="596" customWidth="1"/>
    <col min="4100" max="4100" width="17.5" style="596" customWidth="1"/>
    <col min="4101" max="4101" width="15.125" style="596" customWidth="1"/>
    <col min="4102" max="4102" width="15.25" style="596" customWidth="1"/>
    <col min="4103" max="4103" width="3.75" style="596" customWidth="1"/>
    <col min="4104" max="4104" width="2.5" style="596" customWidth="1"/>
    <col min="4105" max="4351" width="9" style="596"/>
    <col min="4352" max="4352" width="1.125" style="596" customWidth="1"/>
    <col min="4353" max="4354" width="15.625" style="596" customWidth="1"/>
    <col min="4355" max="4355" width="15.25" style="596" customWidth="1"/>
    <col min="4356" max="4356" width="17.5" style="596" customWidth="1"/>
    <col min="4357" max="4357" width="15.125" style="596" customWidth="1"/>
    <col min="4358" max="4358" width="15.25" style="596" customWidth="1"/>
    <col min="4359" max="4359" width="3.75" style="596" customWidth="1"/>
    <col min="4360" max="4360" width="2.5" style="596" customWidth="1"/>
    <col min="4361" max="4607" width="9" style="596"/>
    <col min="4608" max="4608" width="1.125" style="596" customWidth="1"/>
    <col min="4609" max="4610" width="15.625" style="596" customWidth="1"/>
    <col min="4611" max="4611" width="15.25" style="596" customWidth="1"/>
    <col min="4612" max="4612" width="17.5" style="596" customWidth="1"/>
    <col min="4613" max="4613" width="15.125" style="596" customWidth="1"/>
    <col min="4614" max="4614" width="15.25" style="596" customWidth="1"/>
    <col min="4615" max="4615" width="3.75" style="596" customWidth="1"/>
    <col min="4616" max="4616" width="2.5" style="596" customWidth="1"/>
    <col min="4617" max="4863" width="9" style="596"/>
    <col min="4864" max="4864" width="1.125" style="596" customWidth="1"/>
    <col min="4865" max="4866" width="15.625" style="596" customWidth="1"/>
    <col min="4867" max="4867" width="15.25" style="596" customWidth="1"/>
    <col min="4868" max="4868" width="17.5" style="596" customWidth="1"/>
    <col min="4869" max="4869" width="15.125" style="596" customWidth="1"/>
    <col min="4870" max="4870" width="15.25" style="596" customWidth="1"/>
    <col min="4871" max="4871" width="3.75" style="596" customWidth="1"/>
    <col min="4872" max="4872" width="2.5" style="596" customWidth="1"/>
    <col min="4873" max="5119" width="9" style="596"/>
    <col min="5120" max="5120" width="1.125" style="596" customWidth="1"/>
    <col min="5121" max="5122" width="15.625" style="596" customWidth="1"/>
    <col min="5123" max="5123" width="15.25" style="596" customWidth="1"/>
    <col min="5124" max="5124" width="17.5" style="596" customWidth="1"/>
    <col min="5125" max="5125" width="15.125" style="596" customWidth="1"/>
    <col min="5126" max="5126" width="15.25" style="596" customWidth="1"/>
    <col min="5127" max="5127" width="3.75" style="596" customWidth="1"/>
    <col min="5128" max="5128" width="2.5" style="596" customWidth="1"/>
    <col min="5129" max="5375" width="9" style="596"/>
    <col min="5376" max="5376" width="1.125" style="596" customWidth="1"/>
    <col min="5377" max="5378" width="15.625" style="596" customWidth="1"/>
    <col min="5379" max="5379" width="15.25" style="596" customWidth="1"/>
    <col min="5380" max="5380" width="17.5" style="596" customWidth="1"/>
    <col min="5381" max="5381" width="15.125" style="596" customWidth="1"/>
    <col min="5382" max="5382" width="15.25" style="596" customWidth="1"/>
    <col min="5383" max="5383" width="3.75" style="596" customWidth="1"/>
    <col min="5384" max="5384" width="2.5" style="596" customWidth="1"/>
    <col min="5385" max="5631" width="9" style="596"/>
    <col min="5632" max="5632" width="1.125" style="596" customWidth="1"/>
    <col min="5633" max="5634" width="15.625" style="596" customWidth="1"/>
    <col min="5635" max="5635" width="15.25" style="596" customWidth="1"/>
    <col min="5636" max="5636" width="17.5" style="596" customWidth="1"/>
    <col min="5637" max="5637" width="15.125" style="596" customWidth="1"/>
    <col min="5638" max="5638" width="15.25" style="596" customWidth="1"/>
    <col min="5639" max="5639" width="3.75" style="596" customWidth="1"/>
    <col min="5640" max="5640" width="2.5" style="596" customWidth="1"/>
    <col min="5641" max="5887" width="9" style="596"/>
    <col min="5888" max="5888" width="1.125" style="596" customWidth="1"/>
    <col min="5889" max="5890" width="15.625" style="596" customWidth="1"/>
    <col min="5891" max="5891" width="15.25" style="596" customWidth="1"/>
    <col min="5892" max="5892" width="17.5" style="596" customWidth="1"/>
    <col min="5893" max="5893" width="15.125" style="596" customWidth="1"/>
    <col min="5894" max="5894" width="15.25" style="596" customWidth="1"/>
    <col min="5895" max="5895" width="3.75" style="596" customWidth="1"/>
    <col min="5896" max="5896" width="2.5" style="596" customWidth="1"/>
    <col min="5897" max="6143" width="9" style="596"/>
    <col min="6144" max="6144" width="1.125" style="596" customWidth="1"/>
    <col min="6145" max="6146" width="15.625" style="596" customWidth="1"/>
    <col min="6147" max="6147" width="15.25" style="596" customWidth="1"/>
    <col min="6148" max="6148" width="17.5" style="596" customWidth="1"/>
    <col min="6149" max="6149" width="15.125" style="596" customWidth="1"/>
    <col min="6150" max="6150" width="15.25" style="596" customWidth="1"/>
    <col min="6151" max="6151" width="3.75" style="596" customWidth="1"/>
    <col min="6152" max="6152" width="2.5" style="596" customWidth="1"/>
    <col min="6153" max="6399" width="9" style="596"/>
    <col min="6400" max="6400" width="1.125" style="596" customWidth="1"/>
    <col min="6401" max="6402" width="15.625" style="596" customWidth="1"/>
    <col min="6403" max="6403" width="15.25" style="596" customWidth="1"/>
    <col min="6404" max="6404" width="17.5" style="596" customWidth="1"/>
    <col min="6405" max="6405" width="15.125" style="596" customWidth="1"/>
    <col min="6406" max="6406" width="15.25" style="596" customWidth="1"/>
    <col min="6407" max="6407" width="3.75" style="596" customWidth="1"/>
    <col min="6408" max="6408" width="2.5" style="596" customWidth="1"/>
    <col min="6409" max="6655" width="9" style="596"/>
    <col min="6656" max="6656" width="1.125" style="596" customWidth="1"/>
    <col min="6657" max="6658" width="15.625" style="596" customWidth="1"/>
    <col min="6659" max="6659" width="15.25" style="596" customWidth="1"/>
    <col min="6660" max="6660" width="17.5" style="596" customWidth="1"/>
    <col min="6661" max="6661" width="15.125" style="596" customWidth="1"/>
    <col min="6662" max="6662" width="15.25" style="596" customWidth="1"/>
    <col min="6663" max="6663" width="3.75" style="596" customWidth="1"/>
    <col min="6664" max="6664" width="2.5" style="596" customWidth="1"/>
    <col min="6665" max="6911" width="9" style="596"/>
    <col min="6912" max="6912" width="1.125" style="596" customWidth="1"/>
    <col min="6913" max="6914" width="15.625" style="596" customWidth="1"/>
    <col min="6915" max="6915" width="15.25" style="596" customWidth="1"/>
    <col min="6916" max="6916" width="17.5" style="596" customWidth="1"/>
    <col min="6917" max="6917" width="15.125" style="596" customWidth="1"/>
    <col min="6918" max="6918" width="15.25" style="596" customWidth="1"/>
    <col min="6919" max="6919" width="3.75" style="596" customWidth="1"/>
    <col min="6920" max="6920" width="2.5" style="596" customWidth="1"/>
    <col min="6921" max="7167" width="9" style="596"/>
    <col min="7168" max="7168" width="1.125" style="596" customWidth="1"/>
    <col min="7169" max="7170" width="15.625" style="596" customWidth="1"/>
    <col min="7171" max="7171" width="15.25" style="596" customWidth="1"/>
    <col min="7172" max="7172" width="17.5" style="596" customWidth="1"/>
    <col min="7173" max="7173" width="15.125" style="596" customWidth="1"/>
    <col min="7174" max="7174" width="15.25" style="596" customWidth="1"/>
    <col min="7175" max="7175" width="3.75" style="596" customWidth="1"/>
    <col min="7176" max="7176" width="2.5" style="596" customWidth="1"/>
    <col min="7177" max="7423" width="9" style="596"/>
    <col min="7424" max="7424" width="1.125" style="596" customWidth="1"/>
    <col min="7425" max="7426" width="15.625" style="596" customWidth="1"/>
    <col min="7427" max="7427" width="15.25" style="596" customWidth="1"/>
    <col min="7428" max="7428" width="17.5" style="596" customWidth="1"/>
    <col min="7429" max="7429" width="15.125" style="596" customWidth="1"/>
    <col min="7430" max="7430" width="15.25" style="596" customWidth="1"/>
    <col min="7431" max="7431" width="3.75" style="596" customWidth="1"/>
    <col min="7432" max="7432" width="2.5" style="596" customWidth="1"/>
    <col min="7433" max="7679" width="9" style="596"/>
    <col min="7680" max="7680" width="1.125" style="596" customWidth="1"/>
    <col min="7681" max="7682" width="15.625" style="596" customWidth="1"/>
    <col min="7683" max="7683" width="15.25" style="596" customWidth="1"/>
    <col min="7684" max="7684" width="17.5" style="596" customWidth="1"/>
    <col min="7685" max="7685" width="15.125" style="596" customWidth="1"/>
    <col min="7686" max="7686" width="15.25" style="596" customWidth="1"/>
    <col min="7687" max="7687" width="3.75" style="596" customWidth="1"/>
    <col min="7688" max="7688" width="2.5" style="596" customWidth="1"/>
    <col min="7689" max="7935" width="9" style="596"/>
    <col min="7936" max="7936" width="1.125" style="596" customWidth="1"/>
    <col min="7937" max="7938" width="15.625" style="596" customWidth="1"/>
    <col min="7939" max="7939" width="15.25" style="596" customWidth="1"/>
    <col min="7940" max="7940" width="17.5" style="596" customWidth="1"/>
    <col min="7941" max="7941" width="15.125" style="596" customWidth="1"/>
    <col min="7942" max="7942" width="15.25" style="596" customWidth="1"/>
    <col min="7943" max="7943" width="3.75" style="596" customWidth="1"/>
    <col min="7944" max="7944" width="2.5" style="596" customWidth="1"/>
    <col min="7945" max="8191" width="9" style="596"/>
    <col min="8192" max="8192" width="1.125" style="596" customWidth="1"/>
    <col min="8193" max="8194" width="15.625" style="596" customWidth="1"/>
    <col min="8195" max="8195" width="15.25" style="596" customWidth="1"/>
    <col min="8196" max="8196" width="17.5" style="596" customWidth="1"/>
    <col min="8197" max="8197" width="15.125" style="596" customWidth="1"/>
    <col min="8198" max="8198" width="15.25" style="596" customWidth="1"/>
    <col min="8199" max="8199" width="3.75" style="596" customWidth="1"/>
    <col min="8200" max="8200" width="2.5" style="596" customWidth="1"/>
    <col min="8201" max="8447" width="9" style="596"/>
    <col min="8448" max="8448" width="1.125" style="596" customWidth="1"/>
    <col min="8449" max="8450" width="15.625" style="596" customWidth="1"/>
    <col min="8451" max="8451" width="15.25" style="596" customWidth="1"/>
    <col min="8452" max="8452" width="17.5" style="596" customWidth="1"/>
    <col min="8453" max="8453" width="15.125" style="596" customWidth="1"/>
    <col min="8454" max="8454" width="15.25" style="596" customWidth="1"/>
    <col min="8455" max="8455" width="3.75" style="596" customWidth="1"/>
    <col min="8456" max="8456" width="2.5" style="596" customWidth="1"/>
    <col min="8457" max="8703" width="9" style="596"/>
    <col min="8704" max="8704" width="1.125" style="596" customWidth="1"/>
    <col min="8705" max="8706" width="15.625" style="596" customWidth="1"/>
    <col min="8707" max="8707" width="15.25" style="596" customWidth="1"/>
    <col min="8708" max="8708" width="17.5" style="596" customWidth="1"/>
    <col min="8709" max="8709" width="15.125" style="596" customWidth="1"/>
    <col min="8710" max="8710" width="15.25" style="596" customWidth="1"/>
    <col min="8711" max="8711" width="3.75" style="596" customWidth="1"/>
    <col min="8712" max="8712" width="2.5" style="596" customWidth="1"/>
    <col min="8713" max="8959" width="9" style="596"/>
    <col min="8960" max="8960" width="1.125" style="596" customWidth="1"/>
    <col min="8961" max="8962" width="15.625" style="596" customWidth="1"/>
    <col min="8963" max="8963" width="15.25" style="596" customWidth="1"/>
    <col min="8964" max="8964" width="17.5" style="596" customWidth="1"/>
    <col min="8965" max="8965" width="15.125" style="596" customWidth="1"/>
    <col min="8966" max="8966" width="15.25" style="596" customWidth="1"/>
    <col min="8967" max="8967" width="3.75" style="596" customWidth="1"/>
    <col min="8968" max="8968" width="2.5" style="596" customWidth="1"/>
    <col min="8969" max="9215" width="9" style="596"/>
    <col min="9216" max="9216" width="1.125" style="596" customWidth="1"/>
    <col min="9217" max="9218" width="15.625" style="596" customWidth="1"/>
    <col min="9219" max="9219" width="15.25" style="596" customWidth="1"/>
    <col min="9220" max="9220" width="17.5" style="596" customWidth="1"/>
    <col min="9221" max="9221" width="15.125" style="596" customWidth="1"/>
    <col min="9222" max="9222" width="15.25" style="596" customWidth="1"/>
    <col min="9223" max="9223" width="3.75" style="596" customWidth="1"/>
    <col min="9224" max="9224" width="2.5" style="596" customWidth="1"/>
    <col min="9225" max="9471" width="9" style="596"/>
    <col min="9472" max="9472" width="1.125" style="596" customWidth="1"/>
    <col min="9473" max="9474" width="15.625" style="596" customWidth="1"/>
    <col min="9475" max="9475" width="15.25" style="596" customWidth="1"/>
    <col min="9476" max="9476" width="17.5" style="596" customWidth="1"/>
    <col min="9477" max="9477" width="15.125" style="596" customWidth="1"/>
    <col min="9478" max="9478" width="15.25" style="596" customWidth="1"/>
    <col min="9479" max="9479" width="3.75" style="596" customWidth="1"/>
    <col min="9480" max="9480" width="2.5" style="596" customWidth="1"/>
    <col min="9481" max="9727" width="9" style="596"/>
    <col min="9728" max="9728" width="1.125" style="596" customWidth="1"/>
    <col min="9729" max="9730" width="15.625" style="596" customWidth="1"/>
    <col min="9731" max="9731" width="15.25" style="596" customWidth="1"/>
    <col min="9732" max="9732" width="17.5" style="596" customWidth="1"/>
    <col min="9733" max="9733" width="15.125" style="596" customWidth="1"/>
    <col min="9734" max="9734" width="15.25" style="596" customWidth="1"/>
    <col min="9735" max="9735" width="3.75" style="596" customWidth="1"/>
    <col min="9736" max="9736" width="2.5" style="596" customWidth="1"/>
    <col min="9737" max="9983" width="9" style="596"/>
    <col min="9984" max="9984" width="1.125" style="596" customWidth="1"/>
    <col min="9985" max="9986" width="15.625" style="596" customWidth="1"/>
    <col min="9987" max="9987" width="15.25" style="596" customWidth="1"/>
    <col min="9988" max="9988" width="17.5" style="596" customWidth="1"/>
    <col min="9989" max="9989" width="15.125" style="596" customWidth="1"/>
    <col min="9990" max="9990" width="15.25" style="596" customWidth="1"/>
    <col min="9991" max="9991" width="3.75" style="596" customWidth="1"/>
    <col min="9992" max="9992" width="2.5" style="596" customWidth="1"/>
    <col min="9993" max="10239" width="9" style="596"/>
    <col min="10240" max="10240" width="1.125" style="596" customWidth="1"/>
    <col min="10241" max="10242" width="15.625" style="596" customWidth="1"/>
    <col min="10243" max="10243" width="15.25" style="596" customWidth="1"/>
    <col min="10244" max="10244" width="17.5" style="596" customWidth="1"/>
    <col min="10245" max="10245" width="15.125" style="596" customWidth="1"/>
    <col min="10246" max="10246" width="15.25" style="596" customWidth="1"/>
    <col min="10247" max="10247" width="3.75" style="596" customWidth="1"/>
    <col min="10248" max="10248" width="2.5" style="596" customWidth="1"/>
    <col min="10249" max="10495" width="9" style="596"/>
    <col min="10496" max="10496" width="1.125" style="596" customWidth="1"/>
    <col min="10497" max="10498" width="15.625" style="596" customWidth="1"/>
    <col min="10499" max="10499" width="15.25" style="596" customWidth="1"/>
    <col min="10500" max="10500" width="17.5" style="596" customWidth="1"/>
    <col min="10501" max="10501" width="15.125" style="596" customWidth="1"/>
    <col min="10502" max="10502" width="15.25" style="596" customWidth="1"/>
    <col min="10503" max="10503" width="3.75" style="596" customWidth="1"/>
    <col min="10504" max="10504" width="2.5" style="596" customWidth="1"/>
    <col min="10505" max="10751" width="9" style="596"/>
    <col min="10752" max="10752" width="1.125" style="596" customWidth="1"/>
    <col min="10753" max="10754" width="15.625" style="596" customWidth="1"/>
    <col min="10755" max="10755" width="15.25" style="596" customWidth="1"/>
    <col min="10756" max="10756" width="17.5" style="596" customWidth="1"/>
    <col min="10757" max="10757" width="15.125" style="596" customWidth="1"/>
    <col min="10758" max="10758" width="15.25" style="596" customWidth="1"/>
    <col min="10759" max="10759" width="3.75" style="596" customWidth="1"/>
    <col min="10760" max="10760" width="2.5" style="596" customWidth="1"/>
    <col min="10761" max="11007" width="9" style="596"/>
    <col min="11008" max="11008" width="1.125" style="596" customWidth="1"/>
    <col min="11009" max="11010" width="15.625" style="596" customWidth="1"/>
    <col min="11011" max="11011" width="15.25" style="596" customWidth="1"/>
    <col min="11012" max="11012" width="17.5" style="596" customWidth="1"/>
    <col min="11013" max="11013" width="15.125" style="596" customWidth="1"/>
    <col min="11014" max="11014" width="15.25" style="596" customWidth="1"/>
    <col min="11015" max="11015" width="3.75" style="596" customWidth="1"/>
    <col min="11016" max="11016" width="2.5" style="596" customWidth="1"/>
    <col min="11017" max="11263" width="9" style="596"/>
    <col min="11264" max="11264" width="1.125" style="596" customWidth="1"/>
    <col min="11265" max="11266" width="15.625" style="596" customWidth="1"/>
    <col min="11267" max="11267" width="15.25" style="596" customWidth="1"/>
    <col min="11268" max="11268" width="17.5" style="596" customWidth="1"/>
    <col min="11269" max="11269" width="15.125" style="596" customWidth="1"/>
    <col min="11270" max="11270" width="15.25" style="596" customWidth="1"/>
    <col min="11271" max="11271" width="3.75" style="596" customWidth="1"/>
    <col min="11272" max="11272" width="2.5" style="596" customWidth="1"/>
    <col min="11273" max="11519" width="9" style="596"/>
    <col min="11520" max="11520" width="1.125" style="596" customWidth="1"/>
    <col min="11521" max="11522" width="15.625" style="596" customWidth="1"/>
    <col min="11523" max="11523" width="15.25" style="596" customWidth="1"/>
    <col min="11524" max="11524" width="17.5" style="596" customWidth="1"/>
    <col min="11525" max="11525" width="15.125" style="596" customWidth="1"/>
    <col min="11526" max="11526" width="15.25" style="596" customWidth="1"/>
    <col min="11527" max="11527" width="3.75" style="596" customWidth="1"/>
    <col min="11528" max="11528" width="2.5" style="596" customWidth="1"/>
    <col min="11529" max="11775" width="9" style="596"/>
    <col min="11776" max="11776" width="1.125" style="596" customWidth="1"/>
    <col min="11777" max="11778" width="15.625" style="596" customWidth="1"/>
    <col min="11779" max="11779" width="15.25" style="596" customWidth="1"/>
    <col min="11780" max="11780" width="17.5" style="596" customWidth="1"/>
    <col min="11781" max="11781" width="15.125" style="596" customWidth="1"/>
    <col min="11782" max="11782" width="15.25" style="596" customWidth="1"/>
    <col min="11783" max="11783" width="3.75" style="596" customWidth="1"/>
    <col min="11784" max="11784" width="2.5" style="596" customWidth="1"/>
    <col min="11785" max="12031" width="9" style="596"/>
    <col min="12032" max="12032" width="1.125" style="596" customWidth="1"/>
    <col min="12033" max="12034" width="15.625" style="596" customWidth="1"/>
    <col min="12035" max="12035" width="15.25" style="596" customWidth="1"/>
    <col min="12036" max="12036" width="17.5" style="596" customWidth="1"/>
    <col min="12037" max="12037" width="15.125" style="596" customWidth="1"/>
    <col min="12038" max="12038" width="15.25" style="596" customWidth="1"/>
    <col min="12039" max="12039" width="3.75" style="596" customWidth="1"/>
    <col min="12040" max="12040" width="2.5" style="596" customWidth="1"/>
    <col min="12041" max="12287" width="9" style="596"/>
    <col min="12288" max="12288" width="1.125" style="596" customWidth="1"/>
    <col min="12289" max="12290" width="15.625" style="596" customWidth="1"/>
    <col min="12291" max="12291" width="15.25" style="596" customWidth="1"/>
    <col min="12292" max="12292" width="17.5" style="596" customWidth="1"/>
    <col min="12293" max="12293" width="15.125" style="596" customWidth="1"/>
    <col min="12294" max="12294" width="15.25" style="596" customWidth="1"/>
    <col min="12295" max="12295" width="3.75" style="596" customWidth="1"/>
    <col min="12296" max="12296" width="2.5" style="596" customWidth="1"/>
    <col min="12297" max="12543" width="9" style="596"/>
    <col min="12544" max="12544" width="1.125" style="596" customWidth="1"/>
    <col min="12545" max="12546" width="15.625" style="596" customWidth="1"/>
    <col min="12547" max="12547" width="15.25" style="596" customWidth="1"/>
    <col min="12548" max="12548" width="17.5" style="596" customWidth="1"/>
    <col min="12549" max="12549" width="15.125" style="596" customWidth="1"/>
    <col min="12550" max="12550" width="15.25" style="596" customWidth="1"/>
    <col min="12551" max="12551" width="3.75" style="596" customWidth="1"/>
    <col min="12552" max="12552" width="2.5" style="596" customWidth="1"/>
    <col min="12553" max="12799" width="9" style="596"/>
    <col min="12800" max="12800" width="1.125" style="596" customWidth="1"/>
    <col min="12801" max="12802" width="15.625" style="596" customWidth="1"/>
    <col min="12803" max="12803" width="15.25" style="596" customWidth="1"/>
    <col min="12804" max="12804" width="17.5" style="596" customWidth="1"/>
    <col min="12805" max="12805" width="15.125" style="596" customWidth="1"/>
    <col min="12806" max="12806" width="15.25" style="596" customWidth="1"/>
    <col min="12807" max="12807" width="3.75" style="596" customWidth="1"/>
    <col min="12808" max="12808" width="2.5" style="596" customWidth="1"/>
    <col min="12809" max="13055" width="9" style="596"/>
    <col min="13056" max="13056" width="1.125" style="596" customWidth="1"/>
    <col min="13057" max="13058" width="15.625" style="596" customWidth="1"/>
    <col min="13059" max="13059" width="15.25" style="596" customWidth="1"/>
    <col min="13060" max="13060" width="17.5" style="596" customWidth="1"/>
    <col min="13061" max="13061" width="15.125" style="596" customWidth="1"/>
    <col min="13062" max="13062" width="15.25" style="596" customWidth="1"/>
    <col min="13063" max="13063" width="3.75" style="596" customWidth="1"/>
    <col min="13064" max="13064" width="2.5" style="596" customWidth="1"/>
    <col min="13065" max="13311" width="9" style="596"/>
    <col min="13312" max="13312" width="1.125" style="596" customWidth="1"/>
    <col min="13313" max="13314" width="15.625" style="596" customWidth="1"/>
    <col min="13315" max="13315" width="15.25" style="596" customWidth="1"/>
    <col min="13316" max="13316" width="17.5" style="596" customWidth="1"/>
    <col min="13317" max="13317" width="15.125" style="596" customWidth="1"/>
    <col min="13318" max="13318" width="15.25" style="596" customWidth="1"/>
    <col min="13319" max="13319" width="3.75" style="596" customWidth="1"/>
    <col min="13320" max="13320" width="2.5" style="596" customWidth="1"/>
    <col min="13321" max="13567" width="9" style="596"/>
    <col min="13568" max="13568" width="1.125" style="596" customWidth="1"/>
    <col min="13569" max="13570" width="15.625" style="596" customWidth="1"/>
    <col min="13571" max="13571" width="15.25" style="596" customWidth="1"/>
    <col min="13572" max="13572" width="17.5" style="596" customWidth="1"/>
    <col min="13573" max="13573" width="15.125" style="596" customWidth="1"/>
    <col min="13574" max="13574" width="15.25" style="596" customWidth="1"/>
    <col min="13575" max="13575" width="3.75" style="596" customWidth="1"/>
    <col min="13576" max="13576" width="2.5" style="596" customWidth="1"/>
    <col min="13577" max="13823" width="9" style="596"/>
    <col min="13824" max="13824" width="1.125" style="596" customWidth="1"/>
    <col min="13825" max="13826" width="15.625" style="596" customWidth="1"/>
    <col min="13827" max="13827" width="15.25" style="596" customWidth="1"/>
    <col min="13828" max="13828" width="17.5" style="596" customWidth="1"/>
    <col min="13829" max="13829" width="15.125" style="596" customWidth="1"/>
    <col min="13830" max="13830" width="15.25" style="596" customWidth="1"/>
    <col min="13831" max="13831" width="3.75" style="596" customWidth="1"/>
    <col min="13832" max="13832" width="2.5" style="596" customWidth="1"/>
    <col min="13833" max="14079" width="9" style="596"/>
    <col min="14080" max="14080" width="1.125" style="596" customWidth="1"/>
    <col min="14081" max="14082" width="15.625" style="596" customWidth="1"/>
    <col min="14083" max="14083" width="15.25" style="596" customWidth="1"/>
    <col min="14084" max="14084" width="17.5" style="596" customWidth="1"/>
    <col min="14085" max="14085" width="15.125" style="596" customWidth="1"/>
    <col min="14086" max="14086" width="15.25" style="596" customWidth="1"/>
    <col min="14087" max="14087" width="3.75" style="596" customWidth="1"/>
    <col min="14088" max="14088" width="2.5" style="596" customWidth="1"/>
    <col min="14089" max="14335" width="9" style="596"/>
    <col min="14336" max="14336" width="1.125" style="596" customWidth="1"/>
    <col min="14337" max="14338" width="15.625" style="596" customWidth="1"/>
    <col min="14339" max="14339" width="15.25" style="596" customWidth="1"/>
    <col min="14340" max="14340" width="17.5" style="596" customWidth="1"/>
    <col min="14341" max="14341" width="15.125" style="596" customWidth="1"/>
    <col min="14342" max="14342" width="15.25" style="596" customWidth="1"/>
    <col min="14343" max="14343" width="3.75" style="596" customWidth="1"/>
    <col min="14344" max="14344" width="2.5" style="596" customWidth="1"/>
    <col min="14345" max="14591" width="9" style="596"/>
    <col min="14592" max="14592" width="1.125" style="596" customWidth="1"/>
    <col min="14593" max="14594" width="15.625" style="596" customWidth="1"/>
    <col min="14595" max="14595" width="15.25" style="596" customWidth="1"/>
    <col min="14596" max="14596" width="17.5" style="596" customWidth="1"/>
    <col min="14597" max="14597" width="15.125" style="596" customWidth="1"/>
    <col min="14598" max="14598" width="15.25" style="596" customWidth="1"/>
    <col min="14599" max="14599" width="3.75" style="596" customWidth="1"/>
    <col min="14600" max="14600" width="2.5" style="596" customWidth="1"/>
    <col min="14601" max="14847" width="9" style="596"/>
    <col min="14848" max="14848" width="1.125" style="596" customWidth="1"/>
    <col min="14849" max="14850" width="15.625" style="596" customWidth="1"/>
    <col min="14851" max="14851" width="15.25" style="596" customWidth="1"/>
    <col min="14852" max="14852" width="17.5" style="596" customWidth="1"/>
    <col min="14853" max="14853" width="15.125" style="596" customWidth="1"/>
    <col min="14854" max="14854" width="15.25" style="596" customWidth="1"/>
    <col min="14855" max="14855" width="3.75" style="596" customWidth="1"/>
    <col min="14856" max="14856" width="2.5" style="596" customWidth="1"/>
    <col min="14857" max="15103" width="9" style="596"/>
    <col min="15104" max="15104" width="1.125" style="596" customWidth="1"/>
    <col min="15105" max="15106" width="15.625" style="596" customWidth="1"/>
    <col min="15107" max="15107" width="15.25" style="596" customWidth="1"/>
    <col min="15108" max="15108" width="17.5" style="596" customWidth="1"/>
    <col min="15109" max="15109" width="15.125" style="596" customWidth="1"/>
    <col min="15110" max="15110" width="15.25" style="596" customWidth="1"/>
    <col min="15111" max="15111" width="3.75" style="596" customWidth="1"/>
    <col min="15112" max="15112" width="2.5" style="596" customWidth="1"/>
    <col min="15113" max="15359" width="9" style="596"/>
    <col min="15360" max="15360" width="1.125" style="596" customWidth="1"/>
    <col min="15361" max="15362" width="15.625" style="596" customWidth="1"/>
    <col min="15363" max="15363" width="15.25" style="596" customWidth="1"/>
    <col min="15364" max="15364" width="17.5" style="596" customWidth="1"/>
    <col min="15365" max="15365" width="15.125" style="596" customWidth="1"/>
    <col min="15366" max="15366" width="15.25" style="596" customWidth="1"/>
    <col min="15367" max="15367" width="3.75" style="596" customWidth="1"/>
    <col min="15368" max="15368" width="2.5" style="596" customWidth="1"/>
    <col min="15369" max="15615" width="9" style="596"/>
    <col min="15616" max="15616" width="1.125" style="596" customWidth="1"/>
    <col min="15617" max="15618" width="15.625" style="596" customWidth="1"/>
    <col min="15619" max="15619" width="15.25" style="596" customWidth="1"/>
    <col min="15620" max="15620" width="17.5" style="596" customWidth="1"/>
    <col min="15621" max="15621" width="15.125" style="596" customWidth="1"/>
    <col min="15622" max="15622" width="15.25" style="596" customWidth="1"/>
    <col min="15623" max="15623" width="3.75" style="596" customWidth="1"/>
    <col min="15624" max="15624" width="2.5" style="596" customWidth="1"/>
    <col min="15625" max="15871" width="9" style="596"/>
    <col min="15872" max="15872" width="1.125" style="596" customWidth="1"/>
    <col min="15873" max="15874" width="15.625" style="596" customWidth="1"/>
    <col min="15875" max="15875" width="15.25" style="596" customWidth="1"/>
    <col min="15876" max="15876" width="17.5" style="596" customWidth="1"/>
    <col min="15877" max="15877" width="15.125" style="596" customWidth="1"/>
    <col min="15878" max="15878" width="15.25" style="596" customWidth="1"/>
    <col min="15879" max="15879" width="3.75" style="596" customWidth="1"/>
    <col min="15880" max="15880" width="2.5" style="596" customWidth="1"/>
    <col min="15881" max="16127" width="9" style="596"/>
    <col min="16128" max="16128" width="1.125" style="596" customWidth="1"/>
    <col min="16129" max="16130" width="15.625" style="596" customWidth="1"/>
    <col min="16131" max="16131" width="15.25" style="596" customWidth="1"/>
    <col min="16132" max="16132" width="17.5" style="596" customWidth="1"/>
    <col min="16133" max="16133" width="15.125" style="596" customWidth="1"/>
    <col min="16134" max="16134" width="15.25" style="596" customWidth="1"/>
    <col min="16135" max="16135" width="3.75" style="596" customWidth="1"/>
    <col min="16136" max="16136" width="2.5" style="596" customWidth="1"/>
    <col min="16137" max="16384" width="9" style="596"/>
  </cols>
  <sheetData>
    <row r="1" spans="1:17" ht="20.100000000000001" customHeight="1">
      <c r="A1" s="1337" t="s">
        <v>1143</v>
      </c>
    </row>
    <row r="2" spans="1:17" ht="20.100000000000001" customHeight="1">
      <c r="E2" s="4521" t="str">
        <f>IF(AND(ISBLANK('届出書 '!AA4),ISBLANK('届出書 '!AD4),ISBLANK('届出書 '!AG4)),"届出書の日付から自動引用","令和"&amp;'届出書 '!AA4&amp;"年"&amp;'届出書 '!AD4&amp;"月"&amp;'届出書 '!AG4&amp;"日")</f>
        <v>届出書の日付から自動引用</v>
      </c>
      <c r="F2" s="4521"/>
    </row>
    <row r="3" spans="1:17" ht="20.100000000000001" customHeight="1">
      <c r="E3" s="597"/>
      <c r="F3" s="597"/>
    </row>
    <row r="4" spans="1:17" ht="20.100000000000001" customHeight="1">
      <c r="A4" s="2718" t="s">
        <v>1138</v>
      </c>
      <c r="B4" s="2718"/>
      <c r="C4" s="2718"/>
      <c r="D4" s="2718"/>
      <c r="E4" s="2718"/>
      <c r="F4" s="2718"/>
    </row>
    <row r="5" spans="1:17" ht="20.100000000000001" customHeight="1">
      <c r="A5" s="585"/>
      <c r="B5" s="585"/>
      <c r="C5" s="585"/>
      <c r="D5" s="585"/>
      <c r="E5" s="585"/>
      <c r="F5" s="585"/>
    </row>
    <row r="6" spans="1:17" ht="50.1" customHeight="1">
      <c r="A6" s="588" t="s">
        <v>1139</v>
      </c>
      <c r="B6" s="2762" t="str">
        <f>IF(ISBLANK('届出書 '!G18),"届出書の記載欄から自動引用",'届出書 '!G18)</f>
        <v>届出書の記載欄から自動引用</v>
      </c>
      <c r="C6" s="2719"/>
      <c r="D6" s="2719"/>
      <c r="E6" s="2719"/>
      <c r="F6" s="2720"/>
    </row>
    <row r="7" spans="1:17" ht="50.1" customHeight="1">
      <c r="A7" s="812" t="s">
        <v>224</v>
      </c>
      <c r="B7" s="4566"/>
      <c r="C7" s="4566"/>
      <c r="D7" s="4566"/>
      <c r="E7" s="4566"/>
      <c r="F7" s="4567"/>
    </row>
    <row r="8" spans="1:17" ht="28.5" customHeight="1">
      <c r="A8" s="4568" t="s">
        <v>1140</v>
      </c>
      <c r="B8" s="4571" t="s">
        <v>1141</v>
      </c>
      <c r="C8" s="4572"/>
      <c r="D8" s="4572"/>
      <c r="E8" s="4573"/>
      <c r="F8" s="813"/>
    </row>
    <row r="9" spans="1:17" ht="112.5" customHeight="1">
      <c r="A9" s="4569"/>
      <c r="B9" s="4574" t="s">
        <v>1142</v>
      </c>
      <c r="C9" s="4575"/>
      <c r="D9" s="4575"/>
      <c r="E9" s="4576"/>
      <c r="F9" s="1336"/>
    </row>
    <row r="10" spans="1:17" ht="103.5" customHeight="1">
      <c r="A10" s="4570"/>
      <c r="B10" s="4527" t="s">
        <v>1556</v>
      </c>
      <c r="C10" s="4528"/>
      <c r="D10" s="4577"/>
      <c r="E10" s="1336"/>
      <c r="F10" s="1336"/>
      <c r="Q10" s="1022"/>
    </row>
    <row r="11" spans="1:17">
      <c r="A11" s="595"/>
    </row>
  </sheetData>
  <mergeCells count="8">
    <mergeCell ref="E2:F2"/>
    <mergeCell ref="A4:F4"/>
    <mergeCell ref="B6:F6"/>
    <mergeCell ref="B7:F7"/>
    <mergeCell ref="A8:A10"/>
    <mergeCell ref="B8:E8"/>
    <mergeCell ref="B9:E9"/>
    <mergeCell ref="B10:D10"/>
  </mergeCells>
  <phoneticPr fontId="8"/>
  <conditionalFormatting sqref="E10:F10 F9 B7:F7">
    <cfRule type="notContainsBlanks" dxfId="2" priority="2">
      <formula>LEN(TRIM(B7))&gt;0</formula>
    </cfRule>
  </conditionalFormatting>
  <dataValidations count="3">
    <dataValidation type="list" allowBlank="1" showInputMessage="1" showErrorMessage="1" sqref="B7:F7" xr:uid="{7588750E-8ADC-4E03-B1A1-F3DCEF8FED64}">
      <formula1>"１　新規,２　変更,３　終了"</formula1>
    </dataValidation>
    <dataValidation allowBlank="1" showInputMessage="1" showErrorMessage="1" promptTitle="＝＝＝＝＝入力時の注意＝＝＝＝＝" prompt="見直し前の定員数を入力" sqref="E10" xr:uid="{7EA3C413-0E8C-4E37-B17C-D212C85776A1}"/>
    <dataValidation allowBlank="1" showInputMessage="1" showErrorMessage="1" promptTitle="＝＝＝＝＝入力時の注意＝＝＝＝＝" prompt="見直し後の定員数を入力" sqref="F10" xr:uid="{8DBE3EA5-8488-43DC-859C-0B1FB823D02D}"/>
  </dataValidation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O21"/>
  <sheetViews>
    <sheetView zoomScale="70" zoomScaleNormal="70" workbookViewId="0">
      <selection activeCell="N2" sqref="N2:O2"/>
    </sheetView>
  </sheetViews>
  <sheetFormatPr defaultColWidth="9" defaultRowHeight="24.95" customHeight="1"/>
  <cols>
    <col min="1" max="1" width="27" style="5" customWidth="1"/>
    <col min="2" max="14" width="8.625" style="5" customWidth="1"/>
    <col min="15" max="33" width="7.625" style="5" customWidth="1"/>
    <col min="34" max="16384" width="9" style="5"/>
  </cols>
  <sheetData>
    <row r="1" spans="1:15" ht="26.25" thickBot="1">
      <c r="A1" s="4" t="s">
        <v>235</v>
      </c>
      <c r="N1" s="1900" t="s">
        <v>768</v>
      </c>
      <c r="O1" s="1900"/>
    </row>
    <row r="2" spans="1:15" ht="30" customHeight="1" thickBot="1">
      <c r="A2" s="6" t="s">
        <v>38</v>
      </c>
      <c r="B2" s="1901"/>
      <c r="C2" s="1902"/>
      <c r="D2" s="1902"/>
      <c r="E2" s="1903" t="s">
        <v>39</v>
      </c>
      <c r="F2" s="1904"/>
      <c r="G2" s="1905"/>
      <c r="H2" s="1902"/>
      <c r="I2" s="1902"/>
      <c r="J2" s="1902"/>
      <c r="K2" s="1906"/>
      <c r="L2" s="1907" t="s">
        <v>42</v>
      </c>
      <c r="M2" s="1905"/>
      <c r="N2" s="1908"/>
      <c r="O2" s="1909"/>
    </row>
    <row r="3" spans="1:15" ht="30" customHeight="1" thickBot="1">
      <c r="A3" s="7" t="s">
        <v>61</v>
      </c>
      <c r="B3" s="7" t="s">
        <v>160</v>
      </c>
      <c r="C3" s="7" t="s">
        <v>161</v>
      </c>
      <c r="D3" s="7" t="s">
        <v>162</v>
      </c>
      <c r="E3" s="7" t="s">
        <v>163</v>
      </c>
      <c r="F3" s="7" t="s">
        <v>164</v>
      </c>
      <c r="G3" s="7" t="s">
        <v>165</v>
      </c>
      <c r="H3" s="7" t="s">
        <v>166</v>
      </c>
      <c r="I3" s="7" t="s">
        <v>167</v>
      </c>
      <c r="J3" s="7" t="s">
        <v>168</v>
      </c>
      <c r="K3" s="7" t="s">
        <v>169</v>
      </c>
      <c r="L3" s="7" t="s">
        <v>170</v>
      </c>
      <c r="M3" s="7" t="s">
        <v>171</v>
      </c>
      <c r="N3" s="1898" t="s">
        <v>172</v>
      </c>
      <c r="O3" s="1899"/>
    </row>
    <row r="4" spans="1:15" ht="30" customHeight="1" thickBot="1">
      <c r="A4" s="53" t="s">
        <v>173</v>
      </c>
      <c r="B4" s="915"/>
      <c r="C4" s="915"/>
      <c r="D4" s="915"/>
      <c r="E4" s="915"/>
      <c r="F4" s="915"/>
      <c r="G4" s="915"/>
      <c r="H4" s="915"/>
      <c r="I4" s="915"/>
      <c r="J4" s="915"/>
      <c r="K4" s="915"/>
      <c r="L4" s="915"/>
      <c r="M4" s="915"/>
      <c r="N4" s="84">
        <f>SUM(B4:M4)</f>
        <v>0</v>
      </c>
      <c r="O4" s="54" t="s">
        <v>67</v>
      </c>
    </row>
    <row r="5" spans="1:15" ht="30" customHeight="1" thickBot="1">
      <c r="A5" s="53" t="s">
        <v>81</v>
      </c>
      <c r="B5" s="915"/>
      <c r="C5" s="915"/>
      <c r="D5" s="915"/>
      <c r="E5" s="915"/>
      <c r="F5" s="915"/>
      <c r="G5" s="915"/>
      <c r="H5" s="915"/>
      <c r="I5" s="915"/>
      <c r="J5" s="915"/>
      <c r="K5" s="915"/>
      <c r="L5" s="915"/>
      <c r="M5" s="915"/>
      <c r="N5" s="85" t="e">
        <f>AVERAGE(B5:M5)</f>
        <v>#DIV/0!</v>
      </c>
      <c r="O5" s="54" t="s">
        <v>64</v>
      </c>
    </row>
    <row r="6" spans="1:15" ht="30" customHeight="1" thickBot="1">
      <c r="A6" s="53" t="s">
        <v>174</v>
      </c>
      <c r="B6" s="915"/>
      <c r="C6" s="915"/>
      <c r="D6" s="915"/>
      <c r="E6" s="915"/>
      <c r="F6" s="915"/>
      <c r="G6" s="915"/>
      <c r="H6" s="915"/>
      <c r="I6" s="915"/>
      <c r="J6" s="915"/>
      <c r="K6" s="915"/>
      <c r="L6" s="915"/>
      <c r="M6" s="915"/>
      <c r="N6" s="84">
        <f>SUM(B6:M6)</f>
        <v>0</v>
      </c>
      <c r="O6" s="54" t="s">
        <v>175</v>
      </c>
    </row>
    <row r="7" spans="1:15" ht="30" customHeight="1" thickBot="1">
      <c r="A7" s="48" t="s">
        <v>423</v>
      </c>
      <c r="B7" s="915"/>
      <c r="C7" s="915"/>
      <c r="D7" s="915"/>
      <c r="E7" s="915"/>
      <c r="F7" s="915"/>
      <c r="G7" s="915"/>
      <c r="H7" s="915"/>
      <c r="I7" s="915"/>
      <c r="J7" s="915"/>
      <c r="K7" s="915"/>
      <c r="L7" s="915"/>
      <c r="M7" s="915"/>
      <c r="N7" s="84">
        <f>SUM(B7:M7)</f>
        <v>0</v>
      </c>
      <c r="O7" s="54" t="s">
        <v>175</v>
      </c>
    </row>
    <row r="8" spans="1:15" ht="30" customHeight="1" thickBot="1">
      <c r="A8" s="48" t="s">
        <v>412</v>
      </c>
      <c r="B8" s="915"/>
      <c r="C8" s="915"/>
      <c r="D8" s="915"/>
      <c r="E8" s="915"/>
      <c r="F8" s="915"/>
      <c r="G8" s="915"/>
      <c r="H8" s="915"/>
      <c r="I8" s="915"/>
      <c r="J8" s="915"/>
      <c r="K8" s="915"/>
      <c r="L8" s="915"/>
      <c r="M8" s="915"/>
      <c r="N8" s="84">
        <f>SUM(B8:M8)</f>
        <v>0</v>
      </c>
      <c r="O8" s="54" t="s">
        <v>175</v>
      </c>
    </row>
    <row r="9" spans="1:15" ht="30" customHeight="1" thickBot="1">
      <c r="A9" s="48" t="s">
        <v>413</v>
      </c>
      <c r="B9" s="915"/>
      <c r="C9" s="915"/>
      <c r="D9" s="915"/>
      <c r="E9" s="915"/>
      <c r="F9" s="915"/>
      <c r="G9" s="915"/>
      <c r="H9" s="915"/>
      <c r="I9" s="915"/>
      <c r="J9" s="915"/>
      <c r="K9" s="915"/>
      <c r="L9" s="915"/>
      <c r="M9" s="915"/>
      <c r="N9" s="84">
        <f>SUM(B9:M9)</f>
        <v>0</v>
      </c>
      <c r="O9" s="54" t="s">
        <v>417</v>
      </c>
    </row>
    <row r="10" spans="1:15" ht="30" customHeight="1" thickBot="1">
      <c r="A10" s="53" t="s">
        <v>176</v>
      </c>
      <c r="B10" s="80" t="e">
        <f>+ROUNDUP(B6/B4,1)</f>
        <v>#DIV/0!</v>
      </c>
      <c r="C10" s="80" t="e">
        <f t="shared" ref="C10:N10" si="0">+ROUNDUP(C6/C4,1)</f>
        <v>#DIV/0!</v>
      </c>
      <c r="D10" s="80" t="e">
        <f t="shared" si="0"/>
        <v>#DIV/0!</v>
      </c>
      <c r="E10" s="80" t="e">
        <f t="shared" si="0"/>
        <v>#DIV/0!</v>
      </c>
      <c r="F10" s="80" t="e">
        <f t="shared" si="0"/>
        <v>#DIV/0!</v>
      </c>
      <c r="G10" s="80" t="e">
        <f t="shared" si="0"/>
        <v>#DIV/0!</v>
      </c>
      <c r="H10" s="80" t="e">
        <f t="shared" si="0"/>
        <v>#DIV/0!</v>
      </c>
      <c r="I10" s="80" t="e">
        <f t="shared" si="0"/>
        <v>#DIV/0!</v>
      </c>
      <c r="J10" s="80" t="e">
        <f t="shared" si="0"/>
        <v>#DIV/0!</v>
      </c>
      <c r="K10" s="80" t="e">
        <f t="shared" si="0"/>
        <v>#DIV/0!</v>
      </c>
      <c r="L10" s="80" t="e">
        <f t="shared" si="0"/>
        <v>#DIV/0!</v>
      </c>
      <c r="M10" s="80" t="e">
        <f t="shared" si="0"/>
        <v>#DIV/0!</v>
      </c>
      <c r="N10" s="81" t="e">
        <f t="shared" si="0"/>
        <v>#DIV/0!</v>
      </c>
      <c r="O10" s="54" t="s">
        <v>177</v>
      </c>
    </row>
    <row r="11" spans="1:15" ht="30" customHeight="1" thickBot="1">
      <c r="A11" s="53" t="s">
        <v>82</v>
      </c>
      <c r="B11" s="82" t="e">
        <f>B10/N2</f>
        <v>#DIV/0!</v>
      </c>
      <c r="C11" s="82" t="e">
        <f>C10/N2</f>
        <v>#DIV/0!</v>
      </c>
      <c r="D11" s="82" t="e">
        <f>D10/N2</f>
        <v>#DIV/0!</v>
      </c>
      <c r="E11" s="82" t="e">
        <f>E10/N2</f>
        <v>#DIV/0!</v>
      </c>
      <c r="F11" s="82" t="e">
        <f>F10/N2</f>
        <v>#DIV/0!</v>
      </c>
      <c r="G11" s="82" t="e">
        <f>G10/N2</f>
        <v>#DIV/0!</v>
      </c>
      <c r="H11" s="82" t="e">
        <f>H10/N2</f>
        <v>#DIV/0!</v>
      </c>
      <c r="I11" s="82" t="e">
        <f>I10/N2</f>
        <v>#DIV/0!</v>
      </c>
      <c r="J11" s="82" t="e">
        <f>J10/N2</f>
        <v>#DIV/0!</v>
      </c>
      <c r="K11" s="82" t="e">
        <f>K10/N2</f>
        <v>#DIV/0!</v>
      </c>
      <c r="L11" s="82" t="e">
        <f>L10/N2</f>
        <v>#DIV/0!</v>
      </c>
      <c r="M11" s="82" t="e">
        <f>M10/N2</f>
        <v>#DIV/0!</v>
      </c>
      <c r="N11" s="83" t="e">
        <f>N10/N2</f>
        <v>#DIV/0!</v>
      </c>
      <c r="O11" s="54"/>
    </row>
    <row r="12" spans="1:15" ht="30" customHeight="1" thickBot="1">
      <c r="A12" s="48" t="s">
        <v>414</v>
      </c>
      <c r="B12" s="82" t="e">
        <f>B7/B6</f>
        <v>#DIV/0!</v>
      </c>
      <c r="C12" s="82" t="e">
        <f t="shared" ref="C12:M12" si="1">C7/C6</f>
        <v>#DIV/0!</v>
      </c>
      <c r="D12" s="82" t="e">
        <f t="shared" si="1"/>
        <v>#DIV/0!</v>
      </c>
      <c r="E12" s="82" t="e">
        <f t="shared" si="1"/>
        <v>#DIV/0!</v>
      </c>
      <c r="F12" s="82" t="e">
        <f t="shared" si="1"/>
        <v>#DIV/0!</v>
      </c>
      <c r="G12" s="82" t="e">
        <f t="shared" si="1"/>
        <v>#DIV/0!</v>
      </c>
      <c r="H12" s="82" t="e">
        <f t="shared" si="1"/>
        <v>#DIV/0!</v>
      </c>
      <c r="I12" s="82" t="e">
        <f t="shared" si="1"/>
        <v>#DIV/0!</v>
      </c>
      <c r="J12" s="82" t="e">
        <f t="shared" si="1"/>
        <v>#DIV/0!</v>
      </c>
      <c r="K12" s="82" t="e">
        <f t="shared" si="1"/>
        <v>#DIV/0!</v>
      </c>
      <c r="L12" s="82" t="e">
        <f t="shared" si="1"/>
        <v>#DIV/0!</v>
      </c>
      <c r="M12" s="82" t="e">
        <f t="shared" si="1"/>
        <v>#DIV/0!</v>
      </c>
      <c r="N12" s="83" t="e">
        <f>N7/N6</f>
        <v>#DIV/0!</v>
      </c>
      <c r="O12" s="54"/>
    </row>
    <row r="13" spans="1:15" ht="30" customHeight="1" thickBot="1">
      <c r="A13" s="48" t="s">
        <v>415</v>
      </c>
      <c r="B13" s="82" t="e">
        <f>B8/B6</f>
        <v>#DIV/0!</v>
      </c>
      <c r="C13" s="82" t="e">
        <f t="shared" ref="C13:M13" si="2">C8/C6</f>
        <v>#DIV/0!</v>
      </c>
      <c r="D13" s="82" t="e">
        <f t="shared" si="2"/>
        <v>#DIV/0!</v>
      </c>
      <c r="E13" s="82" t="e">
        <f t="shared" si="2"/>
        <v>#DIV/0!</v>
      </c>
      <c r="F13" s="82" t="e">
        <f t="shared" si="2"/>
        <v>#DIV/0!</v>
      </c>
      <c r="G13" s="82" t="e">
        <f t="shared" si="2"/>
        <v>#DIV/0!</v>
      </c>
      <c r="H13" s="82" t="e">
        <f t="shared" si="2"/>
        <v>#DIV/0!</v>
      </c>
      <c r="I13" s="82" t="e">
        <f t="shared" si="2"/>
        <v>#DIV/0!</v>
      </c>
      <c r="J13" s="82" t="e">
        <f t="shared" si="2"/>
        <v>#DIV/0!</v>
      </c>
      <c r="K13" s="82" t="e">
        <f t="shared" si="2"/>
        <v>#DIV/0!</v>
      </c>
      <c r="L13" s="82" t="e">
        <f t="shared" si="2"/>
        <v>#DIV/0!</v>
      </c>
      <c r="M13" s="82" t="e">
        <f t="shared" si="2"/>
        <v>#DIV/0!</v>
      </c>
      <c r="N13" s="83" t="e">
        <f>N8/N6</f>
        <v>#DIV/0!</v>
      </c>
      <c r="O13" s="54"/>
    </row>
    <row r="14" spans="1:15" ht="30" customHeight="1" thickBot="1">
      <c r="A14" s="48" t="s">
        <v>416</v>
      </c>
      <c r="B14" s="82" t="e">
        <f>B9/B6</f>
        <v>#DIV/0!</v>
      </c>
      <c r="C14" s="82" t="e">
        <f t="shared" ref="C14:M14" si="3">C9/C6</f>
        <v>#DIV/0!</v>
      </c>
      <c r="D14" s="82" t="e">
        <f t="shared" si="3"/>
        <v>#DIV/0!</v>
      </c>
      <c r="E14" s="82" t="e">
        <f t="shared" si="3"/>
        <v>#DIV/0!</v>
      </c>
      <c r="F14" s="82" t="e">
        <f t="shared" si="3"/>
        <v>#DIV/0!</v>
      </c>
      <c r="G14" s="82" t="e">
        <f t="shared" si="3"/>
        <v>#DIV/0!</v>
      </c>
      <c r="H14" s="82" t="e">
        <f t="shared" si="3"/>
        <v>#DIV/0!</v>
      </c>
      <c r="I14" s="82" t="e">
        <f t="shared" si="3"/>
        <v>#DIV/0!</v>
      </c>
      <c r="J14" s="82" t="e">
        <f t="shared" si="3"/>
        <v>#DIV/0!</v>
      </c>
      <c r="K14" s="82" t="e">
        <f t="shared" si="3"/>
        <v>#DIV/0!</v>
      </c>
      <c r="L14" s="82" t="e">
        <f t="shared" si="3"/>
        <v>#DIV/0!</v>
      </c>
      <c r="M14" s="82" t="e">
        <f t="shared" si="3"/>
        <v>#DIV/0!</v>
      </c>
      <c r="N14" s="83" t="e">
        <f>N9/N6</f>
        <v>#DIV/0!</v>
      </c>
      <c r="O14" s="54"/>
    </row>
    <row r="15" spans="1:15" ht="24.95" customHeight="1">
      <c r="A15" s="5" t="s">
        <v>178</v>
      </c>
    </row>
    <row r="16" spans="1:15" ht="24.95" customHeight="1">
      <c r="A16" s="5" t="s">
        <v>182</v>
      </c>
    </row>
    <row r="17" spans="1:1" ht="24.95" customHeight="1">
      <c r="A17" s="5" t="s">
        <v>179</v>
      </c>
    </row>
    <row r="18" spans="1:1" ht="24.95" customHeight="1">
      <c r="A18" s="5" t="s">
        <v>180</v>
      </c>
    </row>
    <row r="19" spans="1:1" ht="24.95" customHeight="1">
      <c r="A19" s="5" t="s">
        <v>418</v>
      </c>
    </row>
    <row r="20" spans="1:1" ht="24.95" customHeight="1">
      <c r="A20" s="5" t="s">
        <v>419</v>
      </c>
    </row>
    <row r="21" spans="1:1" ht="24.95" customHeight="1">
      <c r="A21" s="5" t="s">
        <v>420</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8"/>
  <pageMargins left="0.39" right="0.41" top="1" bottom="0.75" header="0.51200000000000001" footer="0.51200000000000001"/>
  <pageSetup paperSize="9" scale="87" orientation="landscape" r:id="rId2"/>
  <headerFooter alignWithMargins="0">
    <oddHeader>&amp;R別紙４</oddHead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49C5F-97A9-4CC0-9A4B-17954AC143E0}">
  <sheetPr>
    <tabColor rgb="FFFFC000"/>
    <pageSetUpPr fitToPage="1"/>
  </sheetPr>
  <dimension ref="A1:BO492"/>
  <sheetViews>
    <sheetView view="pageBreakPreview" topLeftCell="A154" zoomScale="60" zoomScaleNormal="70" zoomScalePageLayoutView="85" workbookViewId="0">
      <selection activeCell="AA44" sqref="AA44:AE56"/>
    </sheetView>
  </sheetViews>
  <sheetFormatPr defaultColWidth="9.875" defaultRowHeight="13.5"/>
  <cols>
    <col min="1" max="1" width="2.875" style="958" customWidth="1"/>
    <col min="2" max="2" width="3.75" style="958" customWidth="1"/>
    <col min="3" max="13" width="2.875" style="958" customWidth="1"/>
    <col min="14" max="14" width="5" style="958" customWidth="1"/>
    <col min="15" max="26" width="3.875" style="958" customWidth="1"/>
    <col min="27" max="31" width="3.625" style="958" customWidth="1"/>
    <col min="32" max="32" width="11.375" style="958" customWidth="1"/>
    <col min="33" max="36" width="5.5" style="958" customWidth="1"/>
    <col min="37" max="37" width="6.375" style="958" customWidth="1"/>
    <col min="38" max="51" width="4.875" style="958" customWidth="1"/>
    <col min="52" max="52" width="20.5" style="958" customWidth="1"/>
    <col min="53" max="54" width="2.875" style="958" customWidth="1"/>
    <col min="55" max="55" width="4.625" style="958" customWidth="1"/>
    <col min="56" max="59" width="2.875" style="958" customWidth="1"/>
    <col min="60" max="60" width="9.875" style="958" customWidth="1"/>
    <col min="61" max="61" width="9.875" style="1443"/>
    <col min="62" max="16384" width="9.875" style="958"/>
  </cols>
  <sheetData>
    <row r="1" spans="1:58" ht="35.25" customHeight="1"/>
    <row r="2" spans="1:58" ht="38.25" customHeight="1"/>
    <row r="3" spans="1:58" ht="31.5" customHeight="1"/>
    <row r="4" spans="1:58" ht="14.25" thickBot="1">
      <c r="A4" s="959"/>
      <c r="B4" s="959"/>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row>
    <row r="5" spans="1:58" ht="21.95" customHeight="1" thickBot="1">
      <c r="A5" s="2195" t="s">
        <v>151</v>
      </c>
      <c r="B5" s="2196"/>
      <c r="C5" s="2196"/>
      <c r="D5" s="2196"/>
      <c r="E5" s="2196"/>
      <c r="F5" s="2196"/>
      <c r="G5" s="2196"/>
      <c r="H5" s="2196"/>
      <c r="I5" s="2196"/>
      <c r="J5" s="2197"/>
      <c r="K5" s="2201" t="s">
        <v>110</v>
      </c>
      <c r="L5" s="2202"/>
      <c r="M5" s="2202"/>
      <c r="N5" s="2203"/>
      <c r="O5" s="2201" t="s">
        <v>152</v>
      </c>
      <c r="P5" s="2202"/>
      <c r="Q5" s="2202"/>
      <c r="R5" s="2202"/>
      <c r="S5" s="2202"/>
      <c r="T5" s="2203"/>
      <c r="U5" s="2207" t="s">
        <v>1433</v>
      </c>
      <c r="V5" s="2196"/>
      <c r="W5" s="2196"/>
      <c r="X5" s="2196"/>
      <c r="Y5" s="2196"/>
      <c r="Z5" s="2197"/>
      <c r="AA5" s="2207" t="s">
        <v>314</v>
      </c>
      <c r="AB5" s="2196"/>
      <c r="AC5" s="2196"/>
      <c r="AD5" s="2196"/>
      <c r="AE5" s="2197"/>
      <c r="AF5" s="2209" t="s">
        <v>153</v>
      </c>
      <c r="AG5" s="2210"/>
      <c r="AH5" s="2210"/>
      <c r="AI5" s="2210"/>
      <c r="AJ5" s="2210"/>
      <c r="AK5" s="2210"/>
      <c r="AL5" s="2210"/>
      <c r="AM5" s="2210"/>
      <c r="AN5" s="2210"/>
      <c r="AO5" s="2210"/>
      <c r="AP5" s="2210"/>
      <c r="AQ5" s="2210"/>
      <c r="AR5" s="2210"/>
      <c r="AS5" s="2210"/>
      <c r="AT5" s="2210"/>
      <c r="AU5" s="2210"/>
      <c r="AV5" s="2210"/>
      <c r="AW5" s="2210"/>
      <c r="AX5" s="2210"/>
      <c r="AY5" s="2210"/>
      <c r="AZ5" s="2210"/>
      <c r="BA5" s="1003"/>
      <c r="BB5" s="1003"/>
      <c r="BC5" s="1003"/>
      <c r="BD5" s="1003"/>
      <c r="BE5" s="1004"/>
      <c r="BF5" s="959"/>
    </row>
    <row r="6" spans="1:58" ht="21.95" customHeight="1" thickTop="1" thickBot="1">
      <c r="A6" s="2198"/>
      <c r="B6" s="2199"/>
      <c r="C6" s="2199"/>
      <c r="D6" s="2199"/>
      <c r="E6" s="2199"/>
      <c r="F6" s="2199"/>
      <c r="G6" s="2199"/>
      <c r="H6" s="2199"/>
      <c r="I6" s="2199"/>
      <c r="J6" s="2200"/>
      <c r="K6" s="2204"/>
      <c r="L6" s="2205"/>
      <c r="M6" s="2205"/>
      <c r="N6" s="2206"/>
      <c r="O6" s="2204"/>
      <c r="P6" s="2205"/>
      <c r="Q6" s="2205"/>
      <c r="R6" s="2205"/>
      <c r="S6" s="2205"/>
      <c r="T6" s="2206"/>
      <c r="U6" s="2208"/>
      <c r="V6" s="2199"/>
      <c r="W6" s="2199"/>
      <c r="X6" s="2199"/>
      <c r="Y6" s="2199"/>
      <c r="Z6" s="2200"/>
      <c r="AA6" s="2208"/>
      <c r="AB6" s="2199"/>
      <c r="AC6" s="2199"/>
      <c r="AD6" s="2199"/>
      <c r="AE6" s="2200"/>
      <c r="AF6" s="2211"/>
      <c r="AG6" s="2212"/>
      <c r="AH6" s="2212"/>
      <c r="AI6" s="2212"/>
      <c r="AJ6" s="2212"/>
      <c r="AK6" s="2212"/>
      <c r="AL6" s="2212"/>
      <c r="AM6" s="2212"/>
      <c r="AN6" s="2212"/>
      <c r="AO6" s="2212"/>
      <c r="AP6" s="2212"/>
      <c r="AQ6" s="2212"/>
      <c r="AR6" s="2212"/>
      <c r="AS6" s="2212"/>
      <c r="AT6" s="2212"/>
      <c r="AU6" s="2212"/>
      <c r="AV6" s="2212"/>
      <c r="AW6" s="2212"/>
      <c r="AX6" s="2212"/>
      <c r="AY6" s="2212"/>
      <c r="AZ6" s="2212"/>
      <c r="BA6" s="2174" t="s">
        <v>1434</v>
      </c>
      <c r="BB6" s="2175"/>
      <c r="BC6" s="2175"/>
      <c r="BD6" s="2175"/>
      <c r="BE6" s="2176"/>
      <c r="BF6" s="959"/>
    </row>
    <row r="7" spans="1:58" ht="57.75" customHeight="1" thickTop="1" thickBot="1">
      <c r="A7" s="2177" t="s">
        <v>128</v>
      </c>
      <c r="B7" s="2178"/>
      <c r="C7" s="2178"/>
      <c r="D7" s="2178"/>
      <c r="E7" s="2178"/>
      <c r="F7" s="2178"/>
      <c r="G7" s="2178"/>
      <c r="H7" s="2178"/>
      <c r="I7" s="2178"/>
      <c r="J7" s="2179"/>
      <c r="K7" s="2180"/>
      <c r="L7" s="2181"/>
      <c r="M7" s="2181"/>
      <c r="N7" s="2182"/>
      <c r="O7" s="2180"/>
      <c r="P7" s="2181"/>
      <c r="Q7" s="2181"/>
      <c r="R7" s="2181"/>
      <c r="S7" s="2181"/>
      <c r="T7" s="2182"/>
      <c r="U7" s="2183"/>
      <c r="V7" s="2184"/>
      <c r="W7" s="2184"/>
      <c r="X7" s="2184"/>
      <c r="Y7" s="2184"/>
      <c r="Z7" s="2185"/>
      <c r="AA7" s="2180"/>
      <c r="AB7" s="2181"/>
      <c r="AC7" s="2181"/>
      <c r="AD7" s="2181"/>
      <c r="AE7" s="2181"/>
      <c r="AF7" s="2186" t="s">
        <v>315</v>
      </c>
      <c r="AG7" s="2187"/>
      <c r="AH7" s="2187"/>
      <c r="AI7" s="2187"/>
      <c r="AJ7" s="2187"/>
      <c r="AK7" s="2188"/>
      <c r="AL7" s="2189"/>
      <c r="AM7" s="2190"/>
      <c r="AN7" s="2190"/>
      <c r="AO7" s="2190"/>
      <c r="AP7" s="2190"/>
      <c r="AQ7" s="2190"/>
      <c r="AR7" s="2190"/>
      <c r="AS7" s="2190"/>
      <c r="AT7" s="2190"/>
      <c r="AU7" s="2190"/>
      <c r="AV7" s="2190"/>
      <c r="AW7" s="2190"/>
      <c r="AX7" s="2190"/>
      <c r="AY7" s="2190"/>
      <c r="AZ7" s="2191"/>
      <c r="BA7" s="2192"/>
      <c r="BB7" s="2193"/>
      <c r="BC7" s="2193"/>
      <c r="BD7" s="2193"/>
      <c r="BE7" s="2194"/>
      <c r="BF7" s="960"/>
    </row>
    <row r="8" spans="1:58" ht="21.95" hidden="1" customHeight="1">
      <c r="A8" s="2167" t="s">
        <v>1435</v>
      </c>
      <c r="B8" s="2170" t="s">
        <v>131</v>
      </c>
      <c r="C8" s="2170"/>
      <c r="D8" s="2170"/>
      <c r="E8" s="2170"/>
      <c r="F8" s="2170"/>
      <c r="G8" s="2170"/>
      <c r="H8" s="2170"/>
      <c r="I8" s="2170"/>
      <c r="J8" s="2170"/>
      <c r="K8" s="2171"/>
      <c r="L8" s="2172"/>
      <c r="M8" s="2172"/>
      <c r="N8" s="2172"/>
      <c r="O8" s="2171"/>
      <c r="P8" s="2172"/>
      <c r="Q8" s="2172"/>
      <c r="R8" s="2172"/>
      <c r="S8" s="2172"/>
      <c r="T8" s="2172"/>
      <c r="U8" s="2171"/>
      <c r="V8" s="2172"/>
      <c r="W8" s="2172"/>
      <c r="X8" s="2172"/>
      <c r="Y8" s="2172"/>
      <c r="Z8" s="2172"/>
      <c r="AA8" s="2171"/>
      <c r="AB8" s="2172"/>
      <c r="AC8" s="2172"/>
      <c r="AD8" s="2172"/>
      <c r="AE8" s="2172"/>
      <c r="AF8" s="2159" t="s">
        <v>1436</v>
      </c>
      <c r="AG8" s="2160"/>
      <c r="AH8" s="2160"/>
      <c r="AI8" s="2160"/>
      <c r="AJ8" s="2160"/>
      <c r="AK8" s="2161"/>
      <c r="AL8" s="2162" t="s">
        <v>805</v>
      </c>
      <c r="AM8" s="2163"/>
      <c r="AN8" s="2163"/>
      <c r="AO8" s="2163"/>
      <c r="AP8" s="2163"/>
      <c r="AQ8" s="2163"/>
      <c r="AR8" s="2163"/>
      <c r="AS8" s="2163"/>
      <c r="AT8" s="2163"/>
      <c r="AU8" s="2163"/>
      <c r="AV8" s="2163"/>
      <c r="AW8" s="2163"/>
      <c r="AX8" s="2163"/>
      <c r="AY8" s="2163"/>
      <c r="AZ8" s="2164"/>
      <c r="BA8" s="2165"/>
      <c r="BB8" s="2165"/>
      <c r="BC8" s="2165"/>
      <c r="BD8" s="2165"/>
      <c r="BE8" s="2166"/>
      <c r="BF8" s="959"/>
    </row>
    <row r="9" spans="1:58" ht="21.95" hidden="1" customHeight="1">
      <c r="A9" s="2168"/>
      <c r="B9" s="2008"/>
      <c r="C9" s="2008"/>
      <c r="D9" s="2008"/>
      <c r="E9" s="2008"/>
      <c r="F9" s="2008"/>
      <c r="G9" s="2008"/>
      <c r="H9" s="2008"/>
      <c r="I9" s="2008"/>
      <c r="J9" s="2008"/>
      <c r="K9" s="2173"/>
      <c r="L9" s="2154"/>
      <c r="M9" s="2154"/>
      <c r="N9" s="2154"/>
      <c r="O9" s="2173"/>
      <c r="P9" s="2154"/>
      <c r="Q9" s="2154"/>
      <c r="R9" s="2154"/>
      <c r="S9" s="2154"/>
      <c r="T9" s="2154"/>
      <c r="U9" s="2173"/>
      <c r="V9" s="2154"/>
      <c r="W9" s="2154"/>
      <c r="X9" s="2154"/>
      <c r="Y9" s="2154"/>
      <c r="Z9" s="2154"/>
      <c r="AA9" s="2173"/>
      <c r="AB9" s="2154"/>
      <c r="AC9" s="2154"/>
      <c r="AD9" s="2154"/>
      <c r="AE9" s="2154"/>
      <c r="AF9" s="1914" t="s">
        <v>806</v>
      </c>
      <c r="AG9" s="1914"/>
      <c r="AH9" s="1914"/>
      <c r="AI9" s="1914"/>
      <c r="AJ9" s="1914"/>
      <c r="AK9" s="1915"/>
      <c r="AL9" s="1983" t="s">
        <v>562</v>
      </c>
      <c r="AM9" s="1984"/>
      <c r="AN9" s="1984"/>
      <c r="AO9" s="1984"/>
      <c r="AP9" s="1984"/>
      <c r="AQ9" s="1984"/>
      <c r="AR9" s="1984"/>
      <c r="AS9" s="1984"/>
      <c r="AT9" s="1984"/>
      <c r="AU9" s="1984"/>
      <c r="AV9" s="1984"/>
      <c r="AW9" s="1984"/>
      <c r="AX9" s="1984"/>
      <c r="AY9" s="1984"/>
      <c r="AZ9" s="1985"/>
      <c r="BA9" s="2018"/>
      <c r="BB9" s="2018"/>
      <c r="BC9" s="2018"/>
      <c r="BD9" s="2018"/>
      <c r="BE9" s="2019"/>
      <c r="BF9" s="959"/>
    </row>
    <row r="10" spans="1:58" ht="21.95" hidden="1" customHeight="1">
      <c r="A10" s="2168"/>
      <c r="B10" s="2008"/>
      <c r="C10" s="2008"/>
      <c r="D10" s="2008"/>
      <c r="E10" s="2008"/>
      <c r="F10" s="2008"/>
      <c r="G10" s="2008"/>
      <c r="H10" s="2008"/>
      <c r="I10" s="2008"/>
      <c r="J10" s="2008"/>
      <c r="K10" s="2173"/>
      <c r="L10" s="2154"/>
      <c r="M10" s="2154"/>
      <c r="N10" s="2154"/>
      <c r="O10" s="2173"/>
      <c r="P10" s="2154"/>
      <c r="Q10" s="2154"/>
      <c r="R10" s="2154"/>
      <c r="S10" s="2154"/>
      <c r="T10" s="2154"/>
      <c r="U10" s="2173"/>
      <c r="V10" s="2154"/>
      <c r="W10" s="2154"/>
      <c r="X10" s="2154"/>
      <c r="Y10" s="2154"/>
      <c r="Z10" s="2154"/>
      <c r="AA10" s="2173"/>
      <c r="AB10" s="2154"/>
      <c r="AC10" s="2154"/>
      <c r="AD10" s="2154"/>
      <c r="AE10" s="2154"/>
      <c r="AF10" s="1914" t="s">
        <v>1437</v>
      </c>
      <c r="AG10" s="1914"/>
      <c r="AH10" s="1914"/>
      <c r="AI10" s="1914"/>
      <c r="AJ10" s="1914"/>
      <c r="AK10" s="1915"/>
      <c r="AL10" s="1983" t="s">
        <v>562</v>
      </c>
      <c r="AM10" s="1984"/>
      <c r="AN10" s="1984"/>
      <c r="AO10" s="1984"/>
      <c r="AP10" s="1984"/>
      <c r="AQ10" s="1984"/>
      <c r="AR10" s="1984"/>
      <c r="AS10" s="1984"/>
      <c r="AT10" s="1984"/>
      <c r="AU10" s="1984"/>
      <c r="AV10" s="1984"/>
      <c r="AW10" s="1984"/>
      <c r="AX10" s="1984"/>
      <c r="AY10" s="1984"/>
      <c r="AZ10" s="1985"/>
      <c r="BA10" s="2018"/>
      <c r="BB10" s="2018"/>
      <c r="BC10" s="2018"/>
      <c r="BD10" s="2018"/>
      <c r="BE10" s="2019"/>
      <c r="BF10" s="959"/>
    </row>
    <row r="11" spans="1:58" ht="21.95" hidden="1" customHeight="1">
      <c r="A11" s="2168"/>
      <c r="B11" s="2008"/>
      <c r="C11" s="2008"/>
      <c r="D11" s="2008"/>
      <c r="E11" s="2008"/>
      <c r="F11" s="2008"/>
      <c r="G11" s="2008"/>
      <c r="H11" s="2008"/>
      <c r="I11" s="2008"/>
      <c r="J11" s="2008"/>
      <c r="K11" s="2173"/>
      <c r="L11" s="2154"/>
      <c r="M11" s="2154"/>
      <c r="N11" s="2154"/>
      <c r="O11" s="2173"/>
      <c r="P11" s="2154"/>
      <c r="Q11" s="2154"/>
      <c r="R11" s="2154"/>
      <c r="S11" s="2154"/>
      <c r="T11" s="2154"/>
      <c r="U11" s="2173"/>
      <c r="V11" s="2154"/>
      <c r="W11" s="2154"/>
      <c r="X11" s="2154"/>
      <c r="Y11" s="2154"/>
      <c r="Z11" s="2154"/>
      <c r="AA11" s="2173"/>
      <c r="AB11" s="2154"/>
      <c r="AC11" s="2154"/>
      <c r="AD11" s="2154"/>
      <c r="AE11" s="2154"/>
      <c r="AF11" s="1914" t="s">
        <v>807</v>
      </c>
      <c r="AG11" s="1914"/>
      <c r="AH11" s="1914"/>
      <c r="AI11" s="1914"/>
      <c r="AJ11" s="1914"/>
      <c r="AK11" s="1915"/>
      <c r="AL11" s="1983" t="s">
        <v>562</v>
      </c>
      <c r="AM11" s="1984"/>
      <c r="AN11" s="1984"/>
      <c r="AO11" s="1984"/>
      <c r="AP11" s="1984"/>
      <c r="AQ11" s="1984"/>
      <c r="AR11" s="1984"/>
      <c r="AS11" s="1984"/>
      <c r="AT11" s="1984"/>
      <c r="AU11" s="1984"/>
      <c r="AV11" s="1984"/>
      <c r="AW11" s="1984"/>
      <c r="AX11" s="1984"/>
      <c r="AY11" s="1984"/>
      <c r="AZ11" s="1985"/>
      <c r="BA11" s="2018"/>
      <c r="BB11" s="2018"/>
      <c r="BC11" s="2018"/>
      <c r="BD11" s="2018"/>
      <c r="BE11" s="2019"/>
      <c r="BF11" s="959"/>
    </row>
    <row r="12" spans="1:58" ht="21.95" hidden="1" customHeight="1">
      <c r="A12" s="2168"/>
      <c r="B12" s="2008"/>
      <c r="C12" s="2008"/>
      <c r="D12" s="2008"/>
      <c r="E12" s="2008"/>
      <c r="F12" s="2008"/>
      <c r="G12" s="2008"/>
      <c r="H12" s="2008"/>
      <c r="I12" s="2008"/>
      <c r="J12" s="2008"/>
      <c r="K12" s="2173"/>
      <c r="L12" s="2154"/>
      <c r="M12" s="2154"/>
      <c r="N12" s="2154"/>
      <c r="O12" s="2173"/>
      <c r="P12" s="2154"/>
      <c r="Q12" s="2154"/>
      <c r="R12" s="2154"/>
      <c r="S12" s="2154"/>
      <c r="T12" s="2154"/>
      <c r="U12" s="2173"/>
      <c r="V12" s="2154"/>
      <c r="W12" s="2154"/>
      <c r="X12" s="2154"/>
      <c r="Y12" s="2154"/>
      <c r="Z12" s="2154"/>
      <c r="AA12" s="2173"/>
      <c r="AB12" s="2154"/>
      <c r="AC12" s="2154"/>
      <c r="AD12" s="2154"/>
      <c r="AE12" s="2154"/>
      <c r="AF12" s="1914" t="s">
        <v>1438</v>
      </c>
      <c r="AG12" s="1914"/>
      <c r="AH12" s="1914"/>
      <c r="AI12" s="1914"/>
      <c r="AJ12" s="1914"/>
      <c r="AK12" s="1915"/>
      <c r="AL12" s="1983" t="s">
        <v>1439</v>
      </c>
      <c r="AM12" s="1984"/>
      <c r="AN12" s="1984"/>
      <c r="AO12" s="1984"/>
      <c r="AP12" s="1984"/>
      <c r="AQ12" s="1984"/>
      <c r="AR12" s="1984"/>
      <c r="AS12" s="1984"/>
      <c r="AT12" s="1984"/>
      <c r="AU12" s="1984"/>
      <c r="AV12" s="1984"/>
      <c r="AW12" s="1984"/>
      <c r="AX12" s="1984"/>
      <c r="AY12" s="1984"/>
      <c r="AZ12" s="1985"/>
      <c r="BA12" s="2018"/>
      <c r="BB12" s="2018"/>
      <c r="BC12" s="2018"/>
      <c r="BD12" s="2018"/>
      <c r="BE12" s="2019"/>
      <c r="BF12" s="959"/>
    </row>
    <row r="13" spans="1:58" ht="21.95" hidden="1" customHeight="1">
      <c r="A13" s="2168"/>
      <c r="B13" s="2008"/>
      <c r="C13" s="2008"/>
      <c r="D13" s="2008"/>
      <c r="E13" s="2008"/>
      <c r="F13" s="2008"/>
      <c r="G13" s="2008"/>
      <c r="H13" s="2008"/>
      <c r="I13" s="2008"/>
      <c r="J13" s="2008"/>
      <c r="K13" s="2173"/>
      <c r="L13" s="2154"/>
      <c r="M13" s="2154"/>
      <c r="N13" s="2154"/>
      <c r="O13" s="2173"/>
      <c r="P13" s="2154"/>
      <c r="Q13" s="2154"/>
      <c r="R13" s="2154"/>
      <c r="S13" s="2154"/>
      <c r="T13" s="2154"/>
      <c r="U13" s="2173"/>
      <c r="V13" s="2154"/>
      <c r="W13" s="2154"/>
      <c r="X13" s="2154"/>
      <c r="Y13" s="2154"/>
      <c r="Z13" s="2154"/>
      <c r="AA13" s="2173"/>
      <c r="AB13" s="2154"/>
      <c r="AC13" s="2154"/>
      <c r="AD13" s="2154"/>
      <c r="AE13" s="2154"/>
      <c r="AF13" s="1914" t="s">
        <v>1440</v>
      </c>
      <c r="AG13" s="1914"/>
      <c r="AH13" s="1914"/>
      <c r="AI13" s="1914"/>
      <c r="AJ13" s="1914"/>
      <c r="AK13" s="1915"/>
      <c r="AL13" s="1983" t="s">
        <v>1441</v>
      </c>
      <c r="AM13" s="1984"/>
      <c r="AN13" s="1984"/>
      <c r="AO13" s="1984"/>
      <c r="AP13" s="1984"/>
      <c r="AQ13" s="1984"/>
      <c r="AR13" s="1984"/>
      <c r="AS13" s="1984"/>
      <c r="AT13" s="1984"/>
      <c r="AU13" s="1984"/>
      <c r="AV13" s="1984"/>
      <c r="AW13" s="1984"/>
      <c r="AX13" s="1984"/>
      <c r="AY13" s="1984"/>
      <c r="AZ13" s="1985"/>
      <c r="BA13" s="2018"/>
      <c r="BB13" s="2018"/>
      <c r="BC13" s="2018"/>
      <c r="BD13" s="2018"/>
      <c r="BE13" s="2019"/>
      <c r="BF13" s="959"/>
    </row>
    <row r="14" spans="1:58" ht="21.95" hidden="1" customHeight="1">
      <c r="A14" s="2168"/>
      <c r="B14" s="2008"/>
      <c r="C14" s="2008"/>
      <c r="D14" s="2008"/>
      <c r="E14" s="2008"/>
      <c r="F14" s="2008"/>
      <c r="G14" s="2008"/>
      <c r="H14" s="2008"/>
      <c r="I14" s="2008"/>
      <c r="J14" s="2008"/>
      <c r="K14" s="2173"/>
      <c r="L14" s="2154"/>
      <c r="M14" s="2154"/>
      <c r="N14" s="2154"/>
      <c r="O14" s="2173"/>
      <c r="P14" s="2154"/>
      <c r="Q14" s="2154"/>
      <c r="R14" s="2154"/>
      <c r="S14" s="2154"/>
      <c r="T14" s="2154"/>
      <c r="U14" s="2173"/>
      <c r="V14" s="2154"/>
      <c r="W14" s="2154"/>
      <c r="X14" s="2154"/>
      <c r="Y14" s="2154"/>
      <c r="Z14" s="2154"/>
      <c r="AA14" s="2173"/>
      <c r="AB14" s="2154"/>
      <c r="AC14" s="2154"/>
      <c r="AD14" s="2154"/>
      <c r="AE14" s="2154"/>
      <c r="AF14" s="1914" t="s">
        <v>1442</v>
      </c>
      <c r="AG14" s="1914"/>
      <c r="AH14" s="1914"/>
      <c r="AI14" s="1914"/>
      <c r="AJ14" s="1914"/>
      <c r="AK14" s="1915"/>
      <c r="AL14" s="1983" t="s">
        <v>1443</v>
      </c>
      <c r="AM14" s="1984"/>
      <c r="AN14" s="1984"/>
      <c r="AO14" s="1984"/>
      <c r="AP14" s="1984"/>
      <c r="AQ14" s="1984"/>
      <c r="AR14" s="1984"/>
      <c r="AS14" s="1984"/>
      <c r="AT14" s="1984"/>
      <c r="AU14" s="1984"/>
      <c r="AV14" s="1984"/>
      <c r="AW14" s="1984"/>
      <c r="AX14" s="1984"/>
      <c r="AY14" s="1984"/>
      <c r="AZ14" s="1985"/>
      <c r="BA14" s="2018"/>
      <c r="BB14" s="2018"/>
      <c r="BC14" s="2018"/>
      <c r="BD14" s="2018"/>
      <c r="BE14" s="2019"/>
      <c r="BF14" s="959"/>
    </row>
    <row r="15" spans="1:58" ht="44.1" hidden="1" customHeight="1">
      <c r="A15" s="2168"/>
      <c r="B15" s="2008"/>
      <c r="C15" s="2008"/>
      <c r="D15" s="2008"/>
      <c r="E15" s="2008"/>
      <c r="F15" s="2008"/>
      <c r="G15" s="2008"/>
      <c r="H15" s="2008"/>
      <c r="I15" s="2008"/>
      <c r="J15" s="2008"/>
      <c r="K15" s="2173"/>
      <c r="L15" s="2154"/>
      <c r="M15" s="2154"/>
      <c r="N15" s="2154"/>
      <c r="O15" s="2173"/>
      <c r="P15" s="2154"/>
      <c r="Q15" s="2154"/>
      <c r="R15" s="2154"/>
      <c r="S15" s="2154"/>
      <c r="T15" s="2154"/>
      <c r="U15" s="2173"/>
      <c r="V15" s="2154"/>
      <c r="W15" s="2154"/>
      <c r="X15" s="2154"/>
      <c r="Y15" s="2154"/>
      <c r="Z15" s="2154"/>
      <c r="AA15" s="2173"/>
      <c r="AB15" s="2154"/>
      <c r="AC15" s="2154"/>
      <c r="AD15" s="2154"/>
      <c r="AE15" s="2154"/>
      <c r="AF15" s="1913" t="s">
        <v>1444</v>
      </c>
      <c r="AG15" s="1914"/>
      <c r="AH15" s="1914"/>
      <c r="AI15" s="1914"/>
      <c r="AJ15" s="1914"/>
      <c r="AK15" s="1915"/>
      <c r="AL15" s="2147" t="s">
        <v>1445</v>
      </c>
      <c r="AM15" s="1984"/>
      <c r="AN15" s="1984"/>
      <c r="AO15" s="1984"/>
      <c r="AP15" s="1984"/>
      <c r="AQ15" s="1984"/>
      <c r="AR15" s="1984"/>
      <c r="AS15" s="1984"/>
      <c r="AT15" s="1984"/>
      <c r="AU15" s="1984"/>
      <c r="AV15" s="1984"/>
      <c r="AW15" s="1984"/>
      <c r="AX15" s="1984"/>
      <c r="AY15" s="1984"/>
      <c r="AZ15" s="1985"/>
      <c r="BA15" s="2089"/>
      <c r="BB15" s="2059"/>
      <c r="BC15" s="2059"/>
      <c r="BD15" s="2059"/>
      <c r="BE15" s="2060"/>
      <c r="BF15" s="959"/>
    </row>
    <row r="16" spans="1:58" ht="21.95" hidden="1" customHeight="1">
      <c r="A16" s="2168"/>
      <c r="B16" s="1923"/>
      <c r="C16" s="1923"/>
      <c r="D16" s="1923"/>
      <c r="E16" s="1923"/>
      <c r="F16" s="1923"/>
      <c r="G16" s="1923"/>
      <c r="H16" s="1923"/>
      <c r="I16" s="1923"/>
      <c r="J16" s="1923"/>
      <c r="K16" s="2158"/>
      <c r="L16" s="2158"/>
      <c r="M16" s="2158"/>
      <c r="N16" s="2158"/>
      <c r="O16" s="2158"/>
      <c r="P16" s="2158"/>
      <c r="Q16" s="2158"/>
      <c r="R16" s="2158"/>
      <c r="S16" s="2158"/>
      <c r="T16" s="2158"/>
      <c r="U16" s="2158"/>
      <c r="V16" s="2158"/>
      <c r="W16" s="2158"/>
      <c r="X16" s="2158"/>
      <c r="Y16" s="2158"/>
      <c r="Z16" s="2158"/>
      <c r="AA16" s="2158"/>
      <c r="AB16" s="2158"/>
      <c r="AC16" s="2158"/>
      <c r="AD16" s="2158"/>
      <c r="AE16" s="2158"/>
      <c r="AF16" s="1914" t="s">
        <v>428</v>
      </c>
      <c r="AG16" s="1914"/>
      <c r="AH16" s="1914"/>
      <c r="AI16" s="1914"/>
      <c r="AJ16" s="1914"/>
      <c r="AK16" s="1915"/>
      <c r="AL16" s="1983" t="s">
        <v>426</v>
      </c>
      <c r="AM16" s="1984"/>
      <c r="AN16" s="1984"/>
      <c r="AO16" s="1984"/>
      <c r="AP16" s="1984"/>
      <c r="AQ16" s="1984"/>
      <c r="AR16" s="1984"/>
      <c r="AS16" s="1984"/>
      <c r="AT16" s="1984"/>
      <c r="AU16" s="1984"/>
      <c r="AV16" s="1984"/>
      <c r="AW16" s="1984"/>
      <c r="AX16" s="1984"/>
      <c r="AY16" s="1984"/>
      <c r="AZ16" s="1985"/>
      <c r="BA16" s="2018"/>
      <c r="BB16" s="2021"/>
      <c r="BC16" s="2021"/>
      <c r="BD16" s="2021"/>
      <c r="BE16" s="2022"/>
      <c r="BF16" s="960"/>
    </row>
    <row r="17" spans="1:60" ht="21.95" hidden="1" customHeight="1">
      <c r="A17" s="2168"/>
      <c r="B17" s="1923"/>
      <c r="C17" s="1923"/>
      <c r="D17" s="1923"/>
      <c r="E17" s="1923"/>
      <c r="F17" s="1923"/>
      <c r="G17" s="1923"/>
      <c r="H17" s="1923"/>
      <c r="I17" s="1923"/>
      <c r="J17" s="1923"/>
      <c r="K17" s="2158"/>
      <c r="L17" s="2158"/>
      <c r="M17" s="2158"/>
      <c r="N17" s="2158"/>
      <c r="O17" s="2158"/>
      <c r="P17" s="2158"/>
      <c r="Q17" s="2158"/>
      <c r="R17" s="2158"/>
      <c r="S17" s="2158"/>
      <c r="T17" s="2158"/>
      <c r="U17" s="2158"/>
      <c r="V17" s="2158"/>
      <c r="W17" s="2158"/>
      <c r="X17" s="2158"/>
      <c r="Y17" s="2158"/>
      <c r="Z17" s="2158"/>
      <c r="AA17" s="2158"/>
      <c r="AB17" s="2158"/>
      <c r="AC17" s="2158"/>
      <c r="AD17" s="2158"/>
      <c r="AE17" s="2158"/>
      <c r="AF17" s="1913" t="s">
        <v>427</v>
      </c>
      <c r="AG17" s="1914"/>
      <c r="AH17" s="1914"/>
      <c r="AI17" s="1914"/>
      <c r="AJ17" s="1914"/>
      <c r="AK17" s="1915"/>
      <c r="AL17" s="2015" t="s">
        <v>426</v>
      </c>
      <c r="AM17" s="2016"/>
      <c r="AN17" s="2016"/>
      <c r="AO17" s="2016"/>
      <c r="AP17" s="2016"/>
      <c r="AQ17" s="2016"/>
      <c r="AR17" s="2016"/>
      <c r="AS17" s="2016"/>
      <c r="AT17" s="2016"/>
      <c r="AU17" s="2016"/>
      <c r="AV17" s="2016"/>
      <c r="AW17" s="2016"/>
      <c r="AX17" s="2016"/>
      <c r="AY17" s="2016"/>
      <c r="AZ17" s="2017"/>
      <c r="BA17" s="2018"/>
      <c r="BB17" s="2021"/>
      <c r="BC17" s="2021"/>
      <c r="BD17" s="2021"/>
      <c r="BE17" s="2022"/>
      <c r="BF17" s="961"/>
    </row>
    <row r="18" spans="1:60" ht="21.95" hidden="1" customHeight="1">
      <c r="A18" s="2168"/>
      <c r="B18" s="1923" t="s">
        <v>132</v>
      </c>
      <c r="C18" s="1924"/>
      <c r="D18" s="1924"/>
      <c r="E18" s="1924"/>
      <c r="F18" s="1924"/>
      <c r="G18" s="1924"/>
      <c r="H18" s="1924"/>
      <c r="I18" s="1924"/>
      <c r="J18" s="1924"/>
      <c r="K18" s="2157"/>
      <c r="L18" s="2158"/>
      <c r="M18" s="2158"/>
      <c r="N18" s="2158"/>
      <c r="O18" s="2157"/>
      <c r="P18" s="2158"/>
      <c r="Q18" s="2158"/>
      <c r="R18" s="2158"/>
      <c r="S18" s="2158"/>
      <c r="T18" s="2158"/>
      <c r="U18" s="2157"/>
      <c r="V18" s="2158"/>
      <c r="W18" s="2158"/>
      <c r="X18" s="2158"/>
      <c r="Y18" s="2158"/>
      <c r="Z18" s="2158"/>
      <c r="AA18" s="2157"/>
      <c r="AB18" s="2158"/>
      <c r="AC18" s="2158"/>
      <c r="AD18" s="2158"/>
      <c r="AE18" s="2158"/>
      <c r="AF18" s="1913" t="s">
        <v>808</v>
      </c>
      <c r="AG18" s="1914"/>
      <c r="AH18" s="1914"/>
      <c r="AI18" s="1914"/>
      <c r="AJ18" s="1914"/>
      <c r="AK18" s="1915"/>
      <c r="AL18" s="2015" t="s">
        <v>1446</v>
      </c>
      <c r="AM18" s="2016"/>
      <c r="AN18" s="2016"/>
      <c r="AO18" s="2016"/>
      <c r="AP18" s="2016"/>
      <c r="AQ18" s="2016"/>
      <c r="AR18" s="2016"/>
      <c r="AS18" s="2016"/>
      <c r="AT18" s="2016"/>
      <c r="AU18" s="2016"/>
      <c r="AV18" s="2016"/>
      <c r="AW18" s="2016"/>
      <c r="AX18" s="2016"/>
      <c r="AY18" s="2016"/>
      <c r="AZ18" s="2017"/>
      <c r="BA18" s="2018"/>
      <c r="BB18" s="2018"/>
      <c r="BC18" s="2018"/>
      <c r="BD18" s="2018"/>
      <c r="BE18" s="2019"/>
      <c r="BF18" s="959"/>
      <c r="BH18" s="958" t="s">
        <v>1447</v>
      </c>
    </row>
    <row r="19" spans="1:60" ht="21.95" hidden="1" customHeight="1">
      <c r="A19" s="2168"/>
      <c r="B19" s="1923"/>
      <c r="C19" s="1924"/>
      <c r="D19" s="1924"/>
      <c r="E19" s="1924"/>
      <c r="F19" s="1924"/>
      <c r="G19" s="1924"/>
      <c r="H19" s="1924"/>
      <c r="I19" s="1924"/>
      <c r="J19" s="1924"/>
      <c r="K19" s="2157"/>
      <c r="L19" s="2158"/>
      <c r="M19" s="2158"/>
      <c r="N19" s="2158"/>
      <c r="O19" s="2157"/>
      <c r="P19" s="2158"/>
      <c r="Q19" s="2158"/>
      <c r="R19" s="2158"/>
      <c r="S19" s="2158"/>
      <c r="T19" s="2158"/>
      <c r="U19" s="2157"/>
      <c r="V19" s="2158"/>
      <c r="W19" s="2158"/>
      <c r="X19" s="2158"/>
      <c r="Y19" s="2158"/>
      <c r="Z19" s="2158"/>
      <c r="AA19" s="2157"/>
      <c r="AB19" s="2158"/>
      <c r="AC19" s="2158"/>
      <c r="AD19" s="2158"/>
      <c r="AE19" s="2158"/>
      <c r="AF19" s="1913" t="s">
        <v>806</v>
      </c>
      <c r="AG19" s="1914"/>
      <c r="AH19" s="1914"/>
      <c r="AI19" s="1914"/>
      <c r="AJ19" s="1914"/>
      <c r="AK19" s="1915"/>
      <c r="AL19" s="2015" t="s">
        <v>809</v>
      </c>
      <c r="AM19" s="2016"/>
      <c r="AN19" s="2016"/>
      <c r="AO19" s="2016"/>
      <c r="AP19" s="2016"/>
      <c r="AQ19" s="2016"/>
      <c r="AR19" s="2016"/>
      <c r="AS19" s="2016"/>
      <c r="AT19" s="2016"/>
      <c r="AU19" s="2016"/>
      <c r="AV19" s="2016"/>
      <c r="AW19" s="2016"/>
      <c r="AX19" s="2016"/>
      <c r="AY19" s="2016"/>
      <c r="AZ19" s="2017"/>
      <c r="BA19" s="2018"/>
      <c r="BB19" s="2018"/>
      <c r="BC19" s="2018"/>
      <c r="BD19" s="2018"/>
      <c r="BE19" s="2019"/>
      <c r="BF19" s="959"/>
    </row>
    <row r="20" spans="1:60" ht="21.95" hidden="1" customHeight="1">
      <c r="A20" s="2168"/>
      <c r="B20" s="1923"/>
      <c r="C20" s="1924"/>
      <c r="D20" s="1924"/>
      <c r="E20" s="1924"/>
      <c r="F20" s="1924"/>
      <c r="G20" s="1924"/>
      <c r="H20" s="1924"/>
      <c r="I20" s="1924"/>
      <c r="J20" s="1924"/>
      <c r="K20" s="2157"/>
      <c r="L20" s="2158"/>
      <c r="M20" s="2158"/>
      <c r="N20" s="2158"/>
      <c r="O20" s="2157"/>
      <c r="P20" s="2158"/>
      <c r="Q20" s="2158"/>
      <c r="R20" s="2158"/>
      <c r="S20" s="2158"/>
      <c r="T20" s="2158"/>
      <c r="U20" s="2157"/>
      <c r="V20" s="2158"/>
      <c r="W20" s="2158"/>
      <c r="X20" s="2158"/>
      <c r="Y20" s="2158"/>
      <c r="Z20" s="2158"/>
      <c r="AA20" s="2157"/>
      <c r="AB20" s="2158"/>
      <c r="AC20" s="2158"/>
      <c r="AD20" s="2158"/>
      <c r="AE20" s="2158"/>
      <c r="AF20" s="1914" t="s">
        <v>1437</v>
      </c>
      <c r="AG20" s="1914"/>
      <c r="AH20" s="1914"/>
      <c r="AI20" s="1914"/>
      <c r="AJ20" s="1914"/>
      <c r="AK20" s="1915"/>
      <c r="AL20" s="1983" t="s">
        <v>809</v>
      </c>
      <c r="AM20" s="1984"/>
      <c r="AN20" s="1984"/>
      <c r="AO20" s="1984"/>
      <c r="AP20" s="1984"/>
      <c r="AQ20" s="1984"/>
      <c r="AR20" s="1984"/>
      <c r="AS20" s="1984"/>
      <c r="AT20" s="1984"/>
      <c r="AU20" s="1984"/>
      <c r="AV20" s="1984"/>
      <c r="AW20" s="1984"/>
      <c r="AX20" s="1984"/>
      <c r="AY20" s="1984"/>
      <c r="AZ20" s="1985"/>
      <c r="BA20" s="2018"/>
      <c r="BB20" s="2018"/>
      <c r="BC20" s="2018"/>
      <c r="BD20" s="2018"/>
      <c r="BE20" s="2019"/>
      <c r="BF20" s="959"/>
    </row>
    <row r="21" spans="1:60" ht="21.95" hidden="1" customHeight="1">
      <c r="A21" s="2168"/>
      <c r="B21" s="1923"/>
      <c r="C21" s="1924"/>
      <c r="D21" s="1924"/>
      <c r="E21" s="1924"/>
      <c r="F21" s="1924"/>
      <c r="G21" s="1924"/>
      <c r="H21" s="1924"/>
      <c r="I21" s="1924"/>
      <c r="J21" s="1924"/>
      <c r="K21" s="2157"/>
      <c r="L21" s="2158"/>
      <c r="M21" s="2158"/>
      <c r="N21" s="2158"/>
      <c r="O21" s="2157"/>
      <c r="P21" s="2158"/>
      <c r="Q21" s="2158"/>
      <c r="R21" s="2158"/>
      <c r="S21" s="2158"/>
      <c r="T21" s="2158"/>
      <c r="U21" s="2157"/>
      <c r="V21" s="2158"/>
      <c r="W21" s="2158"/>
      <c r="X21" s="2158"/>
      <c r="Y21" s="2158"/>
      <c r="Z21" s="2158"/>
      <c r="AA21" s="2157"/>
      <c r="AB21" s="2158"/>
      <c r="AC21" s="2158"/>
      <c r="AD21" s="2158"/>
      <c r="AE21" s="2158"/>
      <c r="AF21" s="1914" t="s">
        <v>807</v>
      </c>
      <c r="AG21" s="1914"/>
      <c r="AH21" s="1914"/>
      <c r="AI21" s="1914"/>
      <c r="AJ21" s="1914"/>
      <c r="AK21" s="1915"/>
      <c r="AL21" s="1983" t="s">
        <v>809</v>
      </c>
      <c r="AM21" s="1984"/>
      <c r="AN21" s="1984"/>
      <c r="AO21" s="1984"/>
      <c r="AP21" s="1984"/>
      <c r="AQ21" s="1984"/>
      <c r="AR21" s="1984"/>
      <c r="AS21" s="1984"/>
      <c r="AT21" s="1984"/>
      <c r="AU21" s="1984"/>
      <c r="AV21" s="1984"/>
      <c r="AW21" s="1984"/>
      <c r="AX21" s="1984"/>
      <c r="AY21" s="1984"/>
      <c r="AZ21" s="1985"/>
      <c r="BA21" s="2018"/>
      <c r="BB21" s="2018"/>
      <c r="BC21" s="2018"/>
      <c r="BD21" s="2018"/>
      <c r="BE21" s="2019"/>
      <c r="BF21" s="959"/>
    </row>
    <row r="22" spans="1:60" ht="21.95" hidden="1" customHeight="1">
      <c r="A22" s="2168"/>
      <c r="B22" s="1923"/>
      <c r="C22" s="1924"/>
      <c r="D22" s="1924"/>
      <c r="E22" s="1924"/>
      <c r="F22" s="1924"/>
      <c r="G22" s="1924"/>
      <c r="H22" s="1924"/>
      <c r="I22" s="1924"/>
      <c r="J22" s="1924"/>
      <c r="K22" s="2157"/>
      <c r="L22" s="2158"/>
      <c r="M22" s="2158"/>
      <c r="N22" s="2158"/>
      <c r="O22" s="2157"/>
      <c r="P22" s="2158"/>
      <c r="Q22" s="2158"/>
      <c r="R22" s="2158"/>
      <c r="S22" s="2158"/>
      <c r="T22" s="2158"/>
      <c r="U22" s="2157"/>
      <c r="V22" s="2158"/>
      <c r="W22" s="2158"/>
      <c r="X22" s="2158"/>
      <c r="Y22" s="2158"/>
      <c r="Z22" s="2158"/>
      <c r="AA22" s="2157"/>
      <c r="AB22" s="2158"/>
      <c r="AC22" s="2158"/>
      <c r="AD22" s="2158"/>
      <c r="AE22" s="2158"/>
      <c r="AF22" s="1913" t="s">
        <v>1438</v>
      </c>
      <c r="AG22" s="1914"/>
      <c r="AH22" s="1914"/>
      <c r="AI22" s="1914"/>
      <c r="AJ22" s="1914"/>
      <c r="AK22" s="1915"/>
      <c r="AL22" s="1983" t="s">
        <v>1448</v>
      </c>
      <c r="AM22" s="1984"/>
      <c r="AN22" s="1984"/>
      <c r="AO22" s="1984"/>
      <c r="AP22" s="1984"/>
      <c r="AQ22" s="1984"/>
      <c r="AR22" s="1984"/>
      <c r="AS22" s="1984"/>
      <c r="AT22" s="1984"/>
      <c r="AU22" s="1984"/>
      <c r="AV22" s="1984"/>
      <c r="AW22" s="1984"/>
      <c r="AX22" s="1984"/>
      <c r="AY22" s="1984"/>
      <c r="AZ22" s="1985"/>
      <c r="BA22" s="2089"/>
      <c r="BB22" s="2059"/>
      <c r="BC22" s="2059"/>
      <c r="BD22" s="2059"/>
      <c r="BE22" s="2060"/>
      <c r="BF22" s="959"/>
      <c r="BH22" s="958" t="s">
        <v>1447</v>
      </c>
    </row>
    <row r="23" spans="1:60" ht="21.95" hidden="1" customHeight="1">
      <c r="A23" s="2168"/>
      <c r="B23" s="1923"/>
      <c r="C23" s="1924"/>
      <c r="D23" s="1924"/>
      <c r="E23" s="1924"/>
      <c r="F23" s="1924"/>
      <c r="G23" s="1924"/>
      <c r="H23" s="1924"/>
      <c r="I23" s="1924"/>
      <c r="J23" s="1924"/>
      <c r="K23" s="2157"/>
      <c r="L23" s="2158"/>
      <c r="M23" s="2158"/>
      <c r="N23" s="2158"/>
      <c r="O23" s="2157"/>
      <c r="P23" s="2158"/>
      <c r="Q23" s="2158"/>
      <c r="R23" s="2158"/>
      <c r="S23" s="2158"/>
      <c r="T23" s="2158"/>
      <c r="U23" s="2157"/>
      <c r="V23" s="2158"/>
      <c r="W23" s="2158"/>
      <c r="X23" s="2158"/>
      <c r="Y23" s="2158"/>
      <c r="Z23" s="2158"/>
      <c r="AA23" s="2157"/>
      <c r="AB23" s="2158"/>
      <c r="AC23" s="2158"/>
      <c r="AD23" s="2158"/>
      <c r="AE23" s="2158"/>
      <c r="AF23" s="1914" t="s">
        <v>1442</v>
      </c>
      <c r="AG23" s="1914"/>
      <c r="AH23" s="1914"/>
      <c r="AI23" s="1914"/>
      <c r="AJ23" s="1914"/>
      <c r="AK23" s="1915"/>
      <c r="AL23" s="1983" t="s">
        <v>1443</v>
      </c>
      <c r="AM23" s="1984"/>
      <c r="AN23" s="1984"/>
      <c r="AO23" s="1984"/>
      <c r="AP23" s="1984"/>
      <c r="AQ23" s="1984"/>
      <c r="AR23" s="1984"/>
      <c r="AS23" s="1984"/>
      <c r="AT23" s="1984"/>
      <c r="AU23" s="1984"/>
      <c r="AV23" s="1984"/>
      <c r="AW23" s="1984"/>
      <c r="AX23" s="1984"/>
      <c r="AY23" s="1984"/>
      <c r="AZ23" s="1985"/>
      <c r="BA23" s="2018"/>
      <c r="BB23" s="2018"/>
      <c r="BC23" s="2018"/>
      <c r="BD23" s="2018"/>
      <c r="BE23" s="2019"/>
      <c r="BF23" s="959"/>
      <c r="BH23" s="958" t="s">
        <v>1447</v>
      </c>
    </row>
    <row r="24" spans="1:60" ht="44.1" hidden="1" customHeight="1">
      <c r="A24" s="2168"/>
      <c r="B24" s="1923"/>
      <c r="C24" s="1924"/>
      <c r="D24" s="1924"/>
      <c r="E24" s="1924"/>
      <c r="F24" s="1924"/>
      <c r="G24" s="1924"/>
      <c r="H24" s="1924"/>
      <c r="I24" s="1924"/>
      <c r="J24" s="1924"/>
      <c r="K24" s="2157"/>
      <c r="L24" s="2158"/>
      <c r="M24" s="2158"/>
      <c r="N24" s="2158"/>
      <c r="O24" s="2157"/>
      <c r="P24" s="2158"/>
      <c r="Q24" s="2158"/>
      <c r="R24" s="2158"/>
      <c r="S24" s="2158"/>
      <c r="T24" s="2158"/>
      <c r="U24" s="2157"/>
      <c r="V24" s="2158"/>
      <c r="W24" s="2158"/>
      <c r="X24" s="2158"/>
      <c r="Y24" s="2158"/>
      <c r="Z24" s="2158"/>
      <c r="AA24" s="2157"/>
      <c r="AB24" s="2158"/>
      <c r="AC24" s="2158"/>
      <c r="AD24" s="2158"/>
      <c r="AE24" s="2158"/>
      <c r="AF24" s="1913" t="s">
        <v>1444</v>
      </c>
      <c r="AG24" s="1914"/>
      <c r="AH24" s="1914"/>
      <c r="AI24" s="1914"/>
      <c r="AJ24" s="1914"/>
      <c r="AK24" s="1915"/>
      <c r="AL24" s="2147" t="s">
        <v>1445</v>
      </c>
      <c r="AM24" s="1984"/>
      <c r="AN24" s="1984"/>
      <c r="AO24" s="1984"/>
      <c r="AP24" s="1984"/>
      <c r="AQ24" s="1984"/>
      <c r="AR24" s="1984"/>
      <c r="AS24" s="1984"/>
      <c r="AT24" s="1984"/>
      <c r="AU24" s="1984"/>
      <c r="AV24" s="1984"/>
      <c r="AW24" s="1984"/>
      <c r="AX24" s="1984"/>
      <c r="AY24" s="1984"/>
      <c r="AZ24" s="1985"/>
      <c r="BA24" s="2089"/>
      <c r="BB24" s="2059"/>
      <c r="BC24" s="2059"/>
      <c r="BD24" s="2059"/>
      <c r="BE24" s="2060"/>
      <c r="BF24" s="959"/>
    </row>
    <row r="25" spans="1:60" ht="21.95" hidden="1" customHeight="1">
      <c r="A25" s="2168"/>
      <c r="B25" s="1924"/>
      <c r="C25" s="1924"/>
      <c r="D25" s="1924"/>
      <c r="E25" s="1924"/>
      <c r="F25" s="1924"/>
      <c r="G25" s="1924"/>
      <c r="H25" s="1924"/>
      <c r="I25" s="1924"/>
      <c r="J25" s="1924"/>
      <c r="K25" s="2158"/>
      <c r="L25" s="2158"/>
      <c r="M25" s="2158"/>
      <c r="N25" s="2158"/>
      <c r="O25" s="2158"/>
      <c r="P25" s="2158"/>
      <c r="Q25" s="2158"/>
      <c r="R25" s="2158"/>
      <c r="S25" s="2158"/>
      <c r="T25" s="2158"/>
      <c r="U25" s="2158"/>
      <c r="V25" s="2158"/>
      <c r="W25" s="2158"/>
      <c r="X25" s="2158"/>
      <c r="Y25" s="2158"/>
      <c r="Z25" s="2158"/>
      <c r="AA25" s="2158"/>
      <c r="AB25" s="2158"/>
      <c r="AC25" s="2158"/>
      <c r="AD25" s="2158"/>
      <c r="AE25" s="2158"/>
      <c r="AF25" s="1914" t="s">
        <v>428</v>
      </c>
      <c r="AG25" s="1914"/>
      <c r="AH25" s="1914"/>
      <c r="AI25" s="1914"/>
      <c r="AJ25" s="1914"/>
      <c r="AK25" s="1915"/>
      <c r="AL25" s="1983" t="s">
        <v>426</v>
      </c>
      <c r="AM25" s="1984"/>
      <c r="AN25" s="1984"/>
      <c r="AO25" s="1984"/>
      <c r="AP25" s="1984"/>
      <c r="AQ25" s="1984"/>
      <c r="AR25" s="1984"/>
      <c r="AS25" s="1984"/>
      <c r="AT25" s="1984"/>
      <c r="AU25" s="1984"/>
      <c r="AV25" s="1984"/>
      <c r="AW25" s="1984"/>
      <c r="AX25" s="1984"/>
      <c r="AY25" s="1984"/>
      <c r="AZ25" s="1985"/>
      <c r="BA25" s="2018"/>
      <c r="BB25" s="2021"/>
      <c r="BC25" s="2021"/>
      <c r="BD25" s="2021"/>
      <c r="BE25" s="2022"/>
      <c r="BF25" s="960"/>
    </row>
    <row r="26" spans="1:60" ht="21.95" hidden="1" customHeight="1">
      <c r="A26" s="2168"/>
      <c r="B26" s="1924"/>
      <c r="C26" s="1924"/>
      <c r="D26" s="1924"/>
      <c r="E26" s="1924"/>
      <c r="F26" s="1924"/>
      <c r="G26" s="1924"/>
      <c r="H26" s="1924"/>
      <c r="I26" s="1924"/>
      <c r="J26" s="1924"/>
      <c r="K26" s="2158"/>
      <c r="L26" s="2158"/>
      <c r="M26" s="2158"/>
      <c r="N26" s="2158"/>
      <c r="O26" s="2158"/>
      <c r="P26" s="2158"/>
      <c r="Q26" s="2158"/>
      <c r="R26" s="2158"/>
      <c r="S26" s="2158"/>
      <c r="T26" s="2158"/>
      <c r="U26" s="2158"/>
      <c r="V26" s="2158"/>
      <c r="W26" s="2158"/>
      <c r="X26" s="2158"/>
      <c r="Y26" s="2158"/>
      <c r="Z26" s="2158"/>
      <c r="AA26" s="2158"/>
      <c r="AB26" s="2158"/>
      <c r="AC26" s="2158"/>
      <c r="AD26" s="2158"/>
      <c r="AE26" s="2158"/>
      <c r="AF26" s="1914" t="s">
        <v>427</v>
      </c>
      <c r="AG26" s="1914"/>
      <c r="AH26" s="1914"/>
      <c r="AI26" s="1914"/>
      <c r="AJ26" s="1914"/>
      <c r="AK26" s="1915"/>
      <c r="AL26" s="1983" t="s">
        <v>426</v>
      </c>
      <c r="AM26" s="1984"/>
      <c r="AN26" s="1984"/>
      <c r="AO26" s="1984"/>
      <c r="AP26" s="1984"/>
      <c r="AQ26" s="1984"/>
      <c r="AR26" s="1984"/>
      <c r="AS26" s="1984"/>
      <c r="AT26" s="1984"/>
      <c r="AU26" s="1984"/>
      <c r="AV26" s="1984"/>
      <c r="AW26" s="1984"/>
      <c r="AX26" s="1984"/>
      <c r="AY26" s="1984"/>
      <c r="AZ26" s="1985"/>
      <c r="BA26" s="2018"/>
      <c r="BB26" s="2021"/>
      <c r="BC26" s="2021"/>
      <c r="BD26" s="2021"/>
      <c r="BE26" s="2022"/>
      <c r="BF26" s="961"/>
    </row>
    <row r="27" spans="1:60" ht="21.95" hidden="1" customHeight="1">
      <c r="A27" s="2168"/>
      <c r="B27" s="1923" t="s">
        <v>87</v>
      </c>
      <c r="C27" s="1923"/>
      <c r="D27" s="1923"/>
      <c r="E27" s="1923"/>
      <c r="F27" s="1923"/>
      <c r="G27" s="1923"/>
      <c r="H27" s="1923"/>
      <c r="I27" s="1923"/>
      <c r="J27" s="1923"/>
      <c r="K27" s="2157"/>
      <c r="L27" s="2158"/>
      <c r="M27" s="2158"/>
      <c r="N27" s="2158"/>
      <c r="O27" s="2157"/>
      <c r="P27" s="2158"/>
      <c r="Q27" s="2158"/>
      <c r="R27" s="2158"/>
      <c r="S27" s="2158"/>
      <c r="T27" s="2158"/>
      <c r="U27" s="2157"/>
      <c r="V27" s="2158"/>
      <c r="W27" s="2158"/>
      <c r="X27" s="2158"/>
      <c r="Y27" s="2158"/>
      <c r="Z27" s="2158"/>
      <c r="AA27" s="2157"/>
      <c r="AB27" s="2158"/>
      <c r="AC27" s="2158"/>
      <c r="AD27" s="2158"/>
      <c r="AE27" s="2158"/>
      <c r="AF27" s="1913" t="s">
        <v>808</v>
      </c>
      <c r="AG27" s="1914"/>
      <c r="AH27" s="1914"/>
      <c r="AI27" s="1914"/>
      <c r="AJ27" s="1914"/>
      <c r="AK27" s="1915"/>
      <c r="AL27" s="2015" t="s">
        <v>805</v>
      </c>
      <c r="AM27" s="2016"/>
      <c r="AN27" s="2016"/>
      <c r="AO27" s="2016"/>
      <c r="AP27" s="2016"/>
      <c r="AQ27" s="2016"/>
      <c r="AR27" s="2016"/>
      <c r="AS27" s="2016"/>
      <c r="AT27" s="2016"/>
      <c r="AU27" s="2016"/>
      <c r="AV27" s="2016"/>
      <c r="AW27" s="2016"/>
      <c r="AX27" s="2016"/>
      <c r="AY27" s="2016"/>
      <c r="AZ27" s="2017"/>
      <c r="BA27" s="2018"/>
      <c r="BB27" s="2018"/>
      <c r="BC27" s="2018"/>
      <c r="BD27" s="2018"/>
      <c r="BE27" s="2019"/>
      <c r="BF27" s="959"/>
      <c r="BH27" s="958" t="s">
        <v>1447</v>
      </c>
    </row>
    <row r="28" spans="1:60" ht="21.95" hidden="1" customHeight="1">
      <c r="A28" s="2168"/>
      <c r="B28" s="1923"/>
      <c r="C28" s="1923"/>
      <c r="D28" s="1923"/>
      <c r="E28" s="1923"/>
      <c r="F28" s="1923"/>
      <c r="G28" s="1923"/>
      <c r="H28" s="1923"/>
      <c r="I28" s="1923"/>
      <c r="J28" s="1923"/>
      <c r="K28" s="2157"/>
      <c r="L28" s="2158"/>
      <c r="M28" s="2158"/>
      <c r="N28" s="2158"/>
      <c r="O28" s="2157"/>
      <c r="P28" s="2158"/>
      <c r="Q28" s="2158"/>
      <c r="R28" s="2158"/>
      <c r="S28" s="2158"/>
      <c r="T28" s="2158"/>
      <c r="U28" s="2157"/>
      <c r="V28" s="2158"/>
      <c r="W28" s="2158"/>
      <c r="X28" s="2158"/>
      <c r="Y28" s="2158"/>
      <c r="Z28" s="2158"/>
      <c r="AA28" s="2157"/>
      <c r="AB28" s="2158"/>
      <c r="AC28" s="2158"/>
      <c r="AD28" s="2158"/>
      <c r="AE28" s="2158"/>
      <c r="AF28" s="1913" t="s">
        <v>806</v>
      </c>
      <c r="AG28" s="1914"/>
      <c r="AH28" s="1914"/>
      <c r="AI28" s="1914"/>
      <c r="AJ28" s="1914"/>
      <c r="AK28" s="1915"/>
      <c r="AL28" s="2015" t="s">
        <v>562</v>
      </c>
      <c r="AM28" s="2016"/>
      <c r="AN28" s="2016"/>
      <c r="AO28" s="2016"/>
      <c r="AP28" s="2016"/>
      <c r="AQ28" s="2016"/>
      <c r="AR28" s="2016"/>
      <c r="AS28" s="2016"/>
      <c r="AT28" s="2016"/>
      <c r="AU28" s="2016"/>
      <c r="AV28" s="2016"/>
      <c r="AW28" s="2016"/>
      <c r="AX28" s="2016"/>
      <c r="AY28" s="2016"/>
      <c r="AZ28" s="2017"/>
      <c r="BA28" s="2018"/>
      <c r="BB28" s="2018"/>
      <c r="BC28" s="2018"/>
      <c r="BD28" s="2018"/>
      <c r="BE28" s="2019"/>
      <c r="BF28" s="959"/>
    </row>
    <row r="29" spans="1:60" ht="21.95" hidden="1" customHeight="1">
      <c r="A29" s="2168"/>
      <c r="B29" s="1923"/>
      <c r="C29" s="1923"/>
      <c r="D29" s="1923"/>
      <c r="E29" s="1923"/>
      <c r="F29" s="1923"/>
      <c r="G29" s="1923"/>
      <c r="H29" s="1923"/>
      <c r="I29" s="1923"/>
      <c r="J29" s="1923"/>
      <c r="K29" s="2157"/>
      <c r="L29" s="2158"/>
      <c r="M29" s="2158"/>
      <c r="N29" s="2158"/>
      <c r="O29" s="2157"/>
      <c r="P29" s="2158"/>
      <c r="Q29" s="2158"/>
      <c r="R29" s="2158"/>
      <c r="S29" s="2158"/>
      <c r="T29" s="2158"/>
      <c r="U29" s="2157"/>
      <c r="V29" s="2158"/>
      <c r="W29" s="2158"/>
      <c r="X29" s="2158"/>
      <c r="Y29" s="2158"/>
      <c r="Z29" s="2158"/>
      <c r="AA29" s="2157"/>
      <c r="AB29" s="2158"/>
      <c r="AC29" s="2158"/>
      <c r="AD29" s="2158"/>
      <c r="AE29" s="2158"/>
      <c r="AF29" s="1914" t="s">
        <v>1437</v>
      </c>
      <c r="AG29" s="1914"/>
      <c r="AH29" s="1914"/>
      <c r="AI29" s="1914"/>
      <c r="AJ29" s="1914"/>
      <c r="AK29" s="1915"/>
      <c r="AL29" s="1983" t="s">
        <v>562</v>
      </c>
      <c r="AM29" s="1984"/>
      <c r="AN29" s="1984"/>
      <c r="AO29" s="1984"/>
      <c r="AP29" s="1984"/>
      <c r="AQ29" s="1984"/>
      <c r="AR29" s="1984"/>
      <c r="AS29" s="1984"/>
      <c r="AT29" s="1984"/>
      <c r="AU29" s="1984"/>
      <c r="AV29" s="1984"/>
      <c r="AW29" s="1984"/>
      <c r="AX29" s="1984"/>
      <c r="AY29" s="1984"/>
      <c r="AZ29" s="1985"/>
      <c r="BA29" s="2018"/>
      <c r="BB29" s="2018"/>
      <c r="BC29" s="2018"/>
      <c r="BD29" s="2018"/>
      <c r="BE29" s="2019"/>
      <c r="BF29" s="959"/>
    </row>
    <row r="30" spans="1:60" ht="21.95" hidden="1" customHeight="1">
      <c r="A30" s="2168"/>
      <c r="B30" s="1923"/>
      <c r="C30" s="1923"/>
      <c r="D30" s="1923"/>
      <c r="E30" s="1923"/>
      <c r="F30" s="1923"/>
      <c r="G30" s="1923"/>
      <c r="H30" s="1923"/>
      <c r="I30" s="1923"/>
      <c r="J30" s="1923"/>
      <c r="K30" s="2157"/>
      <c r="L30" s="2158"/>
      <c r="M30" s="2158"/>
      <c r="N30" s="2158"/>
      <c r="O30" s="2157"/>
      <c r="P30" s="2158"/>
      <c r="Q30" s="2158"/>
      <c r="R30" s="2158"/>
      <c r="S30" s="2158"/>
      <c r="T30" s="2158"/>
      <c r="U30" s="2157"/>
      <c r="V30" s="2158"/>
      <c r="W30" s="2158"/>
      <c r="X30" s="2158"/>
      <c r="Y30" s="2158"/>
      <c r="Z30" s="2158"/>
      <c r="AA30" s="2157"/>
      <c r="AB30" s="2158"/>
      <c r="AC30" s="2158"/>
      <c r="AD30" s="2158"/>
      <c r="AE30" s="2158"/>
      <c r="AF30" s="1914" t="s">
        <v>807</v>
      </c>
      <c r="AG30" s="1914"/>
      <c r="AH30" s="1914"/>
      <c r="AI30" s="1914"/>
      <c r="AJ30" s="1914"/>
      <c r="AK30" s="1915"/>
      <c r="AL30" s="1983" t="s">
        <v>562</v>
      </c>
      <c r="AM30" s="1984"/>
      <c r="AN30" s="1984"/>
      <c r="AO30" s="1984"/>
      <c r="AP30" s="1984"/>
      <c r="AQ30" s="1984"/>
      <c r="AR30" s="1984"/>
      <c r="AS30" s="1984"/>
      <c r="AT30" s="1984"/>
      <c r="AU30" s="1984"/>
      <c r="AV30" s="1984"/>
      <c r="AW30" s="1984"/>
      <c r="AX30" s="1984"/>
      <c r="AY30" s="1984"/>
      <c r="AZ30" s="1985"/>
      <c r="BA30" s="2018"/>
      <c r="BB30" s="2018"/>
      <c r="BC30" s="2018"/>
      <c r="BD30" s="2018"/>
      <c r="BE30" s="2019"/>
      <c r="BF30" s="959"/>
    </row>
    <row r="31" spans="1:60" ht="21.95" hidden="1" customHeight="1">
      <c r="A31" s="2168"/>
      <c r="B31" s="1923"/>
      <c r="C31" s="1923"/>
      <c r="D31" s="1923"/>
      <c r="E31" s="1923"/>
      <c r="F31" s="1923"/>
      <c r="G31" s="1923"/>
      <c r="H31" s="1923"/>
      <c r="I31" s="1923"/>
      <c r="J31" s="1923"/>
      <c r="K31" s="2157"/>
      <c r="L31" s="2158"/>
      <c r="M31" s="2158"/>
      <c r="N31" s="2158"/>
      <c r="O31" s="2157"/>
      <c r="P31" s="2158"/>
      <c r="Q31" s="2158"/>
      <c r="R31" s="2158"/>
      <c r="S31" s="2158"/>
      <c r="T31" s="2158"/>
      <c r="U31" s="2157"/>
      <c r="V31" s="2158"/>
      <c r="W31" s="2158"/>
      <c r="X31" s="2158"/>
      <c r="Y31" s="2158"/>
      <c r="Z31" s="2158"/>
      <c r="AA31" s="2157"/>
      <c r="AB31" s="2158"/>
      <c r="AC31" s="2158"/>
      <c r="AD31" s="2158"/>
      <c r="AE31" s="2158"/>
      <c r="AF31" s="2155" t="s">
        <v>1438</v>
      </c>
      <c r="AG31" s="2156"/>
      <c r="AH31" s="2156"/>
      <c r="AI31" s="2156"/>
      <c r="AJ31" s="2156"/>
      <c r="AK31" s="2007"/>
      <c r="AL31" s="1983" t="s">
        <v>1439</v>
      </c>
      <c r="AM31" s="1984"/>
      <c r="AN31" s="1984"/>
      <c r="AO31" s="1984"/>
      <c r="AP31" s="1984"/>
      <c r="AQ31" s="1984"/>
      <c r="AR31" s="1984"/>
      <c r="AS31" s="1984"/>
      <c r="AT31" s="1984"/>
      <c r="AU31" s="1984"/>
      <c r="AV31" s="1984"/>
      <c r="AW31" s="1984"/>
      <c r="AX31" s="1984"/>
      <c r="AY31" s="1984"/>
      <c r="AZ31" s="1985"/>
      <c r="BA31" s="2018"/>
      <c r="BB31" s="2018"/>
      <c r="BC31" s="2018"/>
      <c r="BD31" s="2018"/>
      <c r="BE31" s="2019"/>
      <c r="BF31" s="959"/>
    </row>
    <row r="32" spans="1:60" ht="21.95" hidden="1" customHeight="1">
      <c r="A32" s="2168"/>
      <c r="B32" s="1923"/>
      <c r="C32" s="1923"/>
      <c r="D32" s="1923"/>
      <c r="E32" s="1923"/>
      <c r="F32" s="1923"/>
      <c r="G32" s="1923"/>
      <c r="H32" s="1923"/>
      <c r="I32" s="1923"/>
      <c r="J32" s="1923"/>
      <c r="K32" s="2157"/>
      <c r="L32" s="2158"/>
      <c r="M32" s="2158"/>
      <c r="N32" s="2158"/>
      <c r="O32" s="2157"/>
      <c r="P32" s="2158"/>
      <c r="Q32" s="2158"/>
      <c r="R32" s="2158"/>
      <c r="S32" s="2158"/>
      <c r="T32" s="2158"/>
      <c r="U32" s="2157"/>
      <c r="V32" s="2158"/>
      <c r="W32" s="2158"/>
      <c r="X32" s="2158"/>
      <c r="Y32" s="2158"/>
      <c r="Z32" s="2158"/>
      <c r="AA32" s="2157"/>
      <c r="AB32" s="2158"/>
      <c r="AC32" s="2158"/>
      <c r="AD32" s="2158"/>
      <c r="AE32" s="2158"/>
      <c r="AF32" s="1914" t="s">
        <v>1442</v>
      </c>
      <c r="AG32" s="1914"/>
      <c r="AH32" s="1914"/>
      <c r="AI32" s="1914"/>
      <c r="AJ32" s="1914"/>
      <c r="AK32" s="1915"/>
      <c r="AL32" s="1983" t="s">
        <v>1443</v>
      </c>
      <c r="AM32" s="1984"/>
      <c r="AN32" s="1984"/>
      <c r="AO32" s="1984"/>
      <c r="AP32" s="1984"/>
      <c r="AQ32" s="1984"/>
      <c r="AR32" s="1984"/>
      <c r="AS32" s="1984"/>
      <c r="AT32" s="1984"/>
      <c r="AU32" s="1984"/>
      <c r="AV32" s="1984"/>
      <c r="AW32" s="1984"/>
      <c r="AX32" s="1984"/>
      <c r="AY32" s="1984"/>
      <c r="AZ32" s="1985"/>
      <c r="BA32" s="2018"/>
      <c r="BB32" s="2018"/>
      <c r="BC32" s="2018"/>
      <c r="BD32" s="2018"/>
      <c r="BE32" s="2019"/>
      <c r="BF32" s="959"/>
    </row>
    <row r="33" spans="1:67" ht="44.1" hidden="1" customHeight="1">
      <c r="A33" s="2168"/>
      <c r="B33" s="1923"/>
      <c r="C33" s="1923"/>
      <c r="D33" s="1923"/>
      <c r="E33" s="1923"/>
      <c r="F33" s="1923"/>
      <c r="G33" s="1923"/>
      <c r="H33" s="1923"/>
      <c r="I33" s="1923"/>
      <c r="J33" s="1923"/>
      <c r="K33" s="2157"/>
      <c r="L33" s="2158"/>
      <c r="M33" s="2158"/>
      <c r="N33" s="2158"/>
      <c r="O33" s="2157"/>
      <c r="P33" s="2158"/>
      <c r="Q33" s="2158"/>
      <c r="R33" s="2158"/>
      <c r="S33" s="2158"/>
      <c r="T33" s="2158"/>
      <c r="U33" s="2157"/>
      <c r="V33" s="2158"/>
      <c r="W33" s="2158"/>
      <c r="X33" s="2158"/>
      <c r="Y33" s="2158"/>
      <c r="Z33" s="2158"/>
      <c r="AA33" s="2157"/>
      <c r="AB33" s="2158"/>
      <c r="AC33" s="2158"/>
      <c r="AD33" s="2158"/>
      <c r="AE33" s="2158"/>
      <c r="AF33" s="1913" t="s">
        <v>1444</v>
      </c>
      <c r="AG33" s="1914"/>
      <c r="AH33" s="1914"/>
      <c r="AI33" s="1914"/>
      <c r="AJ33" s="1914"/>
      <c r="AK33" s="1915"/>
      <c r="AL33" s="2147" t="s">
        <v>1445</v>
      </c>
      <c r="AM33" s="1984"/>
      <c r="AN33" s="1984"/>
      <c r="AO33" s="1984"/>
      <c r="AP33" s="1984"/>
      <c r="AQ33" s="1984"/>
      <c r="AR33" s="1984"/>
      <c r="AS33" s="1984"/>
      <c r="AT33" s="1984"/>
      <c r="AU33" s="1984"/>
      <c r="AV33" s="1984"/>
      <c r="AW33" s="1984"/>
      <c r="AX33" s="1984"/>
      <c r="AY33" s="1984"/>
      <c r="AZ33" s="1985"/>
      <c r="BA33" s="2089"/>
      <c r="BB33" s="2059"/>
      <c r="BC33" s="2059"/>
      <c r="BD33" s="2059"/>
      <c r="BE33" s="2060"/>
      <c r="BF33" s="959"/>
    </row>
    <row r="34" spans="1:67" ht="21.95" hidden="1" customHeight="1">
      <c r="A34" s="2168"/>
      <c r="B34" s="1923"/>
      <c r="C34" s="1923"/>
      <c r="D34" s="1923"/>
      <c r="E34" s="1923"/>
      <c r="F34" s="1923"/>
      <c r="G34" s="1923"/>
      <c r="H34" s="1923"/>
      <c r="I34" s="1923"/>
      <c r="J34" s="1923"/>
      <c r="K34" s="2158"/>
      <c r="L34" s="2158"/>
      <c r="M34" s="2158"/>
      <c r="N34" s="2158"/>
      <c r="O34" s="2158"/>
      <c r="P34" s="2158"/>
      <c r="Q34" s="2158"/>
      <c r="R34" s="2158"/>
      <c r="S34" s="2158"/>
      <c r="T34" s="2158"/>
      <c r="U34" s="2158"/>
      <c r="V34" s="2158"/>
      <c r="W34" s="2158"/>
      <c r="X34" s="2158"/>
      <c r="Y34" s="2158"/>
      <c r="Z34" s="2158"/>
      <c r="AA34" s="2158"/>
      <c r="AB34" s="2158"/>
      <c r="AC34" s="2158"/>
      <c r="AD34" s="2158"/>
      <c r="AE34" s="2158"/>
      <c r="AF34" s="1914" t="s">
        <v>427</v>
      </c>
      <c r="AG34" s="1914"/>
      <c r="AH34" s="1914"/>
      <c r="AI34" s="1914"/>
      <c r="AJ34" s="1914"/>
      <c r="AK34" s="1915"/>
      <c r="AL34" s="1983" t="s">
        <v>426</v>
      </c>
      <c r="AM34" s="1984"/>
      <c r="AN34" s="1984"/>
      <c r="AO34" s="1984"/>
      <c r="AP34" s="1984"/>
      <c r="AQ34" s="1984"/>
      <c r="AR34" s="1984"/>
      <c r="AS34" s="1984"/>
      <c r="AT34" s="1984"/>
      <c r="AU34" s="1984"/>
      <c r="AV34" s="1984"/>
      <c r="AW34" s="1984"/>
      <c r="AX34" s="1984"/>
      <c r="AY34" s="1984"/>
      <c r="AZ34" s="1985"/>
      <c r="BA34" s="2018"/>
      <c r="BB34" s="2021"/>
      <c r="BC34" s="2021"/>
      <c r="BD34" s="2021"/>
      <c r="BE34" s="2022"/>
      <c r="BF34" s="961"/>
    </row>
    <row r="35" spans="1:67" ht="21.95" hidden="1" customHeight="1">
      <c r="A35" s="2168"/>
      <c r="B35" s="2148" t="s">
        <v>133</v>
      </c>
      <c r="C35" s="2148"/>
      <c r="D35" s="2148"/>
      <c r="E35" s="2148"/>
      <c r="F35" s="2148"/>
      <c r="G35" s="2148"/>
      <c r="H35" s="2148"/>
      <c r="I35" s="2148"/>
      <c r="J35" s="2148"/>
      <c r="K35" s="2150"/>
      <c r="L35" s="2151"/>
      <c r="M35" s="2151"/>
      <c r="N35" s="2151"/>
      <c r="O35" s="2150"/>
      <c r="P35" s="2151"/>
      <c r="Q35" s="2151"/>
      <c r="R35" s="2151"/>
      <c r="S35" s="2151"/>
      <c r="T35" s="2151"/>
      <c r="U35" s="2150"/>
      <c r="V35" s="2151"/>
      <c r="W35" s="2151"/>
      <c r="X35" s="2151"/>
      <c r="Y35" s="2151"/>
      <c r="Z35" s="2151"/>
      <c r="AA35" s="2150"/>
      <c r="AB35" s="2151"/>
      <c r="AC35" s="2151"/>
      <c r="AD35" s="2151"/>
      <c r="AE35" s="2151"/>
      <c r="AF35" s="1913" t="s">
        <v>808</v>
      </c>
      <c r="AG35" s="1914"/>
      <c r="AH35" s="1914"/>
      <c r="AI35" s="1914"/>
      <c r="AJ35" s="1914"/>
      <c r="AK35" s="1915"/>
      <c r="AL35" s="2015" t="s">
        <v>805</v>
      </c>
      <c r="AM35" s="2016"/>
      <c r="AN35" s="2016"/>
      <c r="AO35" s="2016"/>
      <c r="AP35" s="2016"/>
      <c r="AQ35" s="2016"/>
      <c r="AR35" s="2016"/>
      <c r="AS35" s="2016"/>
      <c r="AT35" s="2016"/>
      <c r="AU35" s="2016"/>
      <c r="AV35" s="2016"/>
      <c r="AW35" s="2016"/>
      <c r="AX35" s="2016"/>
      <c r="AY35" s="2016"/>
      <c r="AZ35" s="2017"/>
      <c r="BA35" s="2018"/>
      <c r="BB35" s="2018"/>
      <c r="BC35" s="2018"/>
      <c r="BD35" s="2018"/>
      <c r="BE35" s="2019"/>
      <c r="BF35" s="959"/>
    </row>
    <row r="36" spans="1:67" ht="21.95" hidden="1" customHeight="1">
      <c r="A36" s="2168"/>
      <c r="B36" s="2149"/>
      <c r="C36" s="2149"/>
      <c r="D36" s="2149"/>
      <c r="E36" s="2149"/>
      <c r="F36" s="2149"/>
      <c r="G36" s="2149"/>
      <c r="H36" s="2149"/>
      <c r="I36" s="2149"/>
      <c r="J36" s="2149"/>
      <c r="K36" s="2152"/>
      <c r="L36" s="2153"/>
      <c r="M36" s="2153"/>
      <c r="N36" s="2153"/>
      <c r="O36" s="2152"/>
      <c r="P36" s="2153"/>
      <c r="Q36" s="2153"/>
      <c r="R36" s="2153"/>
      <c r="S36" s="2153"/>
      <c r="T36" s="2153"/>
      <c r="U36" s="2152"/>
      <c r="V36" s="2153"/>
      <c r="W36" s="2153"/>
      <c r="X36" s="2153"/>
      <c r="Y36" s="2153"/>
      <c r="Z36" s="2153"/>
      <c r="AA36" s="2152"/>
      <c r="AB36" s="2153"/>
      <c r="AC36" s="2153"/>
      <c r="AD36" s="2153"/>
      <c r="AE36" s="2153"/>
      <c r="AF36" s="1913" t="s">
        <v>806</v>
      </c>
      <c r="AG36" s="1914"/>
      <c r="AH36" s="1914"/>
      <c r="AI36" s="1914"/>
      <c r="AJ36" s="1914"/>
      <c r="AK36" s="1915"/>
      <c r="AL36" s="2015" t="s">
        <v>562</v>
      </c>
      <c r="AM36" s="2016"/>
      <c r="AN36" s="2016"/>
      <c r="AO36" s="2016"/>
      <c r="AP36" s="2016"/>
      <c r="AQ36" s="2016"/>
      <c r="AR36" s="2016"/>
      <c r="AS36" s="2016"/>
      <c r="AT36" s="2016"/>
      <c r="AU36" s="2016"/>
      <c r="AV36" s="2016"/>
      <c r="AW36" s="2016"/>
      <c r="AX36" s="2016"/>
      <c r="AY36" s="2016"/>
      <c r="AZ36" s="2017"/>
      <c r="BA36" s="2018"/>
      <c r="BB36" s="2018"/>
      <c r="BC36" s="2018"/>
      <c r="BD36" s="2018"/>
      <c r="BE36" s="2019"/>
      <c r="BF36" s="959"/>
    </row>
    <row r="37" spans="1:67" ht="21.95" hidden="1" customHeight="1">
      <c r="A37" s="2168"/>
      <c r="B37" s="2149"/>
      <c r="C37" s="2149"/>
      <c r="D37" s="2149"/>
      <c r="E37" s="2149"/>
      <c r="F37" s="2149"/>
      <c r="G37" s="2149"/>
      <c r="H37" s="2149"/>
      <c r="I37" s="2149"/>
      <c r="J37" s="2149"/>
      <c r="K37" s="2152"/>
      <c r="L37" s="2153"/>
      <c r="M37" s="2153"/>
      <c r="N37" s="2153"/>
      <c r="O37" s="2152"/>
      <c r="P37" s="2153"/>
      <c r="Q37" s="2153"/>
      <c r="R37" s="2153"/>
      <c r="S37" s="2153"/>
      <c r="T37" s="2153"/>
      <c r="U37" s="2152"/>
      <c r="V37" s="2153"/>
      <c r="W37" s="2153"/>
      <c r="X37" s="2153"/>
      <c r="Y37" s="2153"/>
      <c r="Z37" s="2153"/>
      <c r="AA37" s="2152"/>
      <c r="AB37" s="2153"/>
      <c r="AC37" s="2153"/>
      <c r="AD37" s="2153"/>
      <c r="AE37" s="2153"/>
      <c r="AF37" s="1914" t="s">
        <v>1437</v>
      </c>
      <c r="AG37" s="1914"/>
      <c r="AH37" s="1914"/>
      <c r="AI37" s="1914"/>
      <c r="AJ37" s="1914"/>
      <c r="AK37" s="1915"/>
      <c r="AL37" s="1983" t="s">
        <v>562</v>
      </c>
      <c r="AM37" s="1984"/>
      <c r="AN37" s="1984"/>
      <c r="AO37" s="1984"/>
      <c r="AP37" s="1984"/>
      <c r="AQ37" s="1984"/>
      <c r="AR37" s="1984"/>
      <c r="AS37" s="1984"/>
      <c r="AT37" s="1984"/>
      <c r="AU37" s="1984"/>
      <c r="AV37" s="1984"/>
      <c r="AW37" s="1984"/>
      <c r="AX37" s="1984"/>
      <c r="AY37" s="1984"/>
      <c r="AZ37" s="1985"/>
      <c r="BA37" s="2018"/>
      <c r="BB37" s="2018"/>
      <c r="BC37" s="2018"/>
      <c r="BD37" s="2018"/>
      <c r="BE37" s="2019"/>
      <c r="BF37" s="959"/>
    </row>
    <row r="38" spans="1:67" ht="21.95" hidden="1" customHeight="1">
      <c r="A38" s="2168"/>
      <c r="B38" s="2149"/>
      <c r="C38" s="2149"/>
      <c r="D38" s="2149"/>
      <c r="E38" s="2149"/>
      <c r="F38" s="2149"/>
      <c r="G38" s="2149"/>
      <c r="H38" s="2149"/>
      <c r="I38" s="2149"/>
      <c r="J38" s="2149"/>
      <c r="K38" s="2152"/>
      <c r="L38" s="2153"/>
      <c r="M38" s="2153"/>
      <c r="N38" s="2153"/>
      <c r="O38" s="2152"/>
      <c r="P38" s="2153"/>
      <c r="Q38" s="2153"/>
      <c r="R38" s="2153"/>
      <c r="S38" s="2153"/>
      <c r="T38" s="2153"/>
      <c r="U38" s="2152"/>
      <c r="V38" s="2153"/>
      <c r="W38" s="2153"/>
      <c r="X38" s="2153"/>
      <c r="Y38" s="2153"/>
      <c r="Z38" s="2153"/>
      <c r="AA38" s="2152"/>
      <c r="AB38" s="2153"/>
      <c r="AC38" s="2153"/>
      <c r="AD38" s="2153"/>
      <c r="AE38" s="2153"/>
      <c r="AF38" s="1914" t="s">
        <v>807</v>
      </c>
      <c r="AG38" s="1914"/>
      <c r="AH38" s="1914"/>
      <c r="AI38" s="1914"/>
      <c r="AJ38" s="1914"/>
      <c r="AK38" s="1915"/>
      <c r="AL38" s="1983" t="s">
        <v>562</v>
      </c>
      <c r="AM38" s="1984"/>
      <c r="AN38" s="1984"/>
      <c r="AO38" s="1984"/>
      <c r="AP38" s="1984"/>
      <c r="AQ38" s="1984"/>
      <c r="AR38" s="1984"/>
      <c r="AS38" s="1984"/>
      <c r="AT38" s="1984"/>
      <c r="AU38" s="1984"/>
      <c r="AV38" s="1984"/>
      <c r="AW38" s="1984"/>
      <c r="AX38" s="1984"/>
      <c r="AY38" s="1984"/>
      <c r="AZ38" s="1985"/>
      <c r="BA38" s="2018"/>
      <c r="BB38" s="2018"/>
      <c r="BC38" s="2018"/>
      <c r="BD38" s="2018"/>
      <c r="BE38" s="2019"/>
      <c r="BF38" s="959"/>
    </row>
    <row r="39" spans="1:67" ht="21.95" hidden="1" customHeight="1">
      <c r="A39" s="2168"/>
      <c r="B39" s="2149"/>
      <c r="C39" s="2149"/>
      <c r="D39" s="2149"/>
      <c r="E39" s="2149"/>
      <c r="F39" s="2149"/>
      <c r="G39" s="2149"/>
      <c r="H39" s="2149"/>
      <c r="I39" s="2149"/>
      <c r="J39" s="2149"/>
      <c r="K39" s="2152"/>
      <c r="L39" s="2153"/>
      <c r="M39" s="2153"/>
      <c r="N39" s="2153"/>
      <c r="O39" s="2152"/>
      <c r="P39" s="2153"/>
      <c r="Q39" s="2153"/>
      <c r="R39" s="2153"/>
      <c r="S39" s="2153"/>
      <c r="T39" s="2153"/>
      <c r="U39" s="2152"/>
      <c r="V39" s="2153"/>
      <c r="W39" s="2153"/>
      <c r="X39" s="2153"/>
      <c r="Y39" s="2153"/>
      <c r="Z39" s="2153"/>
      <c r="AA39" s="2152"/>
      <c r="AB39" s="2153"/>
      <c r="AC39" s="2153"/>
      <c r="AD39" s="2153"/>
      <c r="AE39" s="2153"/>
      <c r="AF39" s="1914" t="s">
        <v>1438</v>
      </c>
      <c r="AG39" s="1914"/>
      <c r="AH39" s="1914"/>
      <c r="AI39" s="1914"/>
      <c r="AJ39" s="1914"/>
      <c r="AK39" s="1915"/>
      <c r="AL39" s="1983" t="s">
        <v>1439</v>
      </c>
      <c r="AM39" s="1984"/>
      <c r="AN39" s="1984"/>
      <c r="AO39" s="1984"/>
      <c r="AP39" s="1984"/>
      <c r="AQ39" s="1984"/>
      <c r="AR39" s="1984"/>
      <c r="AS39" s="1984"/>
      <c r="AT39" s="1984"/>
      <c r="AU39" s="1984"/>
      <c r="AV39" s="1984"/>
      <c r="AW39" s="1984"/>
      <c r="AX39" s="1984"/>
      <c r="AY39" s="1984"/>
      <c r="AZ39" s="1985"/>
      <c r="BA39" s="2018"/>
      <c r="BB39" s="2018"/>
      <c r="BC39" s="2018"/>
      <c r="BD39" s="2018"/>
      <c r="BE39" s="2019"/>
      <c r="BF39" s="959"/>
    </row>
    <row r="40" spans="1:67" ht="21.95" hidden="1" customHeight="1">
      <c r="A40" s="2168"/>
      <c r="B40" s="2149"/>
      <c r="C40" s="2149"/>
      <c r="D40" s="2149"/>
      <c r="E40" s="2149"/>
      <c r="F40" s="2149"/>
      <c r="G40" s="2149"/>
      <c r="H40" s="2149"/>
      <c r="I40" s="2149"/>
      <c r="J40" s="2149"/>
      <c r="K40" s="2152"/>
      <c r="L40" s="2153"/>
      <c r="M40" s="2153"/>
      <c r="N40" s="2153"/>
      <c r="O40" s="2152"/>
      <c r="P40" s="2153"/>
      <c r="Q40" s="2153"/>
      <c r="R40" s="2153"/>
      <c r="S40" s="2153"/>
      <c r="T40" s="2153"/>
      <c r="U40" s="2152"/>
      <c r="V40" s="2153"/>
      <c r="W40" s="2153"/>
      <c r="X40" s="2153"/>
      <c r="Y40" s="2153"/>
      <c r="Z40" s="2153"/>
      <c r="AA40" s="2152"/>
      <c r="AB40" s="2153"/>
      <c r="AC40" s="2153"/>
      <c r="AD40" s="2153"/>
      <c r="AE40" s="2153"/>
      <c r="AF40" s="1914" t="s">
        <v>1440</v>
      </c>
      <c r="AG40" s="1914"/>
      <c r="AH40" s="1914"/>
      <c r="AI40" s="1914"/>
      <c r="AJ40" s="1914"/>
      <c r="AK40" s="1915"/>
      <c r="AL40" s="1983" t="s">
        <v>1441</v>
      </c>
      <c r="AM40" s="1984"/>
      <c r="AN40" s="1984"/>
      <c r="AO40" s="1984"/>
      <c r="AP40" s="1984"/>
      <c r="AQ40" s="1984"/>
      <c r="AR40" s="1984"/>
      <c r="AS40" s="1984"/>
      <c r="AT40" s="1984"/>
      <c r="AU40" s="1984"/>
      <c r="AV40" s="1984"/>
      <c r="AW40" s="1984"/>
      <c r="AX40" s="1984"/>
      <c r="AY40" s="1984"/>
      <c r="AZ40" s="1985"/>
      <c r="BA40" s="2018"/>
      <c r="BB40" s="2018"/>
      <c r="BC40" s="2018"/>
      <c r="BD40" s="2018"/>
      <c r="BE40" s="2019"/>
      <c r="BF40" s="959"/>
    </row>
    <row r="41" spans="1:67" ht="21.95" hidden="1" customHeight="1">
      <c r="A41" s="2168"/>
      <c r="B41" s="2149"/>
      <c r="C41" s="2149"/>
      <c r="D41" s="2149"/>
      <c r="E41" s="2149"/>
      <c r="F41" s="2149"/>
      <c r="G41" s="2149"/>
      <c r="H41" s="2149"/>
      <c r="I41" s="2149"/>
      <c r="J41" s="2149"/>
      <c r="K41" s="2152"/>
      <c r="L41" s="2153"/>
      <c r="M41" s="2153"/>
      <c r="N41" s="2153"/>
      <c r="O41" s="2152"/>
      <c r="P41" s="2153"/>
      <c r="Q41" s="2153"/>
      <c r="R41" s="2153"/>
      <c r="S41" s="2153"/>
      <c r="T41" s="2153"/>
      <c r="U41" s="2152"/>
      <c r="V41" s="2153"/>
      <c r="W41" s="2153"/>
      <c r="X41" s="2153"/>
      <c r="Y41" s="2153"/>
      <c r="Z41" s="2153"/>
      <c r="AA41" s="2152"/>
      <c r="AB41" s="2153"/>
      <c r="AC41" s="2153"/>
      <c r="AD41" s="2153"/>
      <c r="AE41" s="2153"/>
      <c r="AF41" s="1914" t="s">
        <v>1442</v>
      </c>
      <c r="AG41" s="1914"/>
      <c r="AH41" s="1914"/>
      <c r="AI41" s="1914"/>
      <c r="AJ41" s="1914"/>
      <c r="AK41" s="1915"/>
      <c r="AL41" s="1983" t="s">
        <v>1443</v>
      </c>
      <c r="AM41" s="1984"/>
      <c r="AN41" s="1984"/>
      <c r="AO41" s="1984"/>
      <c r="AP41" s="1984"/>
      <c r="AQ41" s="1984"/>
      <c r="AR41" s="1984"/>
      <c r="AS41" s="1984"/>
      <c r="AT41" s="1984"/>
      <c r="AU41" s="1984"/>
      <c r="AV41" s="1984"/>
      <c r="AW41" s="1984"/>
      <c r="AX41" s="1984"/>
      <c r="AY41" s="1984"/>
      <c r="AZ41" s="1985"/>
      <c r="BA41" s="2018"/>
      <c r="BB41" s="2018"/>
      <c r="BC41" s="2018"/>
      <c r="BD41" s="2018"/>
      <c r="BE41" s="2019"/>
      <c r="BF41" s="959"/>
    </row>
    <row r="42" spans="1:67" ht="44.1" hidden="1" customHeight="1">
      <c r="A42" s="2168"/>
      <c r="B42" s="2149"/>
      <c r="C42" s="2149"/>
      <c r="D42" s="2149"/>
      <c r="E42" s="2149"/>
      <c r="F42" s="2149"/>
      <c r="G42" s="2149"/>
      <c r="H42" s="2149"/>
      <c r="I42" s="2149"/>
      <c r="J42" s="2149"/>
      <c r="K42" s="2152"/>
      <c r="L42" s="2153"/>
      <c r="M42" s="2153"/>
      <c r="N42" s="2153"/>
      <c r="O42" s="2152"/>
      <c r="P42" s="2153"/>
      <c r="Q42" s="2153"/>
      <c r="R42" s="2153"/>
      <c r="S42" s="2153"/>
      <c r="T42" s="2153"/>
      <c r="U42" s="2152"/>
      <c r="V42" s="2153"/>
      <c r="W42" s="2153"/>
      <c r="X42" s="2153"/>
      <c r="Y42" s="2153"/>
      <c r="Z42" s="2153"/>
      <c r="AA42" s="2152"/>
      <c r="AB42" s="2153"/>
      <c r="AC42" s="2153"/>
      <c r="AD42" s="2153"/>
      <c r="AE42" s="2153"/>
      <c r="AF42" s="1913" t="s">
        <v>1444</v>
      </c>
      <c r="AG42" s="1914"/>
      <c r="AH42" s="1914"/>
      <c r="AI42" s="1914"/>
      <c r="AJ42" s="1914"/>
      <c r="AK42" s="1915"/>
      <c r="AL42" s="2147" t="s">
        <v>1445</v>
      </c>
      <c r="AM42" s="1984"/>
      <c r="AN42" s="1984"/>
      <c r="AO42" s="1984"/>
      <c r="AP42" s="1984"/>
      <c r="AQ42" s="1984"/>
      <c r="AR42" s="1984"/>
      <c r="AS42" s="1984"/>
      <c r="AT42" s="1984"/>
      <c r="AU42" s="1984"/>
      <c r="AV42" s="1984"/>
      <c r="AW42" s="1984"/>
      <c r="AX42" s="1984"/>
      <c r="AY42" s="1984"/>
      <c r="AZ42" s="1985"/>
      <c r="BA42" s="2089"/>
      <c r="BB42" s="2059"/>
      <c r="BC42" s="2059"/>
      <c r="BD42" s="2059"/>
      <c r="BE42" s="2060"/>
      <c r="BF42" s="959"/>
    </row>
    <row r="43" spans="1:67" ht="21.95" hidden="1" customHeight="1">
      <c r="A43" s="2168"/>
      <c r="B43" s="2008"/>
      <c r="C43" s="2008"/>
      <c r="D43" s="2008"/>
      <c r="E43" s="2008"/>
      <c r="F43" s="2008"/>
      <c r="G43" s="2008"/>
      <c r="H43" s="2008"/>
      <c r="I43" s="2008"/>
      <c r="J43" s="2008"/>
      <c r="K43" s="2154"/>
      <c r="L43" s="2154"/>
      <c r="M43" s="2154"/>
      <c r="N43" s="2154"/>
      <c r="O43" s="2154"/>
      <c r="P43" s="2154"/>
      <c r="Q43" s="2154"/>
      <c r="R43" s="2154"/>
      <c r="S43" s="2154"/>
      <c r="T43" s="2154"/>
      <c r="U43" s="2154"/>
      <c r="V43" s="2154"/>
      <c r="W43" s="2154"/>
      <c r="X43" s="2154"/>
      <c r="Y43" s="2154"/>
      <c r="Z43" s="2154"/>
      <c r="AA43" s="2154"/>
      <c r="AB43" s="2154"/>
      <c r="AC43" s="2154"/>
      <c r="AD43" s="2154"/>
      <c r="AE43" s="2154"/>
      <c r="AF43" s="1913" t="s">
        <v>427</v>
      </c>
      <c r="AG43" s="1914"/>
      <c r="AH43" s="1914"/>
      <c r="AI43" s="1914"/>
      <c r="AJ43" s="1914"/>
      <c r="AK43" s="1915"/>
      <c r="AL43" s="2015" t="s">
        <v>426</v>
      </c>
      <c r="AM43" s="2016"/>
      <c r="AN43" s="2016"/>
      <c r="AO43" s="2016"/>
      <c r="AP43" s="2016"/>
      <c r="AQ43" s="2016"/>
      <c r="AR43" s="2016"/>
      <c r="AS43" s="2016"/>
      <c r="AT43" s="2016"/>
      <c r="AU43" s="2016"/>
      <c r="AV43" s="2016"/>
      <c r="AW43" s="2016"/>
      <c r="AX43" s="2016"/>
      <c r="AY43" s="2016"/>
      <c r="AZ43" s="2017"/>
      <c r="BA43" s="2018"/>
      <c r="BB43" s="2021"/>
      <c r="BC43" s="2021"/>
      <c r="BD43" s="2021"/>
      <c r="BE43" s="2022"/>
      <c r="BF43" s="961"/>
    </row>
    <row r="44" spans="1:67" ht="21.95" customHeight="1">
      <c r="A44" s="2168"/>
      <c r="B44" s="1968" t="s">
        <v>144</v>
      </c>
      <c r="C44" s="1969"/>
      <c r="D44" s="1969"/>
      <c r="E44" s="1969"/>
      <c r="F44" s="1969"/>
      <c r="G44" s="1969"/>
      <c r="H44" s="1969"/>
      <c r="I44" s="1969"/>
      <c r="J44" s="1970"/>
      <c r="K44" s="2143"/>
      <c r="L44" s="2144"/>
      <c r="M44" s="2144"/>
      <c r="N44" s="2145"/>
      <c r="O44" s="1986"/>
      <c r="P44" s="1987"/>
      <c r="Q44" s="1987"/>
      <c r="R44" s="1987"/>
      <c r="S44" s="1987"/>
      <c r="T44" s="1988"/>
      <c r="U44" s="2146"/>
      <c r="V44" s="2035"/>
      <c r="W44" s="2035"/>
      <c r="X44" s="2035"/>
      <c r="Y44" s="2035"/>
      <c r="Z44" s="2036"/>
      <c r="AA44" s="1986"/>
      <c r="AB44" s="1987"/>
      <c r="AC44" s="1987"/>
      <c r="AD44" s="1987"/>
      <c r="AE44" s="1988"/>
      <c r="AF44" s="2039" t="s">
        <v>1823</v>
      </c>
      <c r="AG44" s="2020"/>
      <c r="AH44" s="2020"/>
      <c r="AI44" s="2020"/>
      <c r="AJ44" s="2020"/>
      <c r="AK44" s="2013"/>
      <c r="AL44" s="2015"/>
      <c r="AM44" s="2016"/>
      <c r="AN44" s="2016"/>
      <c r="AO44" s="2016"/>
      <c r="AP44" s="2016"/>
      <c r="AQ44" s="2016"/>
      <c r="AR44" s="2016"/>
      <c r="AS44" s="2016"/>
      <c r="AT44" s="2016"/>
      <c r="AU44" s="2016"/>
      <c r="AV44" s="2016"/>
      <c r="AW44" s="2016"/>
      <c r="AX44" s="2016"/>
      <c r="AY44" s="2016"/>
      <c r="AZ44" s="2017"/>
      <c r="BA44" s="2018"/>
      <c r="BB44" s="2018"/>
      <c r="BC44" s="2018"/>
      <c r="BD44" s="2018"/>
      <c r="BE44" s="2019"/>
      <c r="BF44" s="959"/>
      <c r="BI44" s="1444" t="s">
        <v>1919</v>
      </c>
    </row>
    <row r="45" spans="1:67" ht="21.95" customHeight="1">
      <c r="A45" s="2168"/>
      <c r="B45" s="1971"/>
      <c r="C45" s="1972"/>
      <c r="D45" s="1972"/>
      <c r="E45" s="1972"/>
      <c r="F45" s="1972"/>
      <c r="G45" s="1972"/>
      <c r="H45" s="1972"/>
      <c r="I45" s="1972"/>
      <c r="J45" s="1973"/>
      <c r="K45" s="2070"/>
      <c r="L45" s="2071"/>
      <c r="M45" s="2071"/>
      <c r="N45" s="2072"/>
      <c r="O45" s="1989"/>
      <c r="P45" s="1990"/>
      <c r="Q45" s="1990"/>
      <c r="R45" s="1990"/>
      <c r="S45" s="1990"/>
      <c r="T45" s="1991"/>
      <c r="U45" s="2029"/>
      <c r="V45" s="2030"/>
      <c r="W45" s="2030"/>
      <c r="X45" s="2030"/>
      <c r="Y45" s="2030"/>
      <c r="Z45" s="2031"/>
      <c r="AA45" s="1989"/>
      <c r="AB45" s="1990"/>
      <c r="AC45" s="1990"/>
      <c r="AD45" s="1990"/>
      <c r="AE45" s="1991"/>
      <c r="AF45" s="2039" t="s">
        <v>1827</v>
      </c>
      <c r="AG45" s="2020"/>
      <c r="AH45" s="2020"/>
      <c r="AI45" s="2020"/>
      <c r="AJ45" s="2020"/>
      <c r="AK45" s="2013"/>
      <c r="AL45" s="2015"/>
      <c r="AM45" s="2016"/>
      <c r="AN45" s="2016"/>
      <c r="AO45" s="2016"/>
      <c r="AP45" s="2016"/>
      <c r="AQ45" s="2016"/>
      <c r="AR45" s="2016"/>
      <c r="AS45" s="2016"/>
      <c r="AT45" s="2016"/>
      <c r="AU45" s="2016"/>
      <c r="AV45" s="2016"/>
      <c r="AW45" s="2016"/>
      <c r="AX45" s="2016"/>
      <c r="AY45" s="2016"/>
      <c r="AZ45" s="2017"/>
      <c r="BA45" s="2018"/>
      <c r="BB45" s="2018"/>
      <c r="BC45" s="2018"/>
      <c r="BD45" s="2018"/>
      <c r="BE45" s="2019"/>
      <c r="BF45" s="959"/>
      <c r="BI45" s="1445" t="s">
        <v>1920</v>
      </c>
      <c r="BJ45" s="1554" t="s">
        <v>1921</v>
      </c>
      <c r="BK45" s="2142" t="s">
        <v>2022</v>
      </c>
      <c r="BL45" s="1479" t="s">
        <v>1993</v>
      </c>
      <c r="BM45" s="1446"/>
      <c r="BN45" s="1446"/>
      <c r="BO45" s="1446"/>
    </row>
    <row r="46" spans="1:67" ht="21.95" customHeight="1">
      <c r="A46" s="2168"/>
      <c r="B46" s="1971"/>
      <c r="C46" s="1972"/>
      <c r="D46" s="1972"/>
      <c r="E46" s="1972"/>
      <c r="F46" s="1972"/>
      <c r="G46" s="1972"/>
      <c r="H46" s="1972"/>
      <c r="I46" s="1972"/>
      <c r="J46" s="1973"/>
      <c r="K46" s="2070"/>
      <c r="L46" s="2071"/>
      <c r="M46" s="2071"/>
      <c r="N46" s="2072"/>
      <c r="O46" s="1989"/>
      <c r="P46" s="1990"/>
      <c r="Q46" s="1990"/>
      <c r="R46" s="1990"/>
      <c r="S46" s="1990"/>
      <c r="T46" s="1991"/>
      <c r="U46" s="2029"/>
      <c r="V46" s="2030"/>
      <c r="W46" s="2030"/>
      <c r="X46" s="2030"/>
      <c r="Y46" s="2030"/>
      <c r="Z46" s="2031"/>
      <c r="AA46" s="1989"/>
      <c r="AB46" s="1990"/>
      <c r="AC46" s="1990"/>
      <c r="AD46" s="1990"/>
      <c r="AE46" s="1991"/>
      <c r="AF46" s="2020" t="s">
        <v>1837</v>
      </c>
      <c r="AG46" s="2020"/>
      <c r="AH46" s="2020"/>
      <c r="AI46" s="2020"/>
      <c r="AJ46" s="2020"/>
      <c r="AK46" s="2013"/>
      <c r="AL46" s="2015"/>
      <c r="AM46" s="2016"/>
      <c r="AN46" s="2016"/>
      <c r="AO46" s="2016"/>
      <c r="AP46" s="2016"/>
      <c r="AQ46" s="2016"/>
      <c r="AR46" s="2016"/>
      <c r="AS46" s="2016"/>
      <c r="AT46" s="2016"/>
      <c r="AU46" s="2016"/>
      <c r="AV46" s="2016"/>
      <c r="AW46" s="2016"/>
      <c r="AX46" s="2016"/>
      <c r="AY46" s="2016"/>
      <c r="AZ46" s="2017"/>
      <c r="BA46" s="2018"/>
      <c r="BB46" s="2018"/>
      <c r="BC46" s="2018"/>
      <c r="BD46" s="2018"/>
      <c r="BE46" s="2019"/>
      <c r="BF46" s="959"/>
      <c r="BI46" s="1445" t="s">
        <v>1922</v>
      </c>
      <c r="BJ46" s="1554" t="s">
        <v>1923</v>
      </c>
      <c r="BK46" s="2142"/>
      <c r="BL46" s="1479" t="s">
        <v>1994</v>
      </c>
      <c r="BM46" s="1446"/>
      <c r="BN46" s="1446"/>
      <c r="BO46" s="1446"/>
    </row>
    <row r="47" spans="1:67" ht="21.95" customHeight="1">
      <c r="A47" s="2168"/>
      <c r="B47" s="1971"/>
      <c r="C47" s="1972"/>
      <c r="D47" s="1972"/>
      <c r="E47" s="1972"/>
      <c r="F47" s="1972"/>
      <c r="G47" s="1972"/>
      <c r="H47" s="1972"/>
      <c r="I47" s="1972"/>
      <c r="J47" s="1973"/>
      <c r="K47" s="2070"/>
      <c r="L47" s="2071"/>
      <c r="M47" s="2071"/>
      <c r="N47" s="2072"/>
      <c r="O47" s="1989"/>
      <c r="P47" s="1990"/>
      <c r="Q47" s="1990"/>
      <c r="R47" s="1990"/>
      <c r="S47" s="1990"/>
      <c r="T47" s="1991"/>
      <c r="U47" s="2029"/>
      <c r="V47" s="2030"/>
      <c r="W47" s="2030"/>
      <c r="X47" s="2030"/>
      <c r="Y47" s="2030"/>
      <c r="Z47" s="2031"/>
      <c r="AA47" s="1989"/>
      <c r="AB47" s="1990"/>
      <c r="AC47" s="1990"/>
      <c r="AD47" s="1990"/>
      <c r="AE47" s="1991"/>
      <c r="AF47" s="2020" t="s">
        <v>1834</v>
      </c>
      <c r="AG47" s="2020"/>
      <c r="AH47" s="2020"/>
      <c r="AI47" s="2020"/>
      <c r="AJ47" s="2020"/>
      <c r="AK47" s="2013"/>
      <c r="AL47" s="2015"/>
      <c r="AM47" s="2016"/>
      <c r="AN47" s="2016"/>
      <c r="AO47" s="2016"/>
      <c r="AP47" s="2016"/>
      <c r="AQ47" s="2016"/>
      <c r="AR47" s="2016"/>
      <c r="AS47" s="2016"/>
      <c r="AT47" s="2016"/>
      <c r="AU47" s="2016"/>
      <c r="AV47" s="2016"/>
      <c r="AW47" s="2016"/>
      <c r="AX47" s="2016"/>
      <c r="AY47" s="2016"/>
      <c r="AZ47" s="2017"/>
      <c r="BA47" s="2018"/>
      <c r="BB47" s="2018"/>
      <c r="BC47" s="2018"/>
      <c r="BD47" s="2018"/>
      <c r="BE47" s="2019"/>
      <c r="BF47" s="959"/>
      <c r="BH47" s="2141" t="s">
        <v>1924</v>
      </c>
      <c r="BI47" s="1444" t="s">
        <v>1925</v>
      </c>
      <c r="BJ47" s="1555" t="s">
        <v>1920</v>
      </c>
      <c r="BK47" s="2142"/>
      <c r="BL47" s="1479" t="s">
        <v>1996</v>
      </c>
      <c r="BM47" s="1446"/>
      <c r="BN47" s="1446"/>
      <c r="BO47" s="1446"/>
    </row>
    <row r="48" spans="1:67" ht="21.95" customHeight="1">
      <c r="A48" s="2168"/>
      <c r="B48" s="1971"/>
      <c r="C48" s="1972"/>
      <c r="D48" s="1972"/>
      <c r="E48" s="1972"/>
      <c r="F48" s="1972"/>
      <c r="G48" s="1972"/>
      <c r="H48" s="1972"/>
      <c r="I48" s="1972"/>
      <c r="J48" s="1973"/>
      <c r="K48" s="2070"/>
      <c r="L48" s="2071"/>
      <c r="M48" s="2071"/>
      <c r="N48" s="2072"/>
      <c r="O48" s="1989"/>
      <c r="P48" s="1990"/>
      <c r="Q48" s="1990"/>
      <c r="R48" s="1990"/>
      <c r="S48" s="1990"/>
      <c r="T48" s="1991"/>
      <c r="U48" s="2029"/>
      <c r="V48" s="2030"/>
      <c r="W48" s="2030"/>
      <c r="X48" s="2030"/>
      <c r="Y48" s="2030"/>
      <c r="Z48" s="2031"/>
      <c r="AA48" s="1989"/>
      <c r="AB48" s="1990"/>
      <c r="AC48" s="1990"/>
      <c r="AD48" s="1990"/>
      <c r="AE48" s="1991"/>
      <c r="AF48" s="1974" t="s">
        <v>1838</v>
      </c>
      <c r="AG48" s="1975"/>
      <c r="AH48" s="1975"/>
      <c r="AI48" s="1975"/>
      <c r="AJ48" s="1975"/>
      <c r="AK48" s="1976"/>
      <c r="AL48" s="2015"/>
      <c r="AM48" s="2016"/>
      <c r="AN48" s="2016"/>
      <c r="AO48" s="2016"/>
      <c r="AP48" s="2016"/>
      <c r="AQ48" s="2016"/>
      <c r="AR48" s="2016"/>
      <c r="AS48" s="2016"/>
      <c r="AT48" s="2016"/>
      <c r="AU48" s="2016"/>
      <c r="AV48" s="2016"/>
      <c r="AW48" s="2016"/>
      <c r="AX48" s="2016"/>
      <c r="AY48" s="2016"/>
      <c r="AZ48" s="2017"/>
      <c r="BA48" s="2018"/>
      <c r="BB48" s="2018"/>
      <c r="BC48" s="2018"/>
      <c r="BD48" s="2018"/>
      <c r="BE48" s="2019"/>
      <c r="BF48" s="959"/>
      <c r="BH48" s="2142"/>
      <c r="BI48" s="1445" t="s">
        <v>1920</v>
      </c>
      <c r="BJ48" s="1555" t="s">
        <v>1926</v>
      </c>
      <c r="BK48" s="2142"/>
      <c r="BL48" s="1479" t="s">
        <v>1997</v>
      </c>
      <c r="BM48" s="1446"/>
      <c r="BN48" s="1446"/>
      <c r="BO48" s="1446"/>
    </row>
    <row r="49" spans="1:67" ht="21.95" customHeight="1">
      <c r="A49" s="2168"/>
      <c r="B49" s="1971"/>
      <c r="C49" s="1972"/>
      <c r="D49" s="1972"/>
      <c r="E49" s="1972"/>
      <c r="F49" s="1972"/>
      <c r="G49" s="1972"/>
      <c r="H49" s="1972"/>
      <c r="I49" s="1972"/>
      <c r="J49" s="1973"/>
      <c r="K49" s="2070"/>
      <c r="L49" s="2071"/>
      <c r="M49" s="2071"/>
      <c r="N49" s="2072"/>
      <c r="O49" s="1989"/>
      <c r="P49" s="1990"/>
      <c r="Q49" s="1990"/>
      <c r="R49" s="1990"/>
      <c r="S49" s="1990"/>
      <c r="T49" s="1991"/>
      <c r="U49" s="2029"/>
      <c r="V49" s="2030"/>
      <c r="W49" s="2030"/>
      <c r="X49" s="2030"/>
      <c r="Y49" s="2030"/>
      <c r="Z49" s="2031"/>
      <c r="AA49" s="1989"/>
      <c r="AB49" s="1990"/>
      <c r="AC49" s="1990"/>
      <c r="AD49" s="1990"/>
      <c r="AE49" s="1991"/>
      <c r="AF49" s="2020" t="s">
        <v>1825</v>
      </c>
      <c r="AG49" s="2020"/>
      <c r="AH49" s="2020"/>
      <c r="AI49" s="2020"/>
      <c r="AJ49" s="2020"/>
      <c r="AK49" s="2013"/>
      <c r="AL49" s="2015"/>
      <c r="AM49" s="2016"/>
      <c r="AN49" s="2016"/>
      <c r="AO49" s="2016"/>
      <c r="AP49" s="2016"/>
      <c r="AQ49" s="2016"/>
      <c r="AR49" s="2016"/>
      <c r="AS49" s="2016"/>
      <c r="AT49" s="2016"/>
      <c r="AU49" s="2016"/>
      <c r="AV49" s="2016"/>
      <c r="AW49" s="2016"/>
      <c r="AX49" s="2016"/>
      <c r="AY49" s="2016"/>
      <c r="AZ49" s="2017"/>
      <c r="BA49" s="2018"/>
      <c r="BB49" s="2018"/>
      <c r="BC49" s="2018"/>
      <c r="BD49" s="2018"/>
      <c r="BE49" s="2019"/>
      <c r="BF49" s="959"/>
      <c r="BH49" s="2142"/>
      <c r="BI49" s="1445" t="s">
        <v>1926</v>
      </c>
      <c r="BJ49" s="1555" t="s">
        <v>1927</v>
      </c>
      <c r="BK49" s="2142"/>
      <c r="BL49" s="1479" t="s">
        <v>1999</v>
      </c>
      <c r="BM49" s="1446"/>
      <c r="BN49" s="1446"/>
      <c r="BO49" s="1446"/>
    </row>
    <row r="50" spans="1:67" ht="21.95" customHeight="1">
      <c r="A50" s="2168"/>
      <c r="B50" s="1971"/>
      <c r="C50" s="1972"/>
      <c r="D50" s="1972"/>
      <c r="E50" s="1972"/>
      <c r="F50" s="1972"/>
      <c r="G50" s="1972"/>
      <c r="H50" s="1972"/>
      <c r="I50" s="1972"/>
      <c r="J50" s="1973"/>
      <c r="K50" s="2070"/>
      <c r="L50" s="2071"/>
      <c r="M50" s="2071"/>
      <c r="N50" s="2072"/>
      <c r="O50" s="1989"/>
      <c r="P50" s="1990"/>
      <c r="Q50" s="1990"/>
      <c r="R50" s="1990"/>
      <c r="S50" s="1990"/>
      <c r="T50" s="1991"/>
      <c r="U50" s="2029"/>
      <c r="V50" s="2030"/>
      <c r="W50" s="2030"/>
      <c r="X50" s="2030"/>
      <c r="Y50" s="2030"/>
      <c r="Z50" s="2031"/>
      <c r="AA50" s="1989"/>
      <c r="AB50" s="1990"/>
      <c r="AC50" s="1990"/>
      <c r="AD50" s="1990"/>
      <c r="AE50" s="1991"/>
      <c r="AF50" s="2013" t="s">
        <v>1826</v>
      </c>
      <c r="AG50" s="2014"/>
      <c r="AH50" s="2014"/>
      <c r="AI50" s="2014"/>
      <c r="AJ50" s="2014"/>
      <c r="AK50" s="2014"/>
      <c r="AL50" s="2015"/>
      <c r="AM50" s="2016"/>
      <c r="AN50" s="2016"/>
      <c r="AO50" s="2016"/>
      <c r="AP50" s="2016"/>
      <c r="AQ50" s="2016"/>
      <c r="AR50" s="2016"/>
      <c r="AS50" s="2016"/>
      <c r="AT50" s="2016"/>
      <c r="AU50" s="2016"/>
      <c r="AV50" s="2016"/>
      <c r="AW50" s="2016"/>
      <c r="AX50" s="2016"/>
      <c r="AY50" s="2016"/>
      <c r="AZ50" s="2017"/>
      <c r="BA50" s="2018"/>
      <c r="BB50" s="2018"/>
      <c r="BC50" s="2018"/>
      <c r="BD50" s="2018"/>
      <c r="BE50" s="2019"/>
      <c r="BF50" s="959"/>
      <c r="BH50" s="2142"/>
      <c r="BI50" s="1445" t="s">
        <v>1927</v>
      </c>
      <c r="BJ50" s="1555" t="s">
        <v>1928</v>
      </c>
      <c r="BK50" s="2142"/>
      <c r="BL50" s="1479" t="s">
        <v>2000</v>
      </c>
      <c r="BM50" s="1446"/>
      <c r="BN50" s="1446"/>
      <c r="BO50" s="1446"/>
    </row>
    <row r="51" spans="1:67" ht="21.95" customHeight="1">
      <c r="A51" s="2168"/>
      <c r="B51" s="1971"/>
      <c r="C51" s="1972"/>
      <c r="D51" s="1972"/>
      <c r="E51" s="1972"/>
      <c r="F51" s="1972"/>
      <c r="G51" s="1972"/>
      <c r="H51" s="1972"/>
      <c r="I51" s="1972"/>
      <c r="J51" s="1973"/>
      <c r="K51" s="2070"/>
      <c r="L51" s="2071"/>
      <c r="M51" s="2071"/>
      <c r="N51" s="2072"/>
      <c r="O51" s="1989"/>
      <c r="P51" s="1990"/>
      <c r="Q51" s="1990"/>
      <c r="R51" s="1990"/>
      <c r="S51" s="1990"/>
      <c r="T51" s="1991"/>
      <c r="U51" s="2029"/>
      <c r="V51" s="2030"/>
      <c r="W51" s="2030"/>
      <c r="X51" s="2030"/>
      <c r="Y51" s="2030"/>
      <c r="Z51" s="2031"/>
      <c r="AA51" s="1989"/>
      <c r="AB51" s="1990"/>
      <c r="AC51" s="1990"/>
      <c r="AD51" s="1990"/>
      <c r="AE51" s="1991"/>
      <c r="AF51" s="2013" t="s">
        <v>1839</v>
      </c>
      <c r="AG51" s="2014"/>
      <c r="AH51" s="2014"/>
      <c r="AI51" s="2014"/>
      <c r="AJ51" s="2014"/>
      <c r="AK51" s="2014"/>
      <c r="AL51" s="2015"/>
      <c r="AM51" s="2016"/>
      <c r="AN51" s="2016"/>
      <c r="AO51" s="2016"/>
      <c r="AP51" s="2016"/>
      <c r="AQ51" s="2016"/>
      <c r="AR51" s="2016"/>
      <c r="AS51" s="2016"/>
      <c r="AT51" s="2016"/>
      <c r="AU51" s="2016"/>
      <c r="AV51" s="2016"/>
      <c r="AW51" s="2016"/>
      <c r="AX51" s="2016"/>
      <c r="AY51" s="2016"/>
      <c r="AZ51" s="2017"/>
      <c r="BA51" s="2018"/>
      <c r="BB51" s="2018"/>
      <c r="BC51" s="2018"/>
      <c r="BD51" s="2018"/>
      <c r="BE51" s="2019"/>
      <c r="BF51" s="961"/>
      <c r="BH51" s="2142"/>
      <c r="BI51" s="1445" t="s">
        <v>1928</v>
      </c>
      <c r="BJ51" s="1555" t="s">
        <v>1920</v>
      </c>
      <c r="BK51" s="2142"/>
      <c r="BL51" s="1479" t="s">
        <v>2001</v>
      </c>
      <c r="BM51" s="1446"/>
      <c r="BN51" s="1446"/>
      <c r="BO51" s="1446"/>
    </row>
    <row r="52" spans="1:67" ht="21.95" customHeight="1">
      <c r="A52" s="2168"/>
      <c r="B52" s="1971"/>
      <c r="C52" s="1972"/>
      <c r="D52" s="1972"/>
      <c r="E52" s="1972"/>
      <c r="F52" s="1972"/>
      <c r="G52" s="1972"/>
      <c r="H52" s="1972"/>
      <c r="I52" s="1972"/>
      <c r="J52" s="1973"/>
      <c r="K52" s="2070"/>
      <c r="L52" s="2071"/>
      <c r="M52" s="2071"/>
      <c r="N52" s="2072"/>
      <c r="O52" s="1989"/>
      <c r="P52" s="1990"/>
      <c r="Q52" s="1990"/>
      <c r="R52" s="1990"/>
      <c r="S52" s="1990"/>
      <c r="T52" s="1991"/>
      <c r="U52" s="2029"/>
      <c r="V52" s="2030"/>
      <c r="W52" s="2030"/>
      <c r="X52" s="2030"/>
      <c r="Y52" s="2030"/>
      <c r="Z52" s="2031"/>
      <c r="AA52" s="1989"/>
      <c r="AB52" s="1990"/>
      <c r="AC52" s="1990"/>
      <c r="AD52" s="1990"/>
      <c r="AE52" s="1991"/>
      <c r="AF52" s="2013" t="s">
        <v>1840</v>
      </c>
      <c r="AG52" s="2014"/>
      <c r="AH52" s="2014"/>
      <c r="AI52" s="2014"/>
      <c r="AJ52" s="2014"/>
      <c r="AK52" s="2014"/>
      <c r="AL52" s="2015"/>
      <c r="AM52" s="2016"/>
      <c r="AN52" s="2016"/>
      <c r="AO52" s="2016"/>
      <c r="AP52" s="2016"/>
      <c r="AQ52" s="2016"/>
      <c r="AR52" s="2016"/>
      <c r="AS52" s="2016"/>
      <c r="AT52" s="2016"/>
      <c r="AU52" s="2016"/>
      <c r="AV52" s="2016"/>
      <c r="AW52" s="2016"/>
      <c r="AX52" s="2016"/>
      <c r="AY52" s="2016"/>
      <c r="AZ52" s="2017"/>
      <c r="BA52" s="2018"/>
      <c r="BB52" s="2018"/>
      <c r="BC52" s="2018"/>
      <c r="BD52" s="2018"/>
      <c r="BE52" s="2019"/>
      <c r="BF52" s="959"/>
      <c r="BH52" s="2142"/>
      <c r="BI52" s="1445" t="s">
        <v>1929</v>
      </c>
      <c r="BJ52" s="1555" t="s">
        <v>1930</v>
      </c>
      <c r="BK52" s="2142"/>
      <c r="BL52" s="1479" t="s">
        <v>2003</v>
      </c>
      <c r="BM52" s="1446"/>
      <c r="BN52" s="1446"/>
      <c r="BO52" s="1446"/>
    </row>
    <row r="53" spans="1:67" ht="21.95" customHeight="1">
      <c r="A53" s="2168"/>
      <c r="B53" s="1971"/>
      <c r="C53" s="1972"/>
      <c r="D53" s="1972"/>
      <c r="E53" s="1972"/>
      <c r="F53" s="1972"/>
      <c r="G53" s="1972"/>
      <c r="H53" s="1972"/>
      <c r="I53" s="1972"/>
      <c r="J53" s="1973"/>
      <c r="K53" s="2070"/>
      <c r="L53" s="2071"/>
      <c r="M53" s="2071"/>
      <c r="N53" s="2072"/>
      <c r="O53" s="1989"/>
      <c r="P53" s="1990"/>
      <c r="Q53" s="1990"/>
      <c r="R53" s="1990"/>
      <c r="S53" s="1990"/>
      <c r="T53" s="1991"/>
      <c r="U53" s="2029"/>
      <c r="V53" s="2030"/>
      <c r="W53" s="2030"/>
      <c r="X53" s="2030"/>
      <c r="Y53" s="2030"/>
      <c r="Z53" s="2031"/>
      <c r="AA53" s="1989"/>
      <c r="AB53" s="1990"/>
      <c r="AC53" s="1990"/>
      <c r="AD53" s="1990"/>
      <c r="AE53" s="1991"/>
      <c r="AF53" s="2013" t="s">
        <v>1841</v>
      </c>
      <c r="AG53" s="2014"/>
      <c r="AH53" s="2014"/>
      <c r="AI53" s="2014"/>
      <c r="AJ53" s="2014"/>
      <c r="AK53" s="2014"/>
      <c r="AL53" s="2015"/>
      <c r="AM53" s="2016"/>
      <c r="AN53" s="2016"/>
      <c r="AO53" s="2016"/>
      <c r="AP53" s="2016"/>
      <c r="AQ53" s="2016"/>
      <c r="AR53" s="2016"/>
      <c r="AS53" s="2016"/>
      <c r="AT53" s="2016"/>
      <c r="AU53" s="2016"/>
      <c r="AV53" s="2016"/>
      <c r="AW53" s="2016"/>
      <c r="AX53" s="2016"/>
      <c r="AY53" s="2016"/>
      <c r="AZ53" s="2017"/>
      <c r="BA53" s="2018"/>
      <c r="BB53" s="2018"/>
      <c r="BC53" s="2018"/>
      <c r="BD53" s="2018"/>
      <c r="BE53" s="2019"/>
      <c r="BF53" s="959"/>
      <c r="BH53" s="2142"/>
      <c r="BI53" s="1445" t="s">
        <v>1931</v>
      </c>
      <c r="BJ53" s="1555" t="s">
        <v>1932</v>
      </c>
      <c r="BK53" s="2142"/>
      <c r="BL53" s="1479" t="s">
        <v>2004</v>
      </c>
      <c r="BM53" s="1446"/>
      <c r="BN53" s="1446"/>
      <c r="BO53" s="1446"/>
    </row>
    <row r="54" spans="1:67" ht="21.95" customHeight="1">
      <c r="A54" s="2168"/>
      <c r="B54" s="1971"/>
      <c r="C54" s="1972"/>
      <c r="D54" s="1972"/>
      <c r="E54" s="1972"/>
      <c r="F54" s="1972"/>
      <c r="G54" s="1972"/>
      <c r="H54" s="1972"/>
      <c r="I54" s="1972"/>
      <c r="J54" s="1973"/>
      <c r="K54" s="2070"/>
      <c r="L54" s="2071"/>
      <c r="M54" s="2071"/>
      <c r="N54" s="2072"/>
      <c r="O54" s="1989"/>
      <c r="P54" s="1990"/>
      <c r="Q54" s="1990"/>
      <c r="R54" s="1990"/>
      <c r="S54" s="1990"/>
      <c r="T54" s="1991"/>
      <c r="U54" s="2029"/>
      <c r="V54" s="2030"/>
      <c r="W54" s="2030"/>
      <c r="X54" s="2030"/>
      <c r="Y54" s="2030"/>
      <c r="Z54" s="2031"/>
      <c r="AA54" s="1989"/>
      <c r="AB54" s="1990"/>
      <c r="AC54" s="1990"/>
      <c r="AD54" s="1990"/>
      <c r="AE54" s="1991"/>
      <c r="AF54" s="2020" t="s">
        <v>1933</v>
      </c>
      <c r="AG54" s="2020"/>
      <c r="AH54" s="2020"/>
      <c r="AI54" s="2020"/>
      <c r="AJ54" s="2020"/>
      <c r="AK54" s="2013"/>
      <c r="AL54" s="2015"/>
      <c r="AM54" s="2016"/>
      <c r="AN54" s="2016"/>
      <c r="AO54" s="2016"/>
      <c r="AP54" s="2016"/>
      <c r="AQ54" s="2016"/>
      <c r="AR54" s="2016"/>
      <c r="AS54" s="2016"/>
      <c r="AT54" s="2016"/>
      <c r="AU54" s="2016"/>
      <c r="AV54" s="2016"/>
      <c r="AW54" s="2016"/>
      <c r="AX54" s="2016"/>
      <c r="AY54" s="2016"/>
      <c r="AZ54" s="2017"/>
      <c r="BA54" s="2018"/>
      <c r="BB54" s="2018"/>
      <c r="BC54" s="2018"/>
      <c r="BD54" s="2018"/>
      <c r="BE54" s="2019"/>
      <c r="BF54" s="959"/>
      <c r="BH54" s="2142" t="s">
        <v>1934</v>
      </c>
      <c r="BI54" s="1445" t="s">
        <v>1920</v>
      </c>
      <c r="BK54" s="2142"/>
      <c r="BL54" s="1479" t="s">
        <v>2005</v>
      </c>
      <c r="BM54" s="1446"/>
      <c r="BN54" s="1446"/>
      <c r="BO54" s="1446"/>
    </row>
    <row r="55" spans="1:67" ht="21.95" customHeight="1">
      <c r="A55" s="2168"/>
      <c r="B55" s="1971"/>
      <c r="C55" s="1972"/>
      <c r="D55" s="1972"/>
      <c r="E55" s="1972"/>
      <c r="F55" s="1972"/>
      <c r="G55" s="1972"/>
      <c r="H55" s="1972"/>
      <c r="I55" s="1972"/>
      <c r="J55" s="1973"/>
      <c r="K55" s="2070"/>
      <c r="L55" s="2071"/>
      <c r="M55" s="2071"/>
      <c r="N55" s="2072"/>
      <c r="O55" s="1989"/>
      <c r="P55" s="1990"/>
      <c r="Q55" s="1990"/>
      <c r="R55" s="1990"/>
      <c r="S55" s="1990"/>
      <c r="T55" s="1991"/>
      <c r="U55" s="2029"/>
      <c r="V55" s="2030"/>
      <c r="W55" s="2030"/>
      <c r="X55" s="2030"/>
      <c r="Y55" s="2030"/>
      <c r="Z55" s="2031"/>
      <c r="AA55" s="1989"/>
      <c r="AB55" s="1990"/>
      <c r="AC55" s="1990"/>
      <c r="AD55" s="1990"/>
      <c r="AE55" s="1991"/>
      <c r="AF55" s="2020" t="s">
        <v>1832</v>
      </c>
      <c r="AG55" s="2020"/>
      <c r="AH55" s="2020"/>
      <c r="AI55" s="2020"/>
      <c r="AJ55" s="2020"/>
      <c r="AK55" s="2013"/>
      <c r="AL55" s="1983"/>
      <c r="AM55" s="2016"/>
      <c r="AN55" s="2016"/>
      <c r="AO55" s="2016"/>
      <c r="AP55" s="2016"/>
      <c r="AQ55" s="2016"/>
      <c r="AR55" s="2016"/>
      <c r="AS55" s="2016"/>
      <c r="AT55" s="2016"/>
      <c r="AU55" s="2016"/>
      <c r="AV55" s="2016"/>
      <c r="AW55" s="2016"/>
      <c r="AX55" s="2016"/>
      <c r="AY55" s="2016"/>
      <c r="AZ55" s="2017"/>
      <c r="BA55" s="2018"/>
      <c r="BB55" s="2018"/>
      <c r="BC55" s="2018"/>
      <c r="BD55" s="2018"/>
      <c r="BE55" s="2019"/>
      <c r="BF55" s="959"/>
      <c r="BH55" s="2142"/>
      <c r="BI55" s="1445" t="s">
        <v>1935</v>
      </c>
      <c r="BK55" s="2142"/>
      <c r="BL55" s="1479" t="s">
        <v>2006</v>
      </c>
      <c r="BM55" s="1446"/>
      <c r="BN55" s="1446"/>
      <c r="BO55" s="1446"/>
    </row>
    <row r="56" spans="1:67" ht="21.95" customHeight="1">
      <c r="A56" s="2168"/>
      <c r="B56" s="1974"/>
      <c r="C56" s="1975"/>
      <c r="D56" s="1975"/>
      <c r="E56" s="1975"/>
      <c r="F56" s="1975"/>
      <c r="G56" s="1975"/>
      <c r="H56" s="1975"/>
      <c r="I56" s="1975"/>
      <c r="J56" s="1976"/>
      <c r="K56" s="2073"/>
      <c r="L56" s="2074"/>
      <c r="M56" s="2074"/>
      <c r="N56" s="2075"/>
      <c r="O56" s="1992"/>
      <c r="P56" s="1993"/>
      <c r="Q56" s="1993"/>
      <c r="R56" s="1993"/>
      <c r="S56" s="1993"/>
      <c r="T56" s="1994"/>
      <c r="U56" s="2032"/>
      <c r="V56" s="2033"/>
      <c r="W56" s="2033"/>
      <c r="X56" s="2033"/>
      <c r="Y56" s="2033"/>
      <c r="Z56" s="2034"/>
      <c r="AA56" s="1992"/>
      <c r="AB56" s="1993"/>
      <c r="AC56" s="1993"/>
      <c r="AD56" s="1993"/>
      <c r="AE56" s="1994"/>
      <c r="AF56" s="2039" t="s">
        <v>1836</v>
      </c>
      <c r="AG56" s="2020"/>
      <c r="AH56" s="2020"/>
      <c r="AI56" s="2020"/>
      <c r="AJ56" s="2020"/>
      <c r="AK56" s="2013"/>
      <c r="AL56" s="2015"/>
      <c r="AM56" s="2016"/>
      <c r="AN56" s="2016"/>
      <c r="AO56" s="2016"/>
      <c r="AP56" s="2016"/>
      <c r="AQ56" s="2016"/>
      <c r="AR56" s="2016"/>
      <c r="AS56" s="2016"/>
      <c r="AT56" s="2016"/>
      <c r="AU56" s="2016"/>
      <c r="AV56" s="2016"/>
      <c r="AW56" s="2016"/>
      <c r="AX56" s="2016"/>
      <c r="AY56" s="2016"/>
      <c r="AZ56" s="2017"/>
      <c r="BA56" s="2018"/>
      <c r="BB56" s="2021"/>
      <c r="BC56" s="2021"/>
      <c r="BD56" s="2021"/>
      <c r="BE56" s="2022"/>
      <c r="BF56" s="961"/>
      <c r="BH56" s="2142"/>
      <c r="BI56" s="1445" t="s">
        <v>1926</v>
      </c>
      <c r="BK56" s="2142"/>
      <c r="BL56" s="1479" t="s">
        <v>2007</v>
      </c>
      <c r="BM56" s="1446"/>
      <c r="BN56" s="1446"/>
      <c r="BO56" s="1446"/>
    </row>
    <row r="57" spans="1:67" ht="21.95" customHeight="1">
      <c r="A57" s="2168"/>
      <c r="B57" s="2037" t="s">
        <v>811</v>
      </c>
      <c r="C57" s="2133"/>
      <c r="D57" s="2133"/>
      <c r="E57" s="2133"/>
      <c r="F57" s="2133"/>
      <c r="G57" s="2133"/>
      <c r="H57" s="2133"/>
      <c r="I57" s="2133"/>
      <c r="J57" s="2134"/>
      <c r="K57" s="1986"/>
      <c r="L57" s="1987"/>
      <c r="M57" s="1987"/>
      <c r="N57" s="1988"/>
      <c r="O57" s="1986"/>
      <c r="P57" s="1987"/>
      <c r="Q57" s="1987"/>
      <c r="R57" s="1987"/>
      <c r="S57" s="1987"/>
      <c r="T57" s="1988"/>
      <c r="U57" s="1986"/>
      <c r="V57" s="1987"/>
      <c r="W57" s="1987"/>
      <c r="X57" s="1987"/>
      <c r="Y57" s="1987"/>
      <c r="Z57" s="1988"/>
      <c r="AA57" s="1986"/>
      <c r="AB57" s="1987"/>
      <c r="AC57" s="1987"/>
      <c r="AD57" s="1987"/>
      <c r="AE57" s="1988"/>
      <c r="AF57" s="2039" t="s">
        <v>1842</v>
      </c>
      <c r="AG57" s="2020"/>
      <c r="AH57" s="2020"/>
      <c r="AI57" s="2020"/>
      <c r="AJ57" s="2020"/>
      <c r="AK57" s="2013"/>
      <c r="AL57" s="2015"/>
      <c r="AM57" s="2016"/>
      <c r="AN57" s="2016"/>
      <c r="AO57" s="2016"/>
      <c r="AP57" s="2016"/>
      <c r="AQ57" s="2016"/>
      <c r="AR57" s="2016"/>
      <c r="AS57" s="2016"/>
      <c r="AT57" s="2016"/>
      <c r="AU57" s="2016"/>
      <c r="AV57" s="2016"/>
      <c r="AW57" s="2016"/>
      <c r="AX57" s="2016"/>
      <c r="AY57" s="2016"/>
      <c r="AZ57" s="2017"/>
      <c r="BA57" s="2018"/>
      <c r="BB57" s="2018"/>
      <c r="BC57" s="2018"/>
      <c r="BD57" s="2018"/>
      <c r="BE57" s="2019"/>
      <c r="BF57" s="959"/>
      <c r="BH57" s="2130" t="s">
        <v>1936</v>
      </c>
      <c r="BI57" s="1445" t="s">
        <v>1920</v>
      </c>
      <c r="BJ57" s="1554" t="s">
        <v>1920</v>
      </c>
      <c r="BK57" s="2142"/>
      <c r="BL57" s="1479" t="s">
        <v>2008</v>
      </c>
      <c r="BM57" s="1446"/>
      <c r="BN57" s="1446"/>
      <c r="BO57" s="1446"/>
    </row>
    <row r="58" spans="1:67" ht="21.95" customHeight="1">
      <c r="A58" s="2168"/>
      <c r="B58" s="2135"/>
      <c r="C58" s="2136"/>
      <c r="D58" s="2136"/>
      <c r="E58" s="2136"/>
      <c r="F58" s="2136"/>
      <c r="G58" s="2136"/>
      <c r="H58" s="2136"/>
      <c r="I58" s="2136"/>
      <c r="J58" s="2137"/>
      <c r="K58" s="1989"/>
      <c r="L58" s="1990"/>
      <c r="M58" s="1990"/>
      <c r="N58" s="1991"/>
      <c r="O58" s="1989"/>
      <c r="P58" s="1990"/>
      <c r="Q58" s="1990"/>
      <c r="R58" s="1990"/>
      <c r="S58" s="1990"/>
      <c r="T58" s="1991"/>
      <c r="U58" s="1989"/>
      <c r="V58" s="1990"/>
      <c r="W58" s="1990"/>
      <c r="X58" s="1990"/>
      <c r="Y58" s="1990"/>
      <c r="Z58" s="1991"/>
      <c r="AA58" s="1989"/>
      <c r="AB58" s="1990"/>
      <c r="AC58" s="1990"/>
      <c r="AD58" s="1990"/>
      <c r="AE58" s="1991"/>
      <c r="AF58" s="2020" t="s">
        <v>1825</v>
      </c>
      <c r="AG58" s="2020"/>
      <c r="AH58" s="2020"/>
      <c r="AI58" s="2020"/>
      <c r="AJ58" s="2020"/>
      <c r="AK58" s="2013"/>
      <c r="AL58" s="2015"/>
      <c r="AM58" s="2016"/>
      <c r="AN58" s="2016"/>
      <c r="AO58" s="2016"/>
      <c r="AP58" s="2016"/>
      <c r="AQ58" s="2016"/>
      <c r="AR58" s="2016"/>
      <c r="AS58" s="2016"/>
      <c r="AT58" s="2016"/>
      <c r="AU58" s="2016"/>
      <c r="AV58" s="2016"/>
      <c r="AW58" s="2016"/>
      <c r="AX58" s="2016"/>
      <c r="AY58" s="2016"/>
      <c r="AZ58" s="2017"/>
      <c r="BA58" s="2018"/>
      <c r="BB58" s="2018"/>
      <c r="BC58" s="2018"/>
      <c r="BD58" s="2018"/>
      <c r="BE58" s="2019"/>
      <c r="BF58" s="959"/>
      <c r="BH58" s="2131"/>
      <c r="BI58" s="1445" t="s">
        <v>1937</v>
      </c>
      <c r="BJ58" s="1554" t="s">
        <v>1937</v>
      </c>
      <c r="BK58" s="2142"/>
      <c r="BL58" s="1479" t="s">
        <v>2010</v>
      </c>
      <c r="BM58" s="1446"/>
      <c r="BN58" s="1446"/>
      <c r="BO58" s="1446"/>
    </row>
    <row r="59" spans="1:67" ht="21.95" customHeight="1">
      <c r="A59" s="2168"/>
      <c r="B59" s="2135"/>
      <c r="C59" s="2136"/>
      <c r="D59" s="2136"/>
      <c r="E59" s="2136"/>
      <c r="F59" s="2136"/>
      <c r="G59" s="2136"/>
      <c r="H59" s="2136"/>
      <c r="I59" s="2136"/>
      <c r="J59" s="2137"/>
      <c r="K59" s="1989"/>
      <c r="L59" s="1990"/>
      <c r="M59" s="1990"/>
      <c r="N59" s="1991"/>
      <c r="O59" s="1989"/>
      <c r="P59" s="1990"/>
      <c r="Q59" s="1990"/>
      <c r="R59" s="1990"/>
      <c r="S59" s="1990"/>
      <c r="T59" s="1991"/>
      <c r="U59" s="1989"/>
      <c r="V59" s="1990"/>
      <c r="W59" s="1990"/>
      <c r="X59" s="1990"/>
      <c r="Y59" s="1990"/>
      <c r="Z59" s="1991"/>
      <c r="AA59" s="1989"/>
      <c r="AB59" s="1990"/>
      <c r="AC59" s="1990"/>
      <c r="AD59" s="1990"/>
      <c r="AE59" s="1991"/>
      <c r="AF59" s="2013" t="s">
        <v>1826</v>
      </c>
      <c r="AG59" s="2014"/>
      <c r="AH59" s="2014"/>
      <c r="AI59" s="2014"/>
      <c r="AJ59" s="2014"/>
      <c r="AK59" s="2014"/>
      <c r="AL59" s="2015"/>
      <c r="AM59" s="2016"/>
      <c r="AN59" s="2016"/>
      <c r="AO59" s="2016"/>
      <c r="AP59" s="2016"/>
      <c r="AQ59" s="2016"/>
      <c r="AR59" s="2016"/>
      <c r="AS59" s="2016"/>
      <c r="AT59" s="2016"/>
      <c r="AU59" s="2016"/>
      <c r="AV59" s="2016"/>
      <c r="AW59" s="2016"/>
      <c r="AX59" s="2016"/>
      <c r="AY59" s="2016"/>
      <c r="AZ59" s="2017"/>
      <c r="BA59" s="2018"/>
      <c r="BB59" s="2018"/>
      <c r="BC59" s="2018"/>
      <c r="BD59" s="2018"/>
      <c r="BE59" s="2019"/>
      <c r="BF59" s="959"/>
      <c r="BH59" s="2131"/>
      <c r="BI59" s="1445" t="s">
        <v>1938</v>
      </c>
      <c r="BJ59" s="1554" t="s">
        <v>1927</v>
      </c>
      <c r="BK59" s="2142"/>
      <c r="BL59" s="1479" t="s">
        <v>2011</v>
      </c>
      <c r="BM59" s="1446"/>
      <c r="BN59" s="1446"/>
      <c r="BO59" s="1446"/>
    </row>
    <row r="60" spans="1:67" ht="21.95" customHeight="1">
      <c r="A60" s="2168"/>
      <c r="B60" s="2135"/>
      <c r="C60" s="2136"/>
      <c r="D60" s="2136"/>
      <c r="E60" s="2136"/>
      <c r="F60" s="2136"/>
      <c r="G60" s="2136"/>
      <c r="H60" s="2136"/>
      <c r="I60" s="2136"/>
      <c r="J60" s="2137"/>
      <c r="K60" s="1989"/>
      <c r="L60" s="1990"/>
      <c r="M60" s="1990"/>
      <c r="N60" s="1991"/>
      <c r="O60" s="1989"/>
      <c r="P60" s="1990"/>
      <c r="Q60" s="1990"/>
      <c r="R60" s="1990"/>
      <c r="S60" s="1990"/>
      <c r="T60" s="1991"/>
      <c r="U60" s="1989"/>
      <c r="V60" s="1990"/>
      <c r="W60" s="1990"/>
      <c r="X60" s="1990"/>
      <c r="Y60" s="1990"/>
      <c r="Z60" s="1991"/>
      <c r="AA60" s="1989"/>
      <c r="AB60" s="1990"/>
      <c r="AC60" s="1990"/>
      <c r="AD60" s="1990"/>
      <c r="AE60" s="1991"/>
      <c r="AF60" s="2013" t="s">
        <v>1839</v>
      </c>
      <c r="AG60" s="2014"/>
      <c r="AH60" s="2014"/>
      <c r="AI60" s="2014"/>
      <c r="AJ60" s="2014"/>
      <c r="AK60" s="2014"/>
      <c r="AL60" s="2015"/>
      <c r="AM60" s="2016"/>
      <c r="AN60" s="2016"/>
      <c r="AO60" s="2016"/>
      <c r="AP60" s="2016"/>
      <c r="AQ60" s="2016"/>
      <c r="AR60" s="2016"/>
      <c r="AS60" s="2016"/>
      <c r="AT60" s="2016"/>
      <c r="AU60" s="2016"/>
      <c r="AV60" s="2016"/>
      <c r="AW60" s="2016"/>
      <c r="AX60" s="2016"/>
      <c r="AY60" s="2016"/>
      <c r="AZ60" s="2017"/>
      <c r="BA60" s="2018"/>
      <c r="BB60" s="2018"/>
      <c r="BC60" s="2018"/>
      <c r="BD60" s="2018"/>
      <c r="BE60" s="2019"/>
      <c r="BF60" s="961"/>
      <c r="BH60" s="2131"/>
      <c r="BI60" s="1445" t="s">
        <v>1927</v>
      </c>
      <c r="BJ60" s="1554" t="s">
        <v>1939</v>
      </c>
      <c r="BK60" s="2142"/>
      <c r="BL60" s="1479" t="s">
        <v>2012</v>
      </c>
      <c r="BM60" s="1446"/>
      <c r="BN60" s="1446"/>
      <c r="BO60" s="1446"/>
    </row>
    <row r="61" spans="1:67" ht="21.95" customHeight="1">
      <c r="A61" s="2168"/>
      <c r="B61" s="2135"/>
      <c r="C61" s="2136"/>
      <c r="D61" s="2136"/>
      <c r="E61" s="2136"/>
      <c r="F61" s="2136"/>
      <c r="G61" s="2136"/>
      <c r="H61" s="2136"/>
      <c r="I61" s="2136"/>
      <c r="J61" s="2137"/>
      <c r="K61" s="1989"/>
      <c r="L61" s="1990"/>
      <c r="M61" s="1990"/>
      <c r="N61" s="1991"/>
      <c r="O61" s="1989"/>
      <c r="P61" s="1990"/>
      <c r="Q61" s="1990"/>
      <c r="R61" s="1990"/>
      <c r="S61" s="1990"/>
      <c r="T61" s="1991"/>
      <c r="U61" s="1989"/>
      <c r="V61" s="1990"/>
      <c r="W61" s="1990"/>
      <c r="X61" s="1990"/>
      <c r="Y61" s="1990"/>
      <c r="Z61" s="1991"/>
      <c r="AA61" s="1989"/>
      <c r="AB61" s="1990"/>
      <c r="AC61" s="1990"/>
      <c r="AD61" s="1990"/>
      <c r="AE61" s="1991"/>
      <c r="AF61" s="2020" t="s">
        <v>1843</v>
      </c>
      <c r="AG61" s="2020"/>
      <c r="AH61" s="2020"/>
      <c r="AI61" s="2020"/>
      <c r="AJ61" s="2020"/>
      <c r="AK61" s="2013"/>
      <c r="AL61" s="2015"/>
      <c r="AM61" s="2016"/>
      <c r="AN61" s="2016"/>
      <c r="AO61" s="2016"/>
      <c r="AP61" s="2016"/>
      <c r="AQ61" s="2016"/>
      <c r="AR61" s="2016"/>
      <c r="AS61" s="2016"/>
      <c r="AT61" s="2016"/>
      <c r="AU61" s="2016"/>
      <c r="AV61" s="2016"/>
      <c r="AW61" s="2016"/>
      <c r="AX61" s="2016"/>
      <c r="AY61" s="2016"/>
      <c r="AZ61" s="2017"/>
      <c r="BA61" s="2018"/>
      <c r="BB61" s="2018"/>
      <c r="BC61" s="2018"/>
      <c r="BD61" s="2018"/>
      <c r="BE61" s="2019"/>
      <c r="BF61" s="959"/>
      <c r="BH61" s="2131"/>
      <c r="BI61" s="1445" t="s">
        <v>1939</v>
      </c>
      <c r="BJ61" s="1554" t="s">
        <v>1940</v>
      </c>
      <c r="BK61" s="2142"/>
      <c r="BL61" s="1479" t="s">
        <v>2013</v>
      </c>
      <c r="BM61" s="1446"/>
      <c r="BN61" s="1446"/>
      <c r="BO61" s="1446"/>
    </row>
    <row r="62" spans="1:67" ht="21.95" customHeight="1">
      <c r="A62" s="2168"/>
      <c r="B62" s="2135"/>
      <c r="C62" s="2136"/>
      <c r="D62" s="2136"/>
      <c r="E62" s="2136"/>
      <c r="F62" s="2136"/>
      <c r="G62" s="2136"/>
      <c r="H62" s="2136"/>
      <c r="I62" s="2136"/>
      <c r="J62" s="2137"/>
      <c r="K62" s="1989"/>
      <c r="L62" s="1990"/>
      <c r="M62" s="1990"/>
      <c r="N62" s="1991"/>
      <c r="O62" s="1989"/>
      <c r="P62" s="1990"/>
      <c r="Q62" s="1990"/>
      <c r="R62" s="1990"/>
      <c r="S62" s="1990"/>
      <c r="T62" s="1991"/>
      <c r="U62" s="1989"/>
      <c r="V62" s="1990"/>
      <c r="W62" s="1990"/>
      <c r="X62" s="1990"/>
      <c r="Y62" s="1990"/>
      <c r="Z62" s="1991"/>
      <c r="AA62" s="1989"/>
      <c r="AB62" s="1990"/>
      <c r="AC62" s="1990"/>
      <c r="AD62" s="1990"/>
      <c r="AE62" s="1991"/>
      <c r="AF62" s="2020" t="s">
        <v>1844</v>
      </c>
      <c r="AG62" s="2020"/>
      <c r="AH62" s="2020"/>
      <c r="AI62" s="2020"/>
      <c r="AJ62" s="2020"/>
      <c r="AK62" s="2013"/>
      <c r="AL62" s="2015"/>
      <c r="AM62" s="2016"/>
      <c r="AN62" s="2016"/>
      <c r="AO62" s="2016"/>
      <c r="AP62" s="2016"/>
      <c r="AQ62" s="2016"/>
      <c r="AR62" s="2016"/>
      <c r="AS62" s="2016"/>
      <c r="AT62" s="2016"/>
      <c r="AU62" s="2016"/>
      <c r="AV62" s="2016"/>
      <c r="AW62" s="2016"/>
      <c r="AX62" s="2016"/>
      <c r="AY62" s="2016"/>
      <c r="AZ62" s="2017"/>
      <c r="BA62" s="2018"/>
      <c r="BB62" s="2018"/>
      <c r="BC62" s="2018"/>
      <c r="BD62" s="2018"/>
      <c r="BE62" s="2019"/>
      <c r="BF62" s="959"/>
      <c r="BH62" s="2131"/>
      <c r="BI62" s="1445" t="s">
        <v>1940</v>
      </c>
      <c r="BK62" s="2142"/>
      <c r="BL62" s="1479" t="s">
        <v>2014</v>
      </c>
      <c r="BM62" s="1446"/>
      <c r="BN62" s="1446"/>
      <c r="BO62" s="1446"/>
    </row>
    <row r="63" spans="1:67" ht="21.95" customHeight="1">
      <c r="A63" s="2168"/>
      <c r="B63" s="2135"/>
      <c r="C63" s="2136"/>
      <c r="D63" s="2136"/>
      <c r="E63" s="2136"/>
      <c r="F63" s="2136"/>
      <c r="G63" s="2136"/>
      <c r="H63" s="2136"/>
      <c r="I63" s="2136"/>
      <c r="J63" s="2137"/>
      <c r="K63" s="1989"/>
      <c r="L63" s="1990"/>
      <c r="M63" s="1990"/>
      <c r="N63" s="1991"/>
      <c r="O63" s="1989"/>
      <c r="P63" s="1990"/>
      <c r="Q63" s="1990"/>
      <c r="R63" s="1990"/>
      <c r="S63" s="1990"/>
      <c r="T63" s="1991"/>
      <c r="U63" s="1989"/>
      <c r="V63" s="1990"/>
      <c r="W63" s="1990"/>
      <c r="X63" s="1990"/>
      <c r="Y63" s="1990"/>
      <c r="Z63" s="1991"/>
      <c r="AA63" s="1989"/>
      <c r="AB63" s="1990"/>
      <c r="AC63" s="1990"/>
      <c r="AD63" s="1990"/>
      <c r="AE63" s="1991"/>
      <c r="AF63" s="2081" t="s">
        <v>1845</v>
      </c>
      <c r="AG63" s="2082"/>
      <c r="AH63" s="2082"/>
      <c r="AI63" s="2082"/>
      <c r="AJ63" s="2082"/>
      <c r="AK63" s="2083"/>
      <c r="AL63" s="2015"/>
      <c r="AM63" s="2016"/>
      <c r="AN63" s="2016"/>
      <c r="AO63" s="2016"/>
      <c r="AP63" s="2016"/>
      <c r="AQ63" s="2016"/>
      <c r="AR63" s="2016"/>
      <c r="AS63" s="2016"/>
      <c r="AT63" s="2016"/>
      <c r="AU63" s="2016"/>
      <c r="AV63" s="2016"/>
      <c r="AW63" s="2016"/>
      <c r="AX63" s="2016"/>
      <c r="AY63" s="2016"/>
      <c r="AZ63" s="2017"/>
      <c r="BA63" s="2042"/>
      <c r="BB63" s="2043"/>
      <c r="BC63" s="2043"/>
      <c r="BD63" s="2043"/>
      <c r="BE63" s="2044"/>
      <c r="BF63" s="960"/>
      <c r="BH63" s="2132"/>
      <c r="BI63" s="1445" t="s">
        <v>1941</v>
      </c>
      <c r="BK63" s="2142"/>
      <c r="BL63" s="1479" t="s">
        <v>2015</v>
      </c>
      <c r="BM63" s="1446"/>
      <c r="BN63" s="1446"/>
      <c r="BO63" s="1446"/>
    </row>
    <row r="64" spans="1:67" ht="21.95" customHeight="1">
      <c r="A64" s="2168"/>
      <c r="B64" s="2135"/>
      <c r="C64" s="2136"/>
      <c r="D64" s="2136"/>
      <c r="E64" s="2136"/>
      <c r="F64" s="2136"/>
      <c r="G64" s="2136"/>
      <c r="H64" s="2136"/>
      <c r="I64" s="2136"/>
      <c r="J64" s="2137"/>
      <c r="K64" s="1989"/>
      <c r="L64" s="1990"/>
      <c r="M64" s="1990"/>
      <c r="N64" s="1991"/>
      <c r="O64" s="1989"/>
      <c r="P64" s="1990"/>
      <c r="Q64" s="1990"/>
      <c r="R64" s="1990"/>
      <c r="S64" s="1990"/>
      <c r="T64" s="1991"/>
      <c r="U64" s="1989"/>
      <c r="V64" s="1990"/>
      <c r="W64" s="1990"/>
      <c r="X64" s="1990"/>
      <c r="Y64" s="1990"/>
      <c r="Z64" s="1991"/>
      <c r="AA64" s="1989"/>
      <c r="AB64" s="1990"/>
      <c r="AC64" s="1990"/>
      <c r="AD64" s="1990"/>
      <c r="AE64" s="1991"/>
      <c r="AF64" s="2020" t="s">
        <v>1846</v>
      </c>
      <c r="AG64" s="2020"/>
      <c r="AH64" s="2020"/>
      <c r="AI64" s="2020"/>
      <c r="AJ64" s="2020"/>
      <c r="AK64" s="2013"/>
      <c r="AL64" s="2015"/>
      <c r="AM64" s="2016"/>
      <c r="AN64" s="2016"/>
      <c r="AO64" s="2016"/>
      <c r="AP64" s="2016"/>
      <c r="AQ64" s="2016"/>
      <c r="AR64" s="2016"/>
      <c r="AS64" s="2016"/>
      <c r="AT64" s="2016"/>
      <c r="AU64" s="2016"/>
      <c r="AV64" s="2016"/>
      <c r="AW64" s="2016"/>
      <c r="AX64" s="2016"/>
      <c r="AY64" s="2016"/>
      <c r="AZ64" s="2017"/>
      <c r="BA64" s="2018"/>
      <c r="BB64" s="2018"/>
      <c r="BC64" s="2018"/>
      <c r="BD64" s="2018"/>
      <c r="BE64" s="2019"/>
      <c r="BF64" s="959"/>
      <c r="BK64" s="2142"/>
      <c r="BL64" s="1479" t="s">
        <v>2017</v>
      </c>
      <c r="BM64" s="1446"/>
      <c r="BN64" s="1446"/>
      <c r="BO64" s="1446"/>
    </row>
    <row r="65" spans="1:67" ht="21.95" customHeight="1">
      <c r="A65" s="2168"/>
      <c r="B65" s="2135"/>
      <c r="C65" s="2136"/>
      <c r="D65" s="2136"/>
      <c r="E65" s="2136"/>
      <c r="F65" s="2136"/>
      <c r="G65" s="2136"/>
      <c r="H65" s="2136"/>
      <c r="I65" s="2136"/>
      <c r="J65" s="2137"/>
      <c r="K65" s="1989"/>
      <c r="L65" s="1990"/>
      <c r="M65" s="1990"/>
      <c r="N65" s="1991"/>
      <c r="O65" s="1989"/>
      <c r="P65" s="1990"/>
      <c r="Q65" s="1990"/>
      <c r="R65" s="1990"/>
      <c r="S65" s="1990"/>
      <c r="T65" s="1991"/>
      <c r="U65" s="1989"/>
      <c r="V65" s="1990"/>
      <c r="W65" s="1990"/>
      <c r="X65" s="1990"/>
      <c r="Y65" s="1990"/>
      <c r="Z65" s="1991"/>
      <c r="AA65" s="1989"/>
      <c r="AB65" s="1990"/>
      <c r="AC65" s="1990"/>
      <c r="AD65" s="1990"/>
      <c r="AE65" s="1991"/>
      <c r="AF65" s="2081" t="s">
        <v>1944</v>
      </c>
      <c r="AG65" s="2082"/>
      <c r="AH65" s="2082"/>
      <c r="AI65" s="2082"/>
      <c r="AJ65" s="2082"/>
      <c r="AK65" s="2083"/>
      <c r="AL65" s="2015"/>
      <c r="AM65" s="2016"/>
      <c r="AN65" s="2016"/>
      <c r="AO65" s="2016"/>
      <c r="AP65" s="2016"/>
      <c r="AQ65" s="2016"/>
      <c r="AR65" s="2016"/>
      <c r="AS65" s="2016"/>
      <c r="AT65" s="2016"/>
      <c r="AU65" s="2016"/>
      <c r="AV65" s="2016"/>
      <c r="AW65" s="2016"/>
      <c r="AX65" s="2016"/>
      <c r="AY65" s="2016"/>
      <c r="AZ65" s="2017"/>
      <c r="BA65" s="2042"/>
      <c r="BB65" s="2043"/>
      <c r="BC65" s="2043"/>
      <c r="BD65" s="2043"/>
      <c r="BE65" s="2044"/>
      <c r="BF65" s="959"/>
      <c r="BK65" s="2142"/>
      <c r="BL65" s="1479" t="s">
        <v>2018</v>
      </c>
      <c r="BM65" s="1446"/>
      <c r="BN65" s="1446"/>
      <c r="BO65" s="1446"/>
    </row>
    <row r="66" spans="1:67" ht="21.95" customHeight="1">
      <c r="A66" s="2168"/>
      <c r="B66" s="2135"/>
      <c r="C66" s="2136"/>
      <c r="D66" s="2136"/>
      <c r="E66" s="2136"/>
      <c r="F66" s="2136"/>
      <c r="G66" s="2136"/>
      <c r="H66" s="2136"/>
      <c r="I66" s="2136"/>
      <c r="J66" s="2137"/>
      <c r="K66" s="1989"/>
      <c r="L66" s="1990"/>
      <c r="M66" s="1990"/>
      <c r="N66" s="1991"/>
      <c r="O66" s="1989"/>
      <c r="P66" s="1990"/>
      <c r="Q66" s="1990"/>
      <c r="R66" s="1990"/>
      <c r="S66" s="1990"/>
      <c r="T66" s="1991"/>
      <c r="U66" s="1989"/>
      <c r="V66" s="1990"/>
      <c r="W66" s="1990"/>
      <c r="X66" s="1990"/>
      <c r="Y66" s="1990"/>
      <c r="Z66" s="1991"/>
      <c r="AA66" s="1989"/>
      <c r="AB66" s="1990"/>
      <c r="AC66" s="1990"/>
      <c r="AD66" s="1990"/>
      <c r="AE66" s="1991"/>
      <c r="AF66" s="2039" t="s">
        <v>1823</v>
      </c>
      <c r="AG66" s="2020"/>
      <c r="AH66" s="2020"/>
      <c r="AI66" s="2020"/>
      <c r="AJ66" s="2020"/>
      <c r="AK66" s="2013"/>
      <c r="AL66" s="2015"/>
      <c r="AM66" s="2016"/>
      <c r="AN66" s="2016"/>
      <c r="AO66" s="2016"/>
      <c r="AP66" s="2016"/>
      <c r="AQ66" s="2016"/>
      <c r="AR66" s="2016"/>
      <c r="AS66" s="2016"/>
      <c r="AT66" s="2016"/>
      <c r="AU66" s="2016"/>
      <c r="AV66" s="2016"/>
      <c r="AW66" s="2016"/>
      <c r="AX66" s="2016"/>
      <c r="AY66" s="2016"/>
      <c r="AZ66" s="2017"/>
      <c r="BA66" s="2042"/>
      <c r="BB66" s="2043"/>
      <c r="BC66" s="2043"/>
      <c r="BD66" s="2043"/>
      <c r="BE66" s="2044"/>
      <c r="BF66" s="959"/>
    </row>
    <row r="67" spans="1:67" ht="21.95" customHeight="1">
      <c r="A67" s="2168"/>
      <c r="B67" s="2135"/>
      <c r="C67" s="2136"/>
      <c r="D67" s="2136"/>
      <c r="E67" s="2136"/>
      <c r="F67" s="2136"/>
      <c r="G67" s="2136"/>
      <c r="H67" s="2136"/>
      <c r="I67" s="2136"/>
      <c r="J67" s="2137"/>
      <c r="K67" s="1989"/>
      <c r="L67" s="1990"/>
      <c r="M67" s="1990"/>
      <c r="N67" s="1991"/>
      <c r="O67" s="1989"/>
      <c r="P67" s="1990"/>
      <c r="Q67" s="1990"/>
      <c r="R67" s="1990"/>
      <c r="S67" s="1990"/>
      <c r="T67" s="1991"/>
      <c r="U67" s="1989"/>
      <c r="V67" s="1990"/>
      <c r="W67" s="1990"/>
      <c r="X67" s="1990"/>
      <c r="Y67" s="1990"/>
      <c r="Z67" s="1991"/>
      <c r="AA67" s="1989"/>
      <c r="AB67" s="1990"/>
      <c r="AC67" s="1990"/>
      <c r="AD67" s="1990"/>
      <c r="AE67" s="1991"/>
      <c r="AF67" s="2039" t="s">
        <v>1827</v>
      </c>
      <c r="AG67" s="2020"/>
      <c r="AH67" s="2020"/>
      <c r="AI67" s="2020"/>
      <c r="AJ67" s="2020"/>
      <c r="AK67" s="2013"/>
      <c r="AL67" s="2015"/>
      <c r="AM67" s="2016"/>
      <c r="AN67" s="2016"/>
      <c r="AO67" s="2016"/>
      <c r="AP67" s="2016"/>
      <c r="AQ67" s="2016"/>
      <c r="AR67" s="2016"/>
      <c r="AS67" s="2016"/>
      <c r="AT67" s="2016"/>
      <c r="AU67" s="2016"/>
      <c r="AV67" s="2016"/>
      <c r="AW67" s="2016"/>
      <c r="AX67" s="2016"/>
      <c r="AY67" s="2016"/>
      <c r="AZ67" s="2017"/>
      <c r="BA67" s="2042"/>
      <c r="BB67" s="2043"/>
      <c r="BC67" s="2043"/>
      <c r="BD67" s="2043"/>
      <c r="BE67" s="2044"/>
      <c r="BF67" s="959"/>
    </row>
    <row r="68" spans="1:67" ht="21.95" customHeight="1">
      <c r="A68" s="2168"/>
      <c r="B68" s="2135"/>
      <c r="C68" s="2136"/>
      <c r="D68" s="2136"/>
      <c r="E68" s="2136"/>
      <c r="F68" s="2136"/>
      <c r="G68" s="2136"/>
      <c r="H68" s="2136"/>
      <c r="I68" s="2136"/>
      <c r="J68" s="2137"/>
      <c r="K68" s="1989"/>
      <c r="L68" s="1990"/>
      <c r="M68" s="1990"/>
      <c r="N68" s="1991"/>
      <c r="O68" s="1989"/>
      <c r="P68" s="1990"/>
      <c r="Q68" s="1990"/>
      <c r="R68" s="1990"/>
      <c r="S68" s="1990"/>
      <c r="T68" s="1991"/>
      <c r="U68" s="1989"/>
      <c r="V68" s="1990"/>
      <c r="W68" s="1990"/>
      <c r="X68" s="1990"/>
      <c r="Y68" s="1990"/>
      <c r="Z68" s="1991"/>
      <c r="AA68" s="1989"/>
      <c r="AB68" s="1990"/>
      <c r="AC68" s="1990"/>
      <c r="AD68" s="1990"/>
      <c r="AE68" s="1991"/>
      <c r="AF68" s="2020" t="s">
        <v>1837</v>
      </c>
      <c r="AG68" s="2020"/>
      <c r="AH68" s="2020"/>
      <c r="AI68" s="2020"/>
      <c r="AJ68" s="2020"/>
      <c r="AK68" s="2013"/>
      <c r="AL68" s="2015"/>
      <c r="AM68" s="2016"/>
      <c r="AN68" s="2016"/>
      <c r="AO68" s="2016"/>
      <c r="AP68" s="2016"/>
      <c r="AQ68" s="2016"/>
      <c r="AR68" s="2016"/>
      <c r="AS68" s="2016"/>
      <c r="AT68" s="2016"/>
      <c r="AU68" s="2016"/>
      <c r="AV68" s="2016"/>
      <c r="AW68" s="2016"/>
      <c r="AX68" s="2016"/>
      <c r="AY68" s="2016"/>
      <c r="AZ68" s="2017"/>
      <c r="BA68" s="2018"/>
      <c r="BB68" s="2018"/>
      <c r="BC68" s="2018"/>
      <c r="BD68" s="2018"/>
      <c r="BE68" s="2019"/>
      <c r="BF68" s="959"/>
    </row>
    <row r="69" spans="1:67" ht="21.95" customHeight="1">
      <c r="A69" s="2168"/>
      <c r="B69" s="2135"/>
      <c r="C69" s="2136"/>
      <c r="D69" s="2136"/>
      <c r="E69" s="2136"/>
      <c r="F69" s="2136"/>
      <c r="G69" s="2136"/>
      <c r="H69" s="2136"/>
      <c r="I69" s="2136"/>
      <c r="J69" s="2137"/>
      <c r="K69" s="1989"/>
      <c r="L69" s="1990"/>
      <c r="M69" s="1990"/>
      <c r="N69" s="1991"/>
      <c r="O69" s="1989"/>
      <c r="P69" s="1990"/>
      <c r="Q69" s="1990"/>
      <c r="R69" s="1990"/>
      <c r="S69" s="1990"/>
      <c r="T69" s="1991"/>
      <c r="U69" s="1989"/>
      <c r="V69" s="1990"/>
      <c r="W69" s="1990"/>
      <c r="X69" s="1990"/>
      <c r="Y69" s="1990"/>
      <c r="Z69" s="1991"/>
      <c r="AA69" s="1989"/>
      <c r="AB69" s="1990"/>
      <c r="AC69" s="1990"/>
      <c r="AD69" s="1990"/>
      <c r="AE69" s="1991"/>
      <c r="AF69" s="2020" t="s">
        <v>1834</v>
      </c>
      <c r="AG69" s="2020"/>
      <c r="AH69" s="2020"/>
      <c r="AI69" s="2020"/>
      <c r="AJ69" s="2020"/>
      <c r="AK69" s="2013"/>
      <c r="AL69" s="2015"/>
      <c r="AM69" s="2016"/>
      <c r="AN69" s="2016"/>
      <c r="AO69" s="2016"/>
      <c r="AP69" s="2016"/>
      <c r="AQ69" s="2016"/>
      <c r="AR69" s="2016"/>
      <c r="AS69" s="2016"/>
      <c r="AT69" s="2016"/>
      <c r="AU69" s="2016"/>
      <c r="AV69" s="2016"/>
      <c r="AW69" s="2016"/>
      <c r="AX69" s="2016"/>
      <c r="AY69" s="2016"/>
      <c r="AZ69" s="2017"/>
      <c r="BA69" s="2018"/>
      <c r="BB69" s="2018"/>
      <c r="BC69" s="2018"/>
      <c r="BD69" s="2018"/>
      <c r="BE69" s="2019"/>
      <c r="BF69" s="959"/>
    </row>
    <row r="70" spans="1:67" ht="21.95" customHeight="1">
      <c r="A70" s="2168"/>
      <c r="B70" s="2135"/>
      <c r="C70" s="2136"/>
      <c r="D70" s="2136"/>
      <c r="E70" s="2136"/>
      <c r="F70" s="2136"/>
      <c r="G70" s="2136"/>
      <c r="H70" s="2136"/>
      <c r="I70" s="2136"/>
      <c r="J70" s="2137"/>
      <c r="K70" s="1989"/>
      <c r="L70" s="1990"/>
      <c r="M70" s="1990"/>
      <c r="N70" s="1991"/>
      <c r="O70" s="1989"/>
      <c r="P70" s="1990"/>
      <c r="Q70" s="1990"/>
      <c r="R70" s="1990"/>
      <c r="S70" s="1990"/>
      <c r="T70" s="1991"/>
      <c r="U70" s="1989"/>
      <c r="V70" s="1990"/>
      <c r="W70" s="1990"/>
      <c r="X70" s="1990"/>
      <c r="Y70" s="1990"/>
      <c r="Z70" s="1991"/>
      <c r="AA70" s="1989"/>
      <c r="AB70" s="1990"/>
      <c r="AC70" s="1990"/>
      <c r="AD70" s="1990"/>
      <c r="AE70" s="1991"/>
      <c r="AF70" s="2013" t="s">
        <v>1841</v>
      </c>
      <c r="AG70" s="2014"/>
      <c r="AH70" s="2014"/>
      <c r="AI70" s="2014"/>
      <c r="AJ70" s="2014"/>
      <c r="AK70" s="2014"/>
      <c r="AL70" s="2015"/>
      <c r="AM70" s="2016"/>
      <c r="AN70" s="2016"/>
      <c r="AO70" s="2016"/>
      <c r="AP70" s="2016"/>
      <c r="AQ70" s="2016"/>
      <c r="AR70" s="2016"/>
      <c r="AS70" s="2016"/>
      <c r="AT70" s="2016"/>
      <c r="AU70" s="2016"/>
      <c r="AV70" s="2016"/>
      <c r="AW70" s="2016"/>
      <c r="AX70" s="2016"/>
      <c r="AY70" s="2016"/>
      <c r="AZ70" s="2017"/>
      <c r="BA70" s="2018"/>
      <c r="BB70" s="2018"/>
      <c r="BC70" s="2018"/>
      <c r="BD70" s="2018"/>
      <c r="BE70" s="2019"/>
      <c r="BF70" s="959"/>
    </row>
    <row r="71" spans="1:67" ht="21.95" customHeight="1">
      <c r="A71" s="2168"/>
      <c r="B71" s="2135"/>
      <c r="C71" s="2136"/>
      <c r="D71" s="2136"/>
      <c r="E71" s="2136"/>
      <c r="F71" s="2136"/>
      <c r="G71" s="2136"/>
      <c r="H71" s="2136"/>
      <c r="I71" s="2136"/>
      <c r="J71" s="2137"/>
      <c r="K71" s="1989"/>
      <c r="L71" s="1990"/>
      <c r="M71" s="1990"/>
      <c r="N71" s="1991"/>
      <c r="O71" s="1989"/>
      <c r="P71" s="1990"/>
      <c r="Q71" s="1990"/>
      <c r="R71" s="1990"/>
      <c r="S71" s="1990"/>
      <c r="T71" s="1991"/>
      <c r="U71" s="1989"/>
      <c r="V71" s="1990"/>
      <c r="W71" s="1990"/>
      <c r="X71" s="1990"/>
      <c r="Y71" s="1990"/>
      <c r="Z71" s="1991"/>
      <c r="AA71" s="1989"/>
      <c r="AB71" s="1990"/>
      <c r="AC71" s="1990"/>
      <c r="AD71" s="1990"/>
      <c r="AE71" s="1991"/>
      <c r="AF71" s="2013" t="s">
        <v>1824</v>
      </c>
      <c r="AG71" s="2014"/>
      <c r="AH71" s="2014"/>
      <c r="AI71" s="2014"/>
      <c r="AJ71" s="2014"/>
      <c r="AK71" s="2014"/>
      <c r="AL71" s="2015"/>
      <c r="AM71" s="2016"/>
      <c r="AN71" s="2016"/>
      <c r="AO71" s="2016"/>
      <c r="AP71" s="2016"/>
      <c r="AQ71" s="2016"/>
      <c r="AR71" s="2016"/>
      <c r="AS71" s="2016"/>
      <c r="AT71" s="2016"/>
      <c r="AU71" s="2016"/>
      <c r="AV71" s="2016"/>
      <c r="AW71" s="2016"/>
      <c r="AX71" s="2016"/>
      <c r="AY71" s="2016"/>
      <c r="AZ71" s="2017"/>
      <c r="BA71" s="2018"/>
      <c r="BB71" s="2018"/>
      <c r="BC71" s="2018"/>
      <c r="BD71" s="2018"/>
      <c r="BE71" s="2019"/>
      <c r="BF71" s="959"/>
    </row>
    <row r="72" spans="1:67" ht="21.95" customHeight="1">
      <c r="A72" s="2168"/>
      <c r="B72" s="2135"/>
      <c r="C72" s="2136"/>
      <c r="D72" s="2136"/>
      <c r="E72" s="2136"/>
      <c r="F72" s="2136"/>
      <c r="G72" s="2136"/>
      <c r="H72" s="2136"/>
      <c r="I72" s="2136"/>
      <c r="J72" s="2137"/>
      <c r="K72" s="1989"/>
      <c r="L72" s="1990"/>
      <c r="M72" s="1990"/>
      <c r="N72" s="1991"/>
      <c r="O72" s="1989"/>
      <c r="P72" s="1990"/>
      <c r="Q72" s="1990"/>
      <c r="R72" s="1990"/>
      <c r="S72" s="1990"/>
      <c r="T72" s="1991"/>
      <c r="U72" s="1989"/>
      <c r="V72" s="1990"/>
      <c r="W72" s="1990"/>
      <c r="X72" s="1990"/>
      <c r="Y72" s="1990"/>
      <c r="Z72" s="1991"/>
      <c r="AA72" s="1989"/>
      <c r="AB72" s="1990"/>
      <c r="AC72" s="1990"/>
      <c r="AD72" s="1990"/>
      <c r="AE72" s="1991"/>
      <c r="AF72" s="2013" t="s">
        <v>1847</v>
      </c>
      <c r="AG72" s="2014"/>
      <c r="AH72" s="2014"/>
      <c r="AI72" s="2014"/>
      <c r="AJ72" s="2014"/>
      <c r="AK72" s="2014"/>
      <c r="AL72" s="2054"/>
      <c r="AM72" s="2016"/>
      <c r="AN72" s="2016"/>
      <c r="AO72" s="2016"/>
      <c r="AP72" s="2016"/>
      <c r="AQ72" s="2016"/>
      <c r="AR72" s="2016"/>
      <c r="AS72" s="2016"/>
      <c r="AT72" s="2016"/>
      <c r="AU72" s="2016"/>
      <c r="AV72" s="2016"/>
      <c r="AW72" s="2016"/>
      <c r="AX72" s="2016"/>
      <c r="AY72" s="2016"/>
      <c r="AZ72" s="2017"/>
      <c r="BA72" s="2018"/>
      <c r="BB72" s="2018"/>
      <c r="BC72" s="2018"/>
      <c r="BD72" s="2018"/>
      <c r="BE72" s="2019"/>
      <c r="BF72" s="960"/>
    </row>
    <row r="73" spans="1:67" ht="21.95" customHeight="1">
      <c r="A73" s="2168"/>
      <c r="B73" s="2135"/>
      <c r="C73" s="2136"/>
      <c r="D73" s="2136"/>
      <c r="E73" s="2136"/>
      <c r="F73" s="2136"/>
      <c r="G73" s="2136"/>
      <c r="H73" s="2136"/>
      <c r="I73" s="2136"/>
      <c r="J73" s="2137"/>
      <c r="K73" s="1989"/>
      <c r="L73" s="1990"/>
      <c r="M73" s="1990"/>
      <c r="N73" s="1991"/>
      <c r="O73" s="1989"/>
      <c r="P73" s="1990"/>
      <c r="Q73" s="1990"/>
      <c r="R73" s="1990"/>
      <c r="S73" s="1990"/>
      <c r="T73" s="1991"/>
      <c r="U73" s="1989"/>
      <c r="V73" s="1990"/>
      <c r="W73" s="1990"/>
      <c r="X73" s="1990"/>
      <c r="Y73" s="1990"/>
      <c r="Z73" s="1991"/>
      <c r="AA73" s="1989"/>
      <c r="AB73" s="1990"/>
      <c r="AC73" s="1990"/>
      <c r="AD73" s="1990"/>
      <c r="AE73" s="1991"/>
      <c r="AF73" s="2013" t="s">
        <v>1848</v>
      </c>
      <c r="AG73" s="2014"/>
      <c r="AH73" s="2014"/>
      <c r="AI73" s="2014"/>
      <c r="AJ73" s="2014"/>
      <c r="AK73" s="2014"/>
      <c r="AL73" s="2128" t="s">
        <v>1544</v>
      </c>
      <c r="AM73" s="2129"/>
      <c r="AN73" s="2129"/>
      <c r="AO73" s="2129"/>
      <c r="AP73" s="2129"/>
      <c r="AQ73" s="2129"/>
      <c r="AR73" s="2129"/>
      <c r="AS73" s="2129"/>
      <c r="AT73" s="2129"/>
      <c r="AU73" s="2129"/>
      <c r="AV73" s="2129"/>
      <c r="AW73" s="1447"/>
      <c r="AX73" s="2106" t="s">
        <v>1547</v>
      </c>
      <c r="AY73" s="2106"/>
      <c r="AZ73" s="2107"/>
      <c r="BA73" s="2102"/>
      <c r="BB73" s="2102"/>
      <c r="BC73" s="2102"/>
      <c r="BD73" s="2102"/>
      <c r="BE73" s="2103"/>
      <c r="BF73" s="960"/>
    </row>
    <row r="74" spans="1:67" ht="21.95" customHeight="1">
      <c r="A74" s="2168"/>
      <c r="B74" s="2135"/>
      <c r="C74" s="2136"/>
      <c r="D74" s="2136"/>
      <c r="E74" s="2136"/>
      <c r="F74" s="2136"/>
      <c r="G74" s="2136"/>
      <c r="H74" s="2136"/>
      <c r="I74" s="2136"/>
      <c r="J74" s="2137"/>
      <c r="K74" s="1989"/>
      <c r="L74" s="1990"/>
      <c r="M74" s="1990"/>
      <c r="N74" s="1991"/>
      <c r="O74" s="1989"/>
      <c r="P74" s="1990"/>
      <c r="Q74" s="1990"/>
      <c r="R74" s="1990"/>
      <c r="S74" s="1990"/>
      <c r="T74" s="1991"/>
      <c r="U74" s="1989"/>
      <c r="V74" s="1990"/>
      <c r="W74" s="1990"/>
      <c r="X74" s="1990"/>
      <c r="Y74" s="1990"/>
      <c r="Z74" s="1991"/>
      <c r="AA74" s="1989"/>
      <c r="AB74" s="1990"/>
      <c r="AC74" s="1990"/>
      <c r="AD74" s="1990"/>
      <c r="AE74" s="1991"/>
      <c r="AF74" s="2013" t="s">
        <v>1829</v>
      </c>
      <c r="AG74" s="2014"/>
      <c r="AH74" s="2014"/>
      <c r="AI74" s="2014"/>
      <c r="AJ74" s="2014"/>
      <c r="AK74" s="2014"/>
      <c r="AL74" s="2015"/>
      <c r="AM74" s="2016"/>
      <c r="AN74" s="2016"/>
      <c r="AO74" s="2016"/>
      <c r="AP74" s="2016"/>
      <c r="AQ74" s="2016"/>
      <c r="AR74" s="2016"/>
      <c r="AS74" s="2016"/>
      <c r="AT74" s="2016"/>
      <c r="AU74" s="2016"/>
      <c r="AV74" s="2016"/>
      <c r="AW74" s="2016"/>
      <c r="AX74" s="2016"/>
      <c r="AY74" s="2016"/>
      <c r="AZ74" s="2017"/>
      <c r="BA74" s="2018"/>
      <c r="BB74" s="2018"/>
      <c r="BC74" s="2018"/>
      <c r="BD74" s="2018"/>
      <c r="BE74" s="2019"/>
      <c r="BF74" s="959"/>
    </row>
    <row r="75" spans="1:67" ht="21.95" customHeight="1">
      <c r="A75" s="2168"/>
      <c r="B75" s="2135"/>
      <c r="C75" s="2136"/>
      <c r="D75" s="2136"/>
      <c r="E75" s="2136"/>
      <c r="F75" s="2136"/>
      <c r="G75" s="2136"/>
      <c r="H75" s="2136"/>
      <c r="I75" s="2136"/>
      <c r="J75" s="2137"/>
      <c r="K75" s="1989"/>
      <c r="L75" s="1990"/>
      <c r="M75" s="1990"/>
      <c r="N75" s="1991"/>
      <c r="O75" s="1989"/>
      <c r="P75" s="1990"/>
      <c r="Q75" s="1990"/>
      <c r="R75" s="1990"/>
      <c r="S75" s="1990"/>
      <c r="T75" s="1991"/>
      <c r="U75" s="1989"/>
      <c r="V75" s="1990"/>
      <c r="W75" s="1990"/>
      <c r="X75" s="1990"/>
      <c r="Y75" s="1990"/>
      <c r="Z75" s="1991"/>
      <c r="AA75" s="1989"/>
      <c r="AB75" s="1990"/>
      <c r="AC75" s="1990"/>
      <c r="AD75" s="1990"/>
      <c r="AE75" s="1991"/>
      <c r="AF75" s="2020" t="s">
        <v>1849</v>
      </c>
      <c r="AG75" s="2020"/>
      <c r="AH75" s="2020"/>
      <c r="AI75" s="2020"/>
      <c r="AJ75" s="2020"/>
      <c r="AK75" s="2013"/>
      <c r="AL75" s="1983"/>
      <c r="AM75" s="1984"/>
      <c r="AN75" s="1984"/>
      <c r="AO75" s="1984"/>
      <c r="AP75" s="1984"/>
      <c r="AQ75" s="1984"/>
      <c r="AR75" s="1984"/>
      <c r="AS75" s="1984"/>
      <c r="AT75" s="1984"/>
      <c r="AU75" s="1984"/>
      <c r="AV75" s="1984"/>
      <c r="AW75" s="1984"/>
      <c r="AX75" s="1984"/>
      <c r="AY75" s="1984"/>
      <c r="AZ75" s="1985"/>
      <c r="BA75" s="2018"/>
      <c r="BB75" s="2018"/>
      <c r="BC75" s="2018"/>
      <c r="BD75" s="2018"/>
      <c r="BE75" s="2019"/>
      <c r="BF75" s="960"/>
    </row>
    <row r="76" spans="1:67" ht="21.95" customHeight="1">
      <c r="A76" s="2168"/>
      <c r="B76" s="2135"/>
      <c r="C76" s="2136"/>
      <c r="D76" s="2136"/>
      <c r="E76" s="2136"/>
      <c r="F76" s="2136"/>
      <c r="G76" s="2136"/>
      <c r="H76" s="2136"/>
      <c r="I76" s="2136"/>
      <c r="J76" s="2137"/>
      <c r="K76" s="1989"/>
      <c r="L76" s="1990"/>
      <c r="M76" s="1990"/>
      <c r="N76" s="1991"/>
      <c r="O76" s="1989"/>
      <c r="P76" s="1990"/>
      <c r="Q76" s="1990"/>
      <c r="R76" s="1990"/>
      <c r="S76" s="1990"/>
      <c r="T76" s="1991"/>
      <c r="U76" s="1989"/>
      <c r="V76" s="1990"/>
      <c r="W76" s="1990"/>
      <c r="X76" s="1990"/>
      <c r="Y76" s="1990"/>
      <c r="Z76" s="1991"/>
      <c r="AA76" s="1989"/>
      <c r="AB76" s="1990"/>
      <c r="AC76" s="1990"/>
      <c r="AD76" s="1990"/>
      <c r="AE76" s="1991"/>
      <c r="AF76" s="2020" t="s">
        <v>1850</v>
      </c>
      <c r="AG76" s="2020"/>
      <c r="AH76" s="2020"/>
      <c r="AI76" s="2020"/>
      <c r="AJ76" s="2020"/>
      <c r="AK76" s="2013"/>
      <c r="AL76" s="1983"/>
      <c r="AM76" s="1984"/>
      <c r="AN76" s="1984"/>
      <c r="AO76" s="1984"/>
      <c r="AP76" s="1984"/>
      <c r="AQ76" s="1984"/>
      <c r="AR76" s="1984"/>
      <c r="AS76" s="1984"/>
      <c r="AT76" s="1984"/>
      <c r="AU76" s="1984"/>
      <c r="AV76" s="1984"/>
      <c r="AW76" s="1984"/>
      <c r="AX76" s="1984"/>
      <c r="AY76" s="1984"/>
      <c r="AZ76" s="1985"/>
      <c r="BA76" s="2018"/>
      <c r="BB76" s="2018"/>
      <c r="BC76" s="2018"/>
      <c r="BD76" s="2018"/>
      <c r="BE76" s="2019"/>
      <c r="BF76" s="960"/>
    </row>
    <row r="77" spans="1:67" ht="21.95" customHeight="1">
      <c r="A77" s="2168"/>
      <c r="B77" s="2135"/>
      <c r="C77" s="2136"/>
      <c r="D77" s="2136"/>
      <c r="E77" s="2136"/>
      <c r="F77" s="2136"/>
      <c r="G77" s="2136"/>
      <c r="H77" s="2136"/>
      <c r="I77" s="2136"/>
      <c r="J77" s="2137"/>
      <c r="K77" s="1989"/>
      <c r="L77" s="1990"/>
      <c r="M77" s="1990"/>
      <c r="N77" s="1991"/>
      <c r="O77" s="1989"/>
      <c r="P77" s="1990"/>
      <c r="Q77" s="1990"/>
      <c r="R77" s="1990"/>
      <c r="S77" s="1990"/>
      <c r="T77" s="1991"/>
      <c r="U77" s="1989"/>
      <c r="V77" s="1990"/>
      <c r="W77" s="1990"/>
      <c r="X77" s="1990"/>
      <c r="Y77" s="1990"/>
      <c r="Z77" s="1991"/>
      <c r="AA77" s="1989"/>
      <c r="AB77" s="1990"/>
      <c r="AC77" s="1990"/>
      <c r="AD77" s="1990"/>
      <c r="AE77" s="1991"/>
      <c r="AF77" s="2013" t="s">
        <v>1851</v>
      </c>
      <c r="AG77" s="2014"/>
      <c r="AH77" s="2014"/>
      <c r="AI77" s="2014"/>
      <c r="AJ77" s="2014"/>
      <c r="AK77" s="2014"/>
      <c r="AL77" s="2015"/>
      <c r="AM77" s="2016"/>
      <c r="AN77" s="2016"/>
      <c r="AO77" s="2016"/>
      <c r="AP77" s="2016"/>
      <c r="AQ77" s="2016"/>
      <c r="AR77" s="2016"/>
      <c r="AS77" s="2016"/>
      <c r="AT77" s="2016"/>
      <c r="AU77" s="2016"/>
      <c r="AV77" s="2016"/>
      <c r="AW77" s="2016"/>
      <c r="AX77" s="2016"/>
      <c r="AY77" s="2016"/>
      <c r="AZ77" s="2017"/>
      <c r="BA77" s="2018"/>
      <c r="BB77" s="2018"/>
      <c r="BC77" s="2018"/>
      <c r="BD77" s="2018"/>
      <c r="BE77" s="2019"/>
      <c r="BF77" s="959"/>
    </row>
    <row r="78" spans="1:67" ht="21.95" customHeight="1">
      <c r="A78" s="2168"/>
      <c r="B78" s="2135"/>
      <c r="C78" s="2136"/>
      <c r="D78" s="2136"/>
      <c r="E78" s="2136"/>
      <c r="F78" s="2136"/>
      <c r="G78" s="2136"/>
      <c r="H78" s="2136"/>
      <c r="I78" s="2136"/>
      <c r="J78" s="2137"/>
      <c r="K78" s="1989"/>
      <c r="L78" s="1990"/>
      <c r="M78" s="1990"/>
      <c r="N78" s="1991"/>
      <c r="O78" s="1989"/>
      <c r="P78" s="1990"/>
      <c r="Q78" s="1990"/>
      <c r="R78" s="1990"/>
      <c r="S78" s="1990"/>
      <c r="T78" s="1991"/>
      <c r="U78" s="1989"/>
      <c r="V78" s="1990"/>
      <c r="W78" s="1990"/>
      <c r="X78" s="1990"/>
      <c r="Y78" s="1990"/>
      <c r="Z78" s="1991"/>
      <c r="AA78" s="1989"/>
      <c r="AB78" s="1990"/>
      <c r="AC78" s="1990"/>
      <c r="AD78" s="1990"/>
      <c r="AE78" s="1991"/>
      <c r="AF78" s="2013" t="s">
        <v>1830</v>
      </c>
      <c r="AG78" s="2014"/>
      <c r="AH78" s="2014"/>
      <c r="AI78" s="2014"/>
      <c r="AJ78" s="2014"/>
      <c r="AK78" s="2014"/>
      <c r="AL78" s="2015"/>
      <c r="AM78" s="2016"/>
      <c r="AN78" s="2016"/>
      <c r="AO78" s="2016"/>
      <c r="AP78" s="2016"/>
      <c r="AQ78" s="2016"/>
      <c r="AR78" s="2016"/>
      <c r="AS78" s="2016"/>
      <c r="AT78" s="2016"/>
      <c r="AU78" s="2016"/>
      <c r="AV78" s="2016"/>
      <c r="AW78" s="2016"/>
      <c r="AX78" s="2016"/>
      <c r="AY78" s="2016"/>
      <c r="AZ78" s="2017"/>
      <c r="BA78" s="2018"/>
      <c r="BB78" s="2018"/>
      <c r="BC78" s="2018"/>
      <c r="BD78" s="2018"/>
      <c r="BE78" s="2019"/>
      <c r="BF78" s="959"/>
    </row>
    <row r="79" spans="1:67" ht="21.95" customHeight="1">
      <c r="A79" s="2168"/>
      <c r="B79" s="2135"/>
      <c r="C79" s="2136"/>
      <c r="D79" s="2136"/>
      <c r="E79" s="2136"/>
      <c r="F79" s="2136"/>
      <c r="G79" s="2136"/>
      <c r="H79" s="2136"/>
      <c r="I79" s="2136"/>
      <c r="J79" s="2137"/>
      <c r="K79" s="1989"/>
      <c r="L79" s="1990"/>
      <c r="M79" s="1990"/>
      <c r="N79" s="1991"/>
      <c r="O79" s="1989"/>
      <c r="P79" s="1990"/>
      <c r="Q79" s="1990"/>
      <c r="R79" s="1990"/>
      <c r="S79" s="1990"/>
      <c r="T79" s="1991"/>
      <c r="U79" s="1989"/>
      <c r="V79" s="1990"/>
      <c r="W79" s="1990"/>
      <c r="X79" s="1990"/>
      <c r="Y79" s="1990"/>
      <c r="Z79" s="1991"/>
      <c r="AA79" s="1989"/>
      <c r="AB79" s="1990"/>
      <c r="AC79" s="1990"/>
      <c r="AD79" s="1990"/>
      <c r="AE79" s="1991"/>
      <c r="AF79" s="2013" t="s">
        <v>1852</v>
      </c>
      <c r="AG79" s="2014"/>
      <c r="AH79" s="2014"/>
      <c r="AI79" s="2014"/>
      <c r="AJ79" s="2014"/>
      <c r="AK79" s="2014"/>
      <c r="AL79" s="2015"/>
      <c r="AM79" s="2016"/>
      <c r="AN79" s="2016"/>
      <c r="AO79" s="2016"/>
      <c r="AP79" s="2016"/>
      <c r="AQ79" s="2016"/>
      <c r="AR79" s="2016"/>
      <c r="AS79" s="2016"/>
      <c r="AT79" s="2016"/>
      <c r="AU79" s="2016"/>
      <c r="AV79" s="2016"/>
      <c r="AW79" s="2016"/>
      <c r="AX79" s="2016"/>
      <c r="AY79" s="2016"/>
      <c r="AZ79" s="2017"/>
      <c r="BA79" s="2018"/>
      <c r="BB79" s="2018"/>
      <c r="BC79" s="2018"/>
      <c r="BD79" s="2018"/>
      <c r="BE79" s="2019"/>
      <c r="BF79" s="959"/>
    </row>
    <row r="80" spans="1:67" ht="21.95" customHeight="1">
      <c r="A80" s="2168"/>
      <c r="B80" s="2135"/>
      <c r="C80" s="2136"/>
      <c r="D80" s="2136"/>
      <c r="E80" s="2136"/>
      <c r="F80" s="2136"/>
      <c r="G80" s="2136"/>
      <c r="H80" s="2136"/>
      <c r="I80" s="2136"/>
      <c r="J80" s="2137"/>
      <c r="K80" s="1989"/>
      <c r="L80" s="1990"/>
      <c r="M80" s="1990"/>
      <c r="N80" s="1991"/>
      <c r="O80" s="1989"/>
      <c r="P80" s="1990"/>
      <c r="Q80" s="1990"/>
      <c r="R80" s="1990"/>
      <c r="S80" s="1990"/>
      <c r="T80" s="1991"/>
      <c r="U80" s="1989"/>
      <c r="V80" s="1990"/>
      <c r="W80" s="1990"/>
      <c r="X80" s="1990"/>
      <c r="Y80" s="1990"/>
      <c r="Z80" s="1991"/>
      <c r="AA80" s="1989"/>
      <c r="AB80" s="1990"/>
      <c r="AC80" s="1990"/>
      <c r="AD80" s="1990"/>
      <c r="AE80" s="1991"/>
      <c r="AF80" s="2013" t="s">
        <v>1831</v>
      </c>
      <c r="AG80" s="2014"/>
      <c r="AH80" s="2014"/>
      <c r="AI80" s="2014"/>
      <c r="AJ80" s="2014"/>
      <c r="AK80" s="2014"/>
      <c r="AL80" s="2015"/>
      <c r="AM80" s="2016"/>
      <c r="AN80" s="2016"/>
      <c r="AO80" s="2016"/>
      <c r="AP80" s="2016"/>
      <c r="AQ80" s="2016"/>
      <c r="AR80" s="2016"/>
      <c r="AS80" s="2016"/>
      <c r="AT80" s="2016"/>
      <c r="AU80" s="2016"/>
      <c r="AV80" s="2016"/>
      <c r="AW80" s="2016"/>
      <c r="AX80" s="2016"/>
      <c r="AY80" s="2016"/>
      <c r="AZ80" s="2017"/>
      <c r="BA80" s="2018"/>
      <c r="BB80" s="2018"/>
      <c r="BC80" s="2018"/>
      <c r="BD80" s="2018"/>
      <c r="BE80" s="2019"/>
      <c r="BF80" s="959"/>
    </row>
    <row r="81" spans="1:58" ht="21.95" customHeight="1">
      <c r="A81" s="2168"/>
      <c r="B81" s="2135"/>
      <c r="C81" s="2136"/>
      <c r="D81" s="2136"/>
      <c r="E81" s="2136"/>
      <c r="F81" s="2136"/>
      <c r="G81" s="2136"/>
      <c r="H81" s="2136"/>
      <c r="I81" s="2136"/>
      <c r="J81" s="2137"/>
      <c r="K81" s="1989"/>
      <c r="L81" s="1990"/>
      <c r="M81" s="1990"/>
      <c r="N81" s="1991"/>
      <c r="O81" s="1989"/>
      <c r="P81" s="1990"/>
      <c r="Q81" s="1990"/>
      <c r="R81" s="1990"/>
      <c r="S81" s="1990"/>
      <c r="T81" s="1991"/>
      <c r="U81" s="1989"/>
      <c r="V81" s="1990"/>
      <c r="W81" s="1990"/>
      <c r="X81" s="1990"/>
      <c r="Y81" s="1990"/>
      <c r="Z81" s="1991"/>
      <c r="AA81" s="1989"/>
      <c r="AB81" s="1990"/>
      <c r="AC81" s="1990"/>
      <c r="AD81" s="1990"/>
      <c r="AE81" s="1991"/>
      <c r="AF81" s="2013" t="s">
        <v>1853</v>
      </c>
      <c r="AG81" s="2014"/>
      <c r="AH81" s="2014"/>
      <c r="AI81" s="2014"/>
      <c r="AJ81" s="2014"/>
      <c r="AK81" s="2014"/>
      <c r="AL81" s="2015"/>
      <c r="AM81" s="2016"/>
      <c r="AN81" s="2016"/>
      <c r="AO81" s="2016"/>
      <c r="AP81" s="2016"/>
      <c r="AQ81" s="2016"/>
      <c r="AR81" s="2016"/>
      <c r="AS81" s="2016"/>
      <c r="AT81" s="2016"/>
      <c r="AU81" s="2016"/>
      <c r="AV81" s="2016"/>
      <c r="AW81" s="2016"/>
      <c r="AX81" s="2016"/>
      <c r="AY81" s="2016"/>
      <c r="AZ81" s="2017"/>
      <c r="BA81" s="2018"/>
      <c r="BB81" s="2018"/>
      <c r="BC81" s="2018"/>
      <c r="BD81" s="2018"/>
      <c r="BE81" s="2019"/>
      <c r="BF81" s="959"/>
    </row>
    <row r="82" spans="1:58" ht="21.95" customHeight="1">
      <c r="A82" s="2168"/>
      <c r="B82" s="2135"/>
      <c r="C82" s="2136"/>
      <c r="D82" s="2136"/>
      <c r="E82" s="2136"/>
      <c r="F82" s="2136"/>
      <c r="G82" s="2136"/>
      <c r="H82" s="2136"/>
      <c r="I82" s="2136"/>
      <c r="J82" s="2137"/>
      <c r="K82" s="1989"/>
      <c r="L82" s="1990"/>
      <c r="M82" s="1990"/>
      <c r="N82" s="1991"/>
      <c r="O82" s="1989"/>
      <c r="P82" s="1990"/>
      <c r="Q82" s="1990"/>
      <c r="R82" s="1990"/>
      <c r="S82" s="1990"/>
      <c r="T82" s="1991"/>
      <c r="U82" s="1989"/>
      <c r="V82" s="1990"/>
      <c r="W82" s="1990"/>
      <c r="X82" s="1990"/>
      <c r="Y82" s="1990"/>
      <c r="Z82" s="1991"/>
      <c r="AA82" s="1989"/>
      <c r="AB82" s="1990"/>
      <c r="AC82" s="1990"/>
      <c r="AD82" s="1990"/>
      <c r="AE82" s="1991"/>
      <c r="AF82" s="2081" t="s">
        <v>1854</v>
      </c>
      <c r="AG82" s="2082"/>
      <c r="AH82" s="2082"/>
      <c r="AI82" s="2082"/>
      <c r="AJ82" s="2082"/>
      <c r="AK82" s="2083"/>
      <c r="AL82" s="2015"/>
      <c r="AM82" s="2016"/>
      <c r="AN82" s="2016"/>
      <c r="AO82" s="2016"/>
      <c r="AP82" s="2016"/>
      <c r="AQ82" s="2016"/>
      <c r="AR82" s="2016"/>
      <c r="AS82" s="2016"/>
      <c r="AT82" s="2016"/>
      <c r="AU82" s="2016"/>
      <c r="AV82" s="2016"/>
      <c r="AW82" s="2016"/>
      <c r="AX82" s="2016"/>
      <c r="AY82" s="2016"/>
      <c r="AZ82" s="2017"/>
      <c r="BA82" s="2042"/>
      <c r="BB82" s="2043"/>
      <c r="BC82" s="2043"/>
      <c r="BD82" s="2043"/>
      <c r="BE82" s="2044"/>
      <c r="BF82" s="960"/>
    </row>
    <row r="83" spans="1:58" ht="21.95" customHeight="1">
      <c r="A83" s="2168"/>
      <c r="B83" s="2135"/>
      <c r="C83" s="2136"/>
      <c r="D83" s="2136"/>
      <c r="E83" s="2136"/>
      <c r="F83" s="2136"/>
      <c r="G83" s="2136"/>
      <c r="H83" s="2136"/>
      <c r="I83" s="2136"/>
      <c r="J83" s="2137"/>
      <c r="K83" s="1989"/>
      <c r="L83" s="1990"/>
      <c r="M83" s="1990"/>
      <c r="N83" s="1991"/>
      <c r="O83" s="1989"/>
      <c r="P83" s="1990"/>
      <c r="Q83" s="1990"/>
      <c r="R83" s="1990"/>
      <c r="S83" s="1990"/>
      <c r="T83" s="1991"/>
      <c r="U83" s="1989"/>
      <c r="V83" s="1990"/>
      <c r="W83" s="1990"/>
      <c r="X83" s="1990"/>
      <c r="Y83" s="1990"/>
      <c r="Z83" s="1991"/>
      <c r="AA83" s="1989"/>
      <c r="AB83" s="1990"/>
      <c r="AC83" s="1990"/>
      <c r="AD83" s="1990"/>
      <c r="AE83" s="1991"/>
      <c r="AF83" s="2081" t="s">
        <v>1855</v>
      </c>
      <c r="AG83" s="2082"/>
      <c r="AH83" s="2082"/>
      <c r="AI83" s="2082"/>
      <c r="AJ83" s="2082"/>
      <c r="AK83" s="2083"/>
      <c r="AL83" s="2076" t="s">
        <v>1546</v>
      </c>
      <c r="AM83" s="2077"/>
      <c r="AN83" s="2077"/>
      <c r="AO83" s="2077"/>
      <c r="AP83" s="2077"/>
      <c r="AQ83" s="2077"/>
      <c r="AR83" s="2077"/>
      <c r="AS83" s="2077"/>
      <c r="AT83" s="2077"/>
      <c r="AU83" s="2077"/>
      <c r="AV83" s="2077"/>
      <c r="AW83" s="1447"/>
      <c r="AX83" s="2020" t="s">
        <v>1545</v>
      </c>
      <c r="AY83" s="2020"/>
      <c r="AZ83" s="2013"/>
      <c r="BA83" s="2078"/>
      <c r="BB83" s="2079"/>
      <c r="BC83" s="2079"/>
      <c r="BD83" s="2079"/>
      <c r="BE83" s="2080"/>
      <c r="BF83" s="960"/>
    </row>
    <row r="84" spans="1:58" ht="21.95" customHeight="1">
      <c r="A84" s="2168"/>
      <c r="B84" s="2135"/>
      <c r="C84" s="2136"/>
      <c r="D84" s="2136"/>
      <c r="E84" s="2136"/>
      <c r="F84" s="2136"/>
      <c r="G84" s="2136"/>
      <c r="H84" s="2136"/>
      <c r="I84" s="2136"/>
      <c r="J84" s="2137"/>
      <c r="K84" s="1989"/>
      <c r="L84" s="1990"/>
      <c r="M84" s="1990"/>
      <c r="N84" s="1991"/>
      <c r="O84" s="1989"/>
      <c r="P84" s="1990"/>
      <c r="Q84" s="1990"/>
      <c r="R84" s="1990"/>
      <c r="S84" s="1990"/>
      <c r="T84" s="1991"/>
      <c r="U84" s="1989"/>
      <c r="V84" s="1990"/>
      <c r="W84" s="1990"/>
      <c r="X84" s="1990"/>
      <c r="Y84" s="1990"/>
      <c r="Z84" s="1991"/>
      <c r="AA84" s="1989"/>
      <c r="AB84" s="1990"/>
      <c r="AC84" s="1990"/>
      <c r="AD84" s="1990"/>
      <c r="AE84" s="1991"/>
      <c r="AF84" s="2081" t="s">
        <v>1856</v>
      </c>
      <c r="AG84" s="2082"/>
      <c r="AH84" s="2082"/>
      <c r="AI84" s="2082"/>
      <c r="AJ84" s="2082"/>
      <c r="AK84" s="2083"/>
      <c r="AL84" s="2015"/>
      <c r="AM84" s="2016"/>
      <c r="AN84" s="2016"/>
      <c r="AO84" s="2016"/>
      <c r="AP84" s="2016"/>
      <c r="AQ84" s="2016"/>
      <c r="AR84" s="2016"/>
      <c r="AS84" s="2016"/>
      <c r="AT84" s="2016"/>
      <c r="AU84" s="2016"/>
      <c r="AV84" s="2016"/>
      <c r="AW84" s="2016"/>
      <c r="AX84" s="2016"/>
      <c r="AY84" s="2016"/>
      <c r="AZ84" s="2017"/>
      <c r="BA84" s="2042"/>
      <c r="BB84" s="2043"/>
      <c r="BC84" s="2043"/>
      <c r="BD84" s="2043"/>
      <c r="BE84" s="2044"/>
      <c r="BF84" s="960"/>
    </row>
    <row r="85" spans="1:58" ht="21.95" customHeight="1">
      <c r="A85" s="2168"/>
      <c r="B85" s="2135"/>
      <c r="C85" s="2136"/>
      <c r="D85" s="2136"/>
      <c r="E85" s="2136"/>
      <c r="F85" s="2136"/>
      <c r="G85" s="2136"/>
      <c r="H85" s="2136"/>
      <c r="I85" s="2136"/>
      <c r="J85" s="2137"/>
      <c r="K85" s="1989"/>
      <c r="L85" s="1990"/>
      <c r="M85" s="1990"/>
      <c r="N85" s="1991"/>
      <c r="O85" s="1989"/>
      <c r="P85" s="1990"/>
      <c r="Q85" s="1990"/>
      <c r="R85" s="1990"/>
      <c r="S85" s="1990"/>
      <c r="T85" s="1991"/>
      <c r="U85" s="1989"/>
      <c r="V85" s="1990"/>
      <c r="W85" s="1990"/>
      <c r="X85" s="1990"/>
      <c r="Y85" s="1990"/>
      <c r="Z85" s="1991"/>
      <c r="AA85" s="1989"/>
      <c r="AB85" s="1990"/>
      <c r="AC85" s="1990"/>
      <c r="AD85" s="1990"/>
      <c r="AE85" s="1991"/>
      <c r="AF85" s="2081" t="s">
        <v>1857</v>
      </c>
      <c r="AG85" s="2082"/>
      <c r="AH85" s="2082"/>
      <c r="AI85" s="2082"/>
      <c r="AJ85" s="2082"/>
      <c r="AK85" s="2083"/>
      <c r="AL85" s="2015"/>
      <c r="AM85" s="2016"/>
      <c r="AN85" s="2016"/>
      <c r="AO85" s="2016"/>
      <c r="AP85" s="2016"/>
      <c r="AQ85" s="2016"/>
      <c r="AR85" s="2016"/>
      <c r="AS85" s="2016"/>
      <c r="AT85" s="2016"/>
      <c r="AU85" s="2016"/>
      <c r="AV85" s="2016"/>
      <c r="AW85" s="2016"/>
      <c r="AX85" s="2016"/>
      <c r="AY85" s="2016"/>
      <c r="AZ85" s="2017"/>
      <c r="BA85" s="2042"/>
      <c r="BB85" s="2043"/>
      <c r="BC85" s="2043"/>
      <c r="BD85" s="2043"/>
      <c r="BE85" s="2044"/>
      <c r="BF85" s="960"/>
    </row>
    <row r="86" spans="1:58" ht="21.95" customHeight="1">
      <c r="A86" s="2168"/>
      <c r="B86" s="2135"/>
      <c r="C86" s="2136"/>
      <c r="D86" s="2136"/>
      <c r="E86" s="2136"/>
      <c r="F86" s="2136"/>
      <c r="G86" s="2136"/>
      <c r="H86" s="2136"/>
      <c r="I86" s="2136"/>
      <c r="J86" s="2137"/>
      <c r="K86" s="1989"/>
      <c r="L86" s="1990"/>
      <c r="M86" s="1990"/>
      <c r="N86" s="1991"/>
      <c r="O86" s="1989"/>
      <c r="P86" s="1990"/>
      <c r="Q86" s="1990"/>
      <c r="R86" s="1990"/>
      <c r="S86" s="1990"/>
      <c r="T86" s="1991"/>
      <c r="U86" s="1989"/>
      <c r="V86" s="1990"/>
      <c r="W86" s="1990"/>
      <c r="X86" s="1990"/>
      <c r="Y86" s="1990"/>
      <c r="Z86" s="1991"/>
      <c r="AA86" s="1989"/>
      <c r="AB86" s="1990"/>
      <c r="AC86" s="1990"/>
      <c r="AD86" s="1990"/>
      <c r="AE86" s="1991"/>
      <c r="AF86" s="2020" t="s">
        <v>1942</v>
      </c>
      <c r="AG86" s="2020"/>
      <c r="AH86" s="2020"/>
      <c r="AI86" s="2020"/>
      <c r="AJ86" s="2020"/>
      <c r="AK86" s="2013"/>
      <c r="AL86" s="1983"/>
      <c r="AM86" s="1984"/>
      <c r="AN86" s="1984"/>
      <c r="AO86" s="1984"/>
      <c r="AP86" s="1984"/>
      <c r="AQ86" s="1984"/>
      <c r="AR86" s="1984"/>
      <c r="AS86" s="1984"/>
      <c r="AT86" s="1984"/>
      <c r="AU86" s="1984"/>
      <c r="AV86" s="1984"/>
      <c r="AW86" s="1984"/>
      <c r="AX86" s="1984"/>
      <c r="AY86" s="1984"/>
      <c r="AZ86" s="1985"/>
      <c r="BA86" s="2018"/>
      <c r="BB86" s="2018"/>
      <c r="BC86" s="2018"/>
      <c r="BD86" s="2018"/>
      <c r="BE86" s="2019"/>
      <c r="BF86" s="959"/>
    </row>
    <row r="87" spans="1:58" ht="21.95" customHeight="1">
      <c r="A87" s="2168"/>
      <c r="B87" s="2135"/>
      <c r="C87" s="2136"/>
      <c r="D87" s="2136"/>
      <c r="E87" s="2136"/>
      <c r="F87" s="2136"/>
      <c r="G87" s="2136"/>
      <c r="H87" s="2136"/>
      <c r="I87" s="2136"/>
      <c r="J87" s="2137"/>
      <c r="K87" s="1989"/>
      <c r="L87" s="1990"/>
      <c r="M87" s="1990"/>
      <c r="N87" s="1991"/>
      <c r="O87" s="1989"/>
      <c r="P87" s="1990"/>
      <c r="Q87" s="1990"/>
      <c r="R87" s="1990"/>
      <c r="S87" s="1990"/>
      <c r="T87" s="1991"/>
      <c r="U87" s="1989"/>
      <c r="V87" s="1990"/>
      <c r="W87" s="1990"/>
      <c r="X87" s="1990"/>
      <c r="Y87" s="1990"/>
      <c r="Z87" s="1991"/>
      <c r="AA87" s="1989"/>
      <c r="AB87" s="1990"/>
      <c r="AC87" s="1990"/>
      <c r="AD87" s="1990"/>
      <c r="AE87" s="1991"/>
      <c r="AF87" s="2020" t="s">
        <v>1832</v>
      </c>
      <c r="AG87" s="2020"/>
      <c r="AH87" s="2020"/>
      <c r="AI87" s="2020"/>
      <c r="AJ87" s="2020"/>
      <c r="AK87" s="2013"/>
      <c r="AL87" s="1983"/>
      <c r="AM87" s="1984"/>
      <c r="AN87" s="1984"/>
      <c r="AO87" s="1984"/>
      <c r="AP87" s="1984"/>
      <c r="AQ87" s="1984"/>
      <c r="AR87" s="1984"/>
      <c r="AS87" s="1984"/>
      <c r="AT87" s="1984"/>
      <c r="AU87" s="1984"/>
      <c r="AV87" s="1984"/>
      <c r="AW87" s="1984"/>
      <c r="AX87" s="1984"/>
      <c r="AY87" s="1984"/>
      <c r="AZ87" s="1985"/>
      <c r="BA87" s="2018"/>
      <c r="BB87" s="2018"/>
      <c r="BC87" s="2018"/>
      <c r="BD87" s="2018"/>
      <c r="BE87" s="2019"/>
      <c r="BF87" s="959"/>
    </row>
    <row r="88" spans="1:58" ht="21.95" customHeight="1">
      <c r="A88" s="2168"/>
      <c r="B88" s="2135"/>
      <c r="C88" s="2136"/>
      <c r="D88" s="2136"/>
      <c r="E88" s="2136"/>
      <c r="F88" s="2136"/>
      <c r="G88" s="2136"/>
      <c r="H88" s="2136"/>
      <c r="I88" s="2136"/>
      <c r="J88" s="2137"/>
      <c r="K88" s="1989"/>
      <c r="L88" s="1990"/>
      <c r="M88" s="1990"/>
      <c r="N88" s="1991"/>
      <c r="O88" s="1989"/>
      <c r="P88" s="1990"/>
      <c r="Q88" s="1990"/>
      <c r="R88" s="1990"/>
      <c r="S88" s="1990"/>
      <c r="T88" s="1991"/>
      <c r="U88" s="1989"/>
      <c r="V88" s="1990"/>
      <c r="W88" s="1990"/>
      <c r="X88" s="1990"/>
      <c r="Y88" s="1990"/>
      <c r="Z88" s="1991"/>
      <c r="AA88" s="1989"/>
      <c r="AB88" s="1990"/>
      <c r="AC88" s="1990"/>
      <c r="AD88" s="1990"/>
      <c r="AE88" s="1991"/>
      <c r="AF88" s="2020" t="s">
        <v>1835</v>
      </c>
      <c r="AG88" s="2020"/>
      <c r="AH88" s="2020"/>
      <c r="AI88" s="2020"/>
      <c r="AJ88" s="2020"/>
      <c r="AK88" s="2013"/>
      <c r="AL88" s="1983"/>
      <c r="AM88" s="1984"/>
      <c r="AN88" s="1984"/>
      <c r="AO88" s="1984"/>
      <c r="AP88" s="1984"/>
      <c r="AQ88" s="1984"/>
      <c r="AR88" s="1984"/>
      <c r="AS88" s="1984"/>
      <c r="AT88" s="1984"/>
      <c r="AU88" s="1984"/>
      <c r="AV88" s="1984"/>
      <c r="AW88" s="1984"/>
      <c r="AX88" s="1984"/>
      <c r="AY88" s="1984"/>
      <c r="AZ88" s="1985"/>
      <c r="BA88" s="2018"/>
      <c r="BB88" s="2018"/>
      <c r="BC88" s="2018"/>
      <c r="BD88" s="2018"/>
      <c r="BE88" s="2019"/>
      <c r="BF88" s="960"/>
    </row>
    <row r="89" spans="1:58" ht="21.95" customHeight="1">
      <c r="A89" s="2168"/>
      <c r="B89" s="2135"/>
      <c r="C89" s="2136"/>
      <c r="D89" s="2136"/>
      <c r="E89" s="2136"/>
      <c r="F89" s="2136"/>
      <c r="G89" s="2136"/>
      <c r="H89" s="2136"/>
      <c r="I89" s="2136"/>
      <c r="J89" s="2137"/>
      <c r="K89" s="1989"/>
      <c r="L89" s="1990"/>
      <c r="M89" s="1990"/>
      <c r="N89" s="1991"/>
      <c r="O89" s="1989"/>
      <c r="P89" s="1990"/>
      <c r="Q89" s="1990"/>
      <c r="R89" s="1990"/>
      <c r="S89" s="1990"/>
      <c r="T89" s="1991"/>
      <c r="U89" s="1989"/>
      <c r="V89" s="1990"/>
      <c r="W89" s="1990"/>
      <c r="X89" s="1990"/>
      <c r="Y89" s="1990"/>
      <c r="Z89" s="1991"/>
      <c r="AA89" s="1989"/>
      <c r="AB89" s="1990"/>
      <c r="AC89" s="1990"/>
      <c r="AD89" s="1990"/>
      <c r="AE89" s="1991"/>
      <c r="AF89" s="2020" t="s">
        <v>1858</v>
      </c>
      <c r="AG89" s="2020"/>
      <c r="AH89" s="2020"/>
      <c r="AI89" s="2020"/>
      <c r="AJ89" s="2020"/>
      <c r="AK89" s="2013"/>
      <c r="AL89" s="2099"/>
      <c r="AM89" s="2100"/>
      <c r="AN89" s="2100"/>
      <c r="AO89" s="2100"/>
      <c r="AP89" s="2100"/>
      <c r="AQ89" s="2100"/>
      <c r="AR89" s="2100"/>
      <c r="AS89" s="2100"/>
      <c r="AT89" s="2100"/>
      <c r="AU89" s="2100"/>
      <c r="AV89" s="2100"/>
      <c r="AW89" s="2100"/>
      <c r="AX89" s="2100"/>
      <c r="AY89" s="2100"/>
      <c r="AZ89" s="2101"/>
      <c r="BA89" s="2102"/>
      <c r="BB89" s="2102"/>
      <c r="BC89" s="2102"/>
      <c r="BD89" s="2102"/>
      <c r="BE89" s="2103"/>
      <c r="BF89" s="960"/>
    </row>
    <row r="90" spans="1:58" ht="21.95" customHeight="1">
      <c r="A90" s="2168"/>
      <c r="B90" s="2135"/>
      <c r="C90" s="2136"/>
      <c r="D90" s="2136"/>
      <c r="E90" s="2136"/>
      <c r="F90" s="2136"/>
      <c r="G90" s="2136"/>
      <c r="H90" s="2136"/>
      <c r="I90" s="2136"/>
      <c r="J90" s="2137"/>
      <c r="K90" s="1989"/>
      <c r="L90" s="1990"/>
      <c r="M90" s="1990"/>
      <c r="N90" s="1991"/>
      <c r="O90" s="1989"/>
      <c r="P90" s="1990"/>
      <c r="Q90" s="1990"/>
      <c r="R90" s="1990"/>
      <c r="S90" s="1990"/>
      <c r="T90" s="1991"/>
      <c r="U90" s="1989"/>
      <c r="V90" s="1990"/>
      <c r="W90" s="1990"/>
      <c r="X90" s="1990"/>
      <c r="Y90" s="1990"/>
      <c r="Z90" s="1991"/>
      <c r="AA90" s="1989"/>
      <c r="AB90" s="1990"/>
      <c r="AC90" s="1990"/>
      <c r="AD90" s="1990"/>
      <c r="AE90" s="1991"/>
      <c r="AF90" s="2039" t="s">
        <v>1836</v>
      </c>
      <c r="AG90" s="2020"/>
      <c r="AH90" s="2020"/>
      <c r="AI90" s="2020"/>
      <c r="AJ90" s="2020"/>
      <c r="AK90" s="2013"/>
      <c r="AL90" s="2015"/>
      <c r="AM90" s="2016"/>
      <c r="AN90" s="2016"/>
      <c r="AO90" s="2016"/>
      <c r="AP90" s="2016"/>
      <c r="AQ90" s="2016"/>
      <c r="AR90" s="2016"/>
      <c r="AS90" s="2016"/>
      <c r="AT90" s="2016"/>
      <c r="AU90" s="2016"/>
      <c r="AV90" s="2016"/>
      <c r="AW90" s="2016"/>
      <c r="AX90" s="2016"/>
      <c r="AY90" s="2016"/>
      <c r="AZ90" s="2017"/>
      <c r="BA90" s="2018"/>
      <c r="BB90" s="2021"/>
      <c r="BC90" s="2021"/>
      <c r="BD90" s="2021"/>
      <c r="BE90" s="2022"/>
      <c r="BF90" s="961"/>
    </row>
    <row r="91" spans="1:58" ht="21.95" customHeight="1">
      <c r="A91" s="2168"/>
      <c r="B91" s="2135"/>
      <c r="C91" s="2136"/>
      <c r="D91" s="2136"/>
      <c r="E91" s="2136"/>
      <c r="F91" s="2136"/>
      <c r="G91" s="2136"/>
      <c r="H91" s="2136"/>
      <c r="I91" s="2136"/>
      <c r="J91" s="2137"/>
      <c r="K91" s="1989"/>
      <c r="L91" s="1990"/>
      <c r="M91" s="1990"/>
      <c r="N91" s="1991"/>
      <c r="O91" s="1989"/>
      <c r="P91" s="1990"/>
      <c r="Q91" s="1990"/>
      <c r="R91" s="1990"/>
      <c r="S91" s="1990"/>
      <c r="T91" s="1991"/>
      <c r="U91" s="1989"/>
      <c r="V91" s="1990"/>
      <c r="W91" s="1990"/>
      <c r="X91" s="1990"/>
      <c r="Y91" s="1990"/>
      <c r="Z91" s="1991"/>
      <c r="AA91" s="1989"/>
      <c r="AB91" s="1990"/>
      <c r="AC91" s="1990"/>
      <c r="AD91" s="1990"/>
      <c r="AE91" s="1991"/>
      <c r="AF91" s="2039" t="s">
        <v>1859</v>
      </c>
      <c r="AG91" s="2020"/>
      <c r="AH91" s="2020"/>
      <c r="AI91" s="2020"/>
      <c r="AJ91" s="2020"/>
      <c r="AK91" s="2013"/>
      <c r="AL91" s="2015"/>
      <c r="AM91" s="2016"/>
      <c r="AN91" s="2016"/>
      <c r="AO91" s="2016"/>
      <c r="AP91" s="2016"/>
      <c r="AQ91" s="2016"/>
      <c r="AR91" s="2016"/>
      <c r="AS91" s="2016"/>
      <c r="AT91" s="2016"/>
      <c r="AU91" s="2016"/>
      <c r="AV91" s="2016"/>
      <c r="AW91" s="2016"/>
      <c r="AX91" s="2016"/>
      <c r="AY91" s="2016"/>
      <c r="AZ91" s="2017"/>
      <c r="BA91" s="2018"/>
      <c r="BB91" s="2021"/>
      <c r="BC91" s="2021"/>
      <c r="BD91" s="2021"/>
      <c r="BE91" s="2022"/>
      <c r="BF91" s="961"/>
    </row>
    <row r="92" spans="1:58" ht="21.95" customHeight="1">
      <c r="A92" s="2168"/>
      <c r="B92" s="2138"/>
      <c r="C92" s="2139"/>
      <c r="D92" s="2139"/>
      <c r="E92" s="2139"/>
      <c r="F92" s="2139"/>
      <c r="G92" s="2139"/>
      <c r="H92" s="2139"/>
      <c r="I92" s="2139"/>
      <c r="J92" s="2140"/>
      <c r="K92" s="1992"/>
      <c r="L92" s="1993"/>
      <c r="M92" s="1993"/>
      <c r="N92" s="1994"/>
      <c r="O92" s="1992"/>
      <c r="P92" s="1993"/>
      <c r="Q92" s="1993"/>
      <c r="R92" s="1993"/>
      <c r="S92" s="1993"/>
      <c r="T92" s="1994"/>
      <c r="U92" s="1992"/>
      <c r="V92" s="1993"/>
      <c r="W92" s="1993"/>
      <c r="X92" s="1993"/>
      <c r="Y92" s="1993"/>
      <c r="Z92" s="1994"/>
      <c r="AA92" s="1992"/>
      <c r="AB92" s="1993"/>
      <c r="AC92" s="1993"/>
      <c r="AD92" s="1993"/>
      <c r="AE92" s="1994"/>
      <c r="AF92" s="2039" t="s">
        <v>1833</v>
      </c>
      <c r="AG92" s="2020"/>
      <c r="AH92" s="2020"/>
      <c r="AI92" s="2020"/>
      <c r="AJ92" s="2020"/>
      <c r="AK92" s="2013"/>
      <c r="AL92" s="2015"/>
      <c r="AM92" s="2016"/>
      <c r="AN92" s="2016"/>
      <c r="AO92" s="2016"/>
      <c r="AP92" s="2016"/>
      <c r="AQ92" s="2016"/>
      <c r="AR92" s="2016"/>
      <c r="AS92" s="2016"/>
      <c r="AT92" s="2016"/>
      <c r="AU92" s="2016"/>
      <c r="AV92" s="2016"/>
      <c r="AW92" s="2016"/>
      <c r="AX92" s="2016"/>
      <c r="AY92" s="2016"/>
      <c r="AZ92" s="2017"/>
      <c r="BA92" s="2018"/>
      <c r="BB92" s="2021"/>
      <c r="BC92" s="2021"/>
      <c r="BD92" s="2021"/>
      <c r="BE92" s="2022"/>
      <c r="BF92" s="961"/>
    </row>
    <row r="93" spans="1:58" ht="21.95" customHeight="1">
      <c r="A93" s="2168"/>
      <c r="B93" s="1968" t="s">
        <v>145</v>
      </c>
      <c r="C93" s="1969"/>
      <c r="D93" s="1969"/>
      <c r="E93" s="1969"/>
      <c r="F93" s="1969"/>
      <c r="G93" s="1969"/>
      <c r="H93" s="1969"/>
      <c r="I93" s="1969"/>
      <c r="J93" s="1970"/>
      <c r="K93" s="2068"/>
      <c r="L93" s="2048"/>
      <c r="M93" s="2048"/>
      <c r="N93" s="2049"/>
      <c r="O93" s="2023"/>
      <c r="P93" s="2024"/>
      <c r="Q93" s="2024"/>
      <c r="R93" s="2024"/>
      <c r="S93" s="2024"/>
      <c r="T93" s="2025"/>
      <c r="U93" s="2023"/>
      <c r="V93" s="2024"/>
      <c r="W93" s="2024"/>
      <c r="X93" s="2024"/>
      <c r="Y93" s="2024"/>
      <c r="Z93" s="2025"/>
      <c r="AA93" s="2023"/>
      <c r="AB93" s="2024"/>
      <c r="AC93" s="2024"/>
      <c r="AD93" s="2024"/>
      <c r="AE93" s="2025"/>
      <c r="AF93" s="2014" t="s">
        <v>1842</v>
      </c>
      <c r="AG93" s="2014"/>
      <c r="AH93" s="2014"/>
      <c r="AI93" s="2014"/>
      <c r="AJ93" s="2014"/>
      <c r="AK93" s="2014"/>
      <c r="AL93" s="2015"/>
      <c r="AM93" s="2016"/>
      <c r="AN93" s="2016"/>
      <c r="AO93" s="2016"/>
      <c r="AP93" s="2016"/>
      <c r="AQ93" s="2016"/>
      <c r="AR93" s="2016"/>
      <c r="AS93" s="2016"/>
      <c r="AT93" s="2016"/>
      <c r="AU93" s="2016"/>
      <c r="AV93" s="2016"/>
      <c r="AW93" s="2016"/>
      <c r="AX93" s="2016"/>
      <c r="AY93" s="2016"/>
      <c r="AZ93" s="2017"/>
      <c r="BA93" s="2018"/>
      <c r="BB93" s="2018"/>
      <c r="BC93" s="2018"/>
      <c r="BD93" s="2018"/>
      <c r="BE93" s="2019"/>
      <c r="BF93" s="960"/>
    </row>
    <row r="94" spans="1:58" ht="21.95" customHeight="1">
      <c r="A94" s="2168"/>
      <c r="B94" s="1971"/>
      <c r="C94" s="1972"/>
      <c r="D94" s="1972"/>
      <c r="E94" s="1972"/>
      <c r="F94" s="1972"/>
      <c r="G94" s="1972"/>
      <c r="H94" s="1972"/>
      <c r="I94" s="1972"/>
      <c r="J94" s="1973"/>
      <c r="K94" s="2069"/>
      <c r="L94" s="2050"/>
      <c r="M94" s="2050"/>
      <c r="N94" s="2051"/>
      <c r="O94" s="2026"/>
      <c r="P94" s="2027"/>
      <c r="Q94" s="2027"/>
      <c r="R94" s="2027"/>
      <c r="S94" s="2027"/>
      <c r="T94" s="2028"/>
      <c r="U94" s="2026"/>
      <c r="V94" s="2027"/>
      <c r="W94" s="2027"/>
      <c r="X94" s="2027"/>
      <c r="Y94" s="2027"/>
      <c r="Z94" s="2028"/>
      <c r="AA94" s="2026"/>
      <c r="AB94" s="2027"/>
      <c r="AC94" s="2027"/>
      <c r="AD94" s="2027"/>
      <c r="AE94" s="2028"/>
      <c r="AF94" s="2013" t="s">
        <v>1821</v>
      </c>
      <c r="AG94" s="2014"/>
      <c r="AH94" s="2014"/>
      <c r="AI94" s="2014"/>
      <c r="AJ94" s="2014"/>
      <c r="AK94" s="2014"/>
      <c r="AL94" s="2015"/>
      <c r="AM94" s="2016"/>
      <c r="AN94" s="2016"/>
      <c r="AO94" s="2016"/>
      <c r="AP94" s="2016"/>
      <c r="AQ94" s="2016"/>
      <c r="AR94" s="2016"/>
      <c r="AS94" s="2016"/>
      <c r="AT94" s="2016"/>
      <c r="AU94" s="2016"/>
      <c r="AV94" s="2016"/>
      <c r="AW94" s="2016"/>
      <c r="AX94" s="2016"/>
      <c r="AY94" s="2016"/>
      <c r="AZ94" s="2017"/>
      <c r="BA94" s="2018"/>
      <c r="BB94" s="2018"/>
      <c r="BC94" s="2018"/>
      <c r="BD94" s="2018"/>
      <c r="BE94" s="2019"/>
      <c r="BF94" s="959"/>
    </row>
    <row r="95" spans="1:58" ht="21.95" customHeight="1">
      <c r="A95" s="2168"/>
      <c r="B95" s="1971"/>
      <c r="C95" s="1972"/>
      <c r="D95" s="1972"/>
      <c r="E95" s="1972"/>
      <c r="F95" s="1972"/>
      <c r="G95" s="1972"/>
      <c r="H95" s="1972"/>
      <c r="I95" s="1972"/>
      <c r="J95" s="1973"/>
      <c r="K95" s="2069"/>
      <c r="L95" s="2050"/>
      <c r="M95" s="2050"/>
      <c r="N95" s="2051"/>
      <c r="O95" s="2026"/>
      <c r="P95" s="2027"/>
      <c r="Q95" s="2027"/>
      <c r="R95" s="2027"/>
      <c r="S95" s="2027"/>
      <c r="T95" s="2028"/>
      <c r="U95" s="2026"/>
      <c r="V95" s="2027"/>
      <c r="W95" s="2027"/>
      <c r="X95" s="2027"/>
      <c r="Y95" s="2027"/>
      <c r="Z95" s="2028"/>
      <c r="AA95" s="2026"/>
      <c r="AB95" s="2027"/>
      <c r="AC95" s="2027"/>
      <c r="AD95" s="2027"/>
      <c r="AE95" s="2028"/>
      <c r="AF95" s="2020" t="s">
        <v>1822</v>
      </c>
      <c r="AG95" s="2020"/>
      <c r="AH95" s="2020"/>
      <c r="AI95" s="2020"/>
      <c r="AJ95" s="2020"/>
      <c r="AK95" s="2013"/>
      <c r="AL95" s="2015"/>
      <c r="AM95" s="2016"/>
      <c r="AN95" s="2016"/>
      <c r="AO95" s="2016"/>
      <c r="AP95" s="2016"/>
      <c r="AQ95" s="2016"/>
      <c r="AR95" s="2016"/>
      <c r="AS95" s="2016"/>
      <c r="AT95" s="2016"/>
      <c r="AU95" s="2016"/>
      <c r="AV95" s="2016"/>
      <c r="AW95" s="2016"/>
      <c r="AX95" s="2016"/>
      <c r="AY95" s="2016"/>
      <c r="AZ95" s="2017"/>
      <c r="BA95" s="2018"/>
      <c r="BB95" s="2018"/>
      <c r="BC95" s="2018"/>
      <c r="BD95" s="2018"/>
      <c r="BE95" s="2019"/>
      <c r="BF95" s="959"/>
    </row>
    <row r="96" spans="1:58" ht="21.95" customHeight="1">
      <c r="A96" s="2168"/>
      <c r="B96" s="1971"/>
      <c r="C96" s="1972"/>
      <c r="D96" s="1972"/>
      <c r="E96" s="1972"/>
      <c r="F96" s="1972"/>
      <c r="G96" s="1972"/>
      <c r="H96" s="1972"/>
      <c r="I96" s="1972"/>
      <c r="J96" s="1973"/>
      <c r="K96" s="2069"/>
      <c r="L96" s="2050"/>
      <c r="M96" s="2050"/>
      <c r="N96" s="2051"/>
      <c r="O96" s="2026"/>
      <c r="P96" s="2027"/>
      <c r="Q96" s="2027"/>
      <c r="R96" s="2027"/>
      <c r="S96" s="2027"/>
      <c r="T96" s="2028"/>
      <c r="U96" s="2026"/>
      <c r="V96" s="2027"/>
      <c r="W96" s="2027"/>
      <c r="X96" s="2027"/>
      <c r="Y96" s="2027"/>
      <c r="Z96" s="2028"/>
      <c r="AA96" s="2026"/>
      <c r="AB96" s="2027"/>
      <c r="AC96" s="2027"/>
      <c r="AD96" s="2027"/>
      <c r="AE96" s="2028"/>
      <c r="AF96" s="2039" t="s">
        <v>1860</v>
      </c>
      <c r="AG96" s="2020"/>
      <c r="AH96" s="2020"/>
      <c r="AI96" s="2020"/>
      <c r="AJ96" s="2020"/>
      <c r="AK96" s="2013"/>
      <c r="AL96" s="2015"/>
      <c r="AM96" s="2016"/>
      <c r="AN96" s="2016"/>
      <c r="AO96" s="2016"/>
      <c r="AP96" s="2016"/>
      <c r="AQ96" s="2016"/>
      <c r="AR96" s="2016"/>
      <c r="AS96" s="2016"/>
      <c r="AT96" s="2016"/>
      <c r="AU96" s="2016"/>
      <c r="AV96" s="2016"/>
      <c r="AW96" s="2016"/>
      <c r="AX96" s="2016"/>
      <c r="AY96" s="2016"/>
      <c r="AZ96" s="2017"/>
      <c r="BA96" s="2015"/>
      <c r="BB96" s="2016"/>
      <c r="BC96" s="2016"/>
      <c r="BD96" s="2016"/>
      <c r="BE96" s="2108"/>
      <c r="BF96" s="960"/>
    </row>
    <row r="97" spans="1:58" ht="21.95" customHeight="1">
      <c r="A97" s="2168"/>
      <c r="B97" s="1971"/>
      <c r="C97" s="1972"/>
      <c r="D97" s="1972"/>
      <c r="E97" s="1972"/>
      <c r="F97" s="1972"/>
      <c r="G97" s="1972"/>
      <c r="H97" s="1972"/>
      <c r="I97" s="1972"/>
      <c r="J97" s="1973"/>
      <c r="K97" s="2069"/>
      <c r="L97" s="2050"/>
      <c r="M97" s="2050"/>
      <c r="N97" s="2051"/>
      <c r="O97" s="2026"/>
      <c r="P97" s="2027"/>
      <c r="Q97" s="2027"/>
      <c r="R97" s="2027"/>
      <c r="S97" s="2027"/>
      <c r="T97" s="2028"/>
      <c r="U97" s="2026"/>
      <c r="V97" s="2027"/>
      <c r="W97" s="2027"/>
      <c r="X97" s="2027"/>
      <c r="Y97" s="2027"/>
      <c r="Z97" s="2028"/>
      <c r="AA97" s="2026"/>
      <c r="AB97" s="2027"/>
      <c r="AC97" s="2027"/>
      <c r="AD97" s="2027"/>
      <c r="AE97" s="2028"/>
      <c r="AF97" s="2039" t="s">
        <v>1823</v>
      </c>
      <c r="AG97" s="2020"/>
      <c r="AH97" s="2020"/>
      <c r="AI97" s="2020"/>
      <c r="AJ97" s="2020"/>
      <c r="AK97" s="2013"/>
      <c r="AL97" s="2015"/>
      <c r="AM97" s="2016"/>
      <c r="AN97" s="2016"/>
      <c r="AO97" s="2016"/>
      <c r="AP97" s="2016"/>
      <c r="AQ97" s="2016"/>
      <c r="AR97" s="2016"/>
      <c r="AS97" s="2016"/>
      <c r="AT97" s="2016"/>
      <c r="AU97" s="2016"/>
      <c r="AV97" s="2016"/>
      <c r="AW97" s="2016"/>
      <c r="AX97" s="2016"/>
      <c r="AY97" s="2016"/>
      <c r="AZ97" s="2017"/>
      <c r="BA97" s="2042"/>
      <c r="BB97" s="2043"/>
      <c r="BC97" s="2043"/>
      <c r="BD97" s="2043"/>
      <c r="BE97" s="2044"/>
      <c r="BF97" s="959"/>
    </row>
    <row r="98" spans="1:58" ht="21.95" customHeight="1">
      <c r="A98" s="2168"/>
      <c r="B98" s="1971"/>
      <c r="C98" s="1972"/>
      <c r="D98" s="1972"/>
      <c r="E98" s="1972"/>
      <c r="F98" s="1972"/>
      <c r="G98" s="1972"/>
      <c r="H98" s="1972"/>
      <c r="I98" s="1972"/>
      <c r="J98" s="1973"/>
      <c r="K98" s="2069"/>
      <c r="L98" s="2050"/>
      <c r="M98" s="2050"/>
      <c r="N98" s="2051"/>
      <c r="O98" s="2026"/>
      <c r="P98" s="2027"/>
      <c r="Q98" s="2027"/>
      <c r="R98" s="2027"/>
      <c r="S98" s="2027"/>
      <c r="T98" s="2028"/>
      <c r="U98" s="2026"/>
      <c r="V98" s="2027"/>
      <c r="W98" s="2027"/>
      <c r="X98" s="2027"/>
      <c r="Y98" s="2027"/>
      <c r="Z98" s="2028"/>
      <c r="AA98" s="2026"/>
      <c r="AB98" s="2027"/>
      <c r="AC98" s="2027"/>
      <c r="AD98" s="2027"/>
      <c r="AE98" s="2028"/>
      <c r="AF98" s="2039" t="s">
        <v>1827</v>
      </c>
      <c r="AG98" s="2020"/>
      <c r="AH98" s="2020"/>
      <c r="AI98" s="2020"/>
      <c r="AJ98" s="2020"/>
      <c r="AK98" s="2013"/>
      <c r="AL98" s="2015"/>
      <c r="AM98" s="2016"/>
      <c r="AN98" s="2016"/>
      <c r="AO98" s="2016"/>
      <c r="AP98" s="2016"/>
      <c r="AQ98" s="2016"/>
      <c r="AR98" s="2016"/>
      <c r="AS98" s="2016"/>
      <c r="AT98" s="2016"/>
      <c r="AU98" s="2016"/>
      <c r="AV98" s="2016"/>
      <c r="AW98" s="2016"/>
      <c r="AX98" s="2016"/>
      <c r="AY98" s="2016"/>
      <c r="AZ98" s="2017"/>
      <c r="BA98" s="2042"/>
      <c r="BB98" s="2043"/>
      <c r="BC98" s="2043"/>
      <c r="BD98" s="2043"/>
      <c r="BE98" s="2044"/>
      <c r="BF98" s="959"/>
    </row>
    <row r="99" spans="1:58" ht="21.95" customHeight="1">
      <c r="A99" s="2168"/>
      <c r="B99" s="1971"/>
      <c r="C99" s="1972"/>
      <c r="D99" s="1972"/>
      <c r="E99" s="1972"/>
      <c r="F99" s="1972"/>
      <c r="G99" s="1972"/>
      <c r="H99" s="1972"/>
      <c r="I99" s="1972"/>
      <c r="J99" s="1973"/>
      <c r="K99" s="2069"/>
      <c r="L99" s="2050"/>
      <c r="M99" s="2050"/>
      <c r="N99" s="2051"/>
      <c r="O99" s="2026"/>
      <c r="P99" s="2027"/>
      <c r="Q99" s="2027"/>
      <c r="R99" s="2027"/>
      <c r="S99" s="2027"/>
      <c r="T99" s="2028"/>
      <c r="U99" s="2026"/>
      <c r="V99" s="2027"/>
      <c r="W99" s="2027"/>
      <c r="X99" s="2027"/>
      <c r="Y99" s="2027"/>
      <c r="Z99" s="2028"/>
      <c r="AA99" s="2026"/>
      <c r="AB99" s="2027"/>
      <c r="AC99" s="2027"/>
      <c r="AD99" s="2027"/>
      <c r="AE99" s="2028"/>
      <c r="AF99" s="2020" t="s">
        <v>1837</v>
      </c>
      <c r="AG99" s="2020"/>
      <c r="AH99" s="2020"/>
      <c r="AI99" s="2020"/>
      <c r="AJ99" s="2020"/>
      <c r="AK99" s="2013"/>
      <c r="AL99" s="2015"/>
      <c r="AM99" s="2016"/>
      <c r="AN99" s="2016"/>
      <c r="AO99" s="2016"/>
      <c r="AP99" s="2016"/>
      <c r="AQ99" s="2016"/>
      <c r="AR99" s="2016"/>
      <c r="AS99" s="2016"/>
      <c r="AT99" s="2016"/>
      <c r="AU99" s="2016"/>
      <c r="AV99" s="2016"/>
      <c r="AW99" s="2016"/>
      <c r="AX99" s="2016"/>
      <c r="AY99" s="2016"/>
      <c r="AZ99" s="2017"/>
      <c r="BA99" s="2018"/>
      <c r="BB99" s="2018"/>
      <c r="BC99" s="2018"/>
      <c r="BD99" s="2018"/>
      <c r="BE99" s="2019"/>
      <c r="BF99" s="959"/>
    </row>
    <row r="100" spans="1:58" ht="21.95" customHeight="1">
      <c r="A100" s="2168"/>
      <c r="B100" s="1971"/>
      <c r="C100" s="1972"/>
      <c r="D100" s="1972"/>
      <c r="E100" s="1972"/>
      <c r="F100" s="1972"/>
      <c r="G100" s="1972"/>
      <c r="H100" s="1972"/>
      <c r="I100" s="1972"/>
      <c r="J100" s="1973"/>
      <c r="K100" s="2069"/>
      <c r="L100" s="2050"/>
      <c r="M100" s="2050"/>
      <c r="N100" s="2051"/>
      <c r="O100" s="2026"/>
      <c r="P100" s="2027"/>
      <c r="Q100" s="2027"/>
      <c r="R100" s="2027"/>
      <c r="S100" s="2027"/>
      <c r="T100" s="2028"/>
      <c r="U100" s="2026"/>
      <c r="V100" s="2027"/>
      <c r="W100" s="2027"/>
      <c r="X100" s="2027"/>
      <c r="Y100" s="2027"/>
      <c r="Z100" s="2028"/>
      <c r="AA100" s="2026"/>
      <c r="AB100" s="2027"/>
      <c r="AC100" s="2027"/>
      <c r="AD100" s="2027"/>
      <c r="AE100" s="2028"/>
      <c r="AF100" s="2020" t="s">
        <v>1834</v>
      </c>
      <c r="AG100" s="2020"/>
      <c r="AH100" s="2020"/>
      <c r="AI100" s="2020"/>
      <c r="AJ100" s="2020"/>
      <c r="AK100" s="2013"/>
      <c r="AL100" s="2015"/>
      <c r="AM100" s="2016"/>
      <c r="AN100" s="2016"/>
      <c r="AO100" s="2016"/>
      <c r="AP100" s="2016"/>
      <c r="AQ100" s="2016"/>
      <c r="AR100" s="2016"/>
      <c r="AS100" s="2016"/>
      <c r="AT100" s="2016"/>
      <c r="AU100" s="2016"/>
      <c r="AV100" s="2016"/>
      <c r="AW100" s="2016"/>
      <c r="AX100" s="2016"/>
      <c r="AY100" s="2016"/>
      <c r="AZ100" s="2017"/>
      <c r="BA100" s="2018"/>
      <c r="BB100" s="2018"/>
      <c r="BC100" s="2018"/>
      <c r="BD100" s="2018"/>
      <c r="BE100" s="2019"/>
      <c r="BF100" s="959"/>
    </row>
    <row r="101" spans="1:58" ht="21.95" customHeight="1">
      <c r="A101" s="2168"/>
      <c r="B101" s="1971"/>
      <c r="C101" s="1972"/>
      <c r="D101" s="1972"/>
      <c r="E101" s="1972"/>
      <c r="F101" s="1972"/>
      <c r="G101" s="1972"/>
      <c r="H101" s="1972"/>
      <c r="I101" s="1972"/>
      <c r="J101" s="1973"/>
      <c r="K101" s="2069"/>
      <c r="L101" s="2050"/>
      <c r="M101" s="2050"/>
      <c r="N101" s="2051"/>
      <c r="O101" s="2026"/>
      <c r="P101" s="2027"/>
      <c r="Q101" s="2027"/>
      <c r="R101" s="2027"/>
      <c r="S101" s="2027"/>
      <c r="T101" s="2028"/>
      <c r="U101" s="2026"/>
      <c r="V101" s="2027"/>
      <c r="W101" s="2027"/>
      <c r="X101" s="2027"/>
      <c r="Y101" s="2027"/>
      <c r="Z101" s="2028"/>
      <c r="AA101" s="2026"/>
      <c r="AB101" s="2027"/>
      <c r="AC101" s="2027"/>
      <c r="AD101" s="2027"/>
      <c r="AE101" s="2028"/>
      <c r="AF101" s="2013" t="s">
        <v>1847</v>
      </c>
      <c r="AG101" s="2014"/>
      <c r="AH101" s="2014"/>
      <c r="AI101" s="2014"/>
      <c r="AJ101" s="2014"/>
      <c r="AK101" s="2014"/>
      <c r="AL101" s="2054"/>
      <c r="AM101" s="2016"/>
      <c r="AN101" s="2016"/>
      <c r="AO101" s="2016"/>
      <c r="AP101" s="2016"/>
      <c r="AQ101" s="2016"/>
      <c r="AR101" s="2016"/>
      <c r="AS101" s="2016"/>
      <c r="AT101" s="2016"/>
      <c r="AU101" s="2016"/>
      <c r="AV101" s="2016"/>
      <c r="AW101" s="2016"/>
      <c r="AX101" s="2016"/>
      <c r="AY101" s="2016"/>
      <c r="AZ101" s="2017"/>
      <c r="BA101" s="2018"/>
      <c r="BB101" s="2018"/>
      <c r="BC101" s="2018"/>
      <c r="BD101" s="2018"/>
      <c r="BE101" s="2019"/>
      <c r="BF101" s="960"/>
    </row>
    <row r="102" spans="1:58" ht="21.95" customHeight="1">
      <c r="A102" s="2168"/>
      <c r="B102" s="1971"/>
      <c r="C102" s="1972"/>
      <c r="D102" s="1972"/>
      <c r="E102" s="1972"/>
      <c r="F102" s="1972"/>
      <c r="G102" s="1972"/>
      <c r="H102" s="1972"/>
      <c r="I102" s="1972"/>
      <c r="J102" s="1973"/>
      <c r="K102" s="2069"/>
      <c r="L102" s="2050"/>
      <c r="M102" s="2050"/>
      <c r="N102" s="2051"/>
      <c r="O102" s="2026"/>
      <c r="P102" s="2027"/>
      <c r="Q102" s="2027"/>
      <c r="R102" s="2027"/>
      <c r="S102" s="2027"/>
      <c r="T102" s="2028"/>
      <c r="U102" s="2026"/>
      <c r="V102" s="2027"/>
      <c r="W102" s="2027"/>
      <c r="X102" s="2027"/>
      <c r="Y102" s="2027"/>
      <c r="Z102" s="2028"/>
      <c r="AA102" s="2026"/>
      <c r="AB102" s="2027"/>
      <c r="AC102" s="2027"/>
      <c r="AD102" s="2027"/>
      <c r="AE102" s="2028"/>
      <c r="AF102" s="2020" t="s">
        <v>1861</v>
      </c>
      <c r="AG102" s="2020"/>
      <c r="AH102" s="2020"/>
      <c r="AI102" s="2020"/>
      <c r="AJ102" s="2020"/>
      <c r="AK102" s="2013"/>
      <c r="AL102" s="1983"/>
      <c r="AM102" s="1984"/>
      <c r="AN102" s="1984"/>
      <c r="AO102" s="1984"/>
      <c r="AP102" s="1984"/>
      <c r="AQ102" s="1984"/>
      <c r="AR102" s="1984"/>
      <c r="AS102" s="1984"/>
      <c r="AT102" s="1984"/>
      <c r="AU102" s="1984"/>
      <c r="AV102" s="1984"/>
      <c r="AW102" s="1984"/>
      <c r="AX102" s="1984"/>
      <c r="AY102" s="1984"/>
      <c r="AZ102" s="1985"/>
      <c r="BA102" s="2018"/>
      <c r="BB102" s="2018"/>
      <c r="BC102" s="2018"/>
      <c r="BD102" s="2018"/>
      <c r="BE102" s="2019"/>
      <c r="BF102" s="959"/>
    </row>
    <row r="103" spans="1:58" ht="21.95" customHeight="1">
      <c r="A103" s="2168"/>
      <c r="B103" s="1971"/>
      <c r="C103" s="1972"/>
      <c r="D103" s="1972"/>
      <c r="E103" s="1972"/>
      <c r="F103" s="1972"/>
      <c r="G103" s="1972"/>
      <c r="H103" s="1972"/>
      <c r="I103" s="1972"/>
      <c r="J103" s="1973"/>
      <c r="K103" s="2069"/>
      <c r="L103" s="2050"/>
      <c r="M103" s="2050"/>
      <c r="N103" s="2051"/>
      <c r="O103" s="2026"/>
      <c r="P103" s="2027"/>
      <c r="Q103" s="2027"/>
      <c r="R103" s="2027"/>
      <c r="S103" s="2027"/>
      <c r="T103" s="2028"/>
      <c r="U103" s="2026"/>
      <c r="V103" s="2027"/>
      <c r="W103" s="2027"/>
      <c r="X103" s="2027"/>
      <c r="Y103" s="2027"/>
      <c r="Z103" s="2028"/>
      <c r="AA103" s="2026"/>
      <c r="AB103" s="2027"/>
      <c r="AC103" s="2027"/>
      <c r="AD103" s="2027"/>
      <c r="AE103" s="2028"/>
      <c r="AF103" s="2013" t="s">
        <v>1862</v>
      </c>
      <c r="AG103" s="2014"/>
      <c r="AH103" s="2014"/>
      <c r="AI103" s="2014"/>
      <c r="AJ103" s="2014"/>
      <c r="AK103" s="2014"/>
      <c r="AL103" s="1983"/>
      <c r="AM103" s="1984"/>
      <c r="AN103" s="1984"/>
      <c r="AO103" s="1984"/>
      <c r="AP103" s="1984"/>
      <c r="AQ103" s="1984"/>
      <c r="AR103" s="1984"/>
      <c r="AS103" s="1984"/>
      <c r="AT103" s="1984"/>
      <c r="AU103" s="1984"/>
      <c r="AV103" s="1984"/>
      <c r="AW103" s="1984"/>
      <c r="AX103" s="1984"/>
      <c r="AY103" s="1984"/>
      <c r="AZ103" s="1985"/>
      <c r="BA103" s="2018"/>
      <c r="BB103" s="2018"/>
      <c r="BC103" s="2018"/>
      <c r="BD103" s="2018"/>
      <c r="BE103" s="2019"/>
      <c r="BF103" s="959"/>
    </row>
    <row r="104" spans="1:58" ht="21.95" customHeight="1">
      <c r="A104" s="2168"/>
      <c r="B104" s="1971"/>
      <c r="C104" s="1972"/>
      <c r="D104" s="1972"/>
      <c r="E104" s="1972"/>
      <c r="F104" s="1972"/>
      <c r="G104" s="1972"/>
      <c r="H104" s="1972"/>
      <c r="I104" s="1972"/>
      <c r="J104" s="1973"/>
      <c r="K104" s="2069"/>
      <c r="L104" s="2050"/>
      <c r="M104" s="2050"/>
      <c r="N104" s="2051"/>
      <c r="O104" s="2026"/>
      <c r="P104" s="2027"/>
      <c r="Q104" s="2027"/>
      <c r="R104" s="2027"/>
      <c r="S104" s="2027"/>
      <c r="T104" s="2028"/>
      <c r="U104" s="2026"/>
      <c r="V104" s="2027"/>
      <c r="W104" s="2027"/>
      <c r="X104" s="2027"/>
      <c r="Y104" s="2027"/>
      <c r="Z104" s="2028"/>
      <c r="AA104" s="2026"/>
      <c r="AB104" s="2027"/>
      <c r="AC104" s="2027"/>
      <c r="AD104" s="2027"/>
      <c r="AE104" s="2028"/>
      <c r="AF104" s="2013" t="s">
        <v>1863</v>
      </c>
      <c r="AG104" s="2014"/>
      <c r="AH104" s="2014"/>
      <c r="AI104" s="2014"/>
      <c r="AJ104" s="2014"/>
      <c r="AK104" s="2014"/>
      <c r="AL104" s="2015"/>
      <c r="AM104" s="2016"/>
      <c r="AN104" s="2016"/>
      <c r="AO104" s="2016"/>
      <c r="AP104" s="2016"/>
      <c r="AQ104" s="2016"/>
      <c r="AR104" s="2016"/>
      <c r="AS104" s="2016"/>
      <c r="AT104" s="2016"/>
      <c r="AU104" s="2016"/>
      <c r="AV104" s="2016"/>
      <c r="AW104" s="2016"/>
      <c r="AX104" s="2016"/>
      <c r="AY104" s="2016"/>
      <c r="AZ104" s="2017"/>
      <c r="BA104" s="2018"/>
      <c r="BB104" s="2018"/>
      <c r="BC104" s="2018"/>
      <c r="BD104" s="2018"/>
      <c r="BE104" s="2019"/>
      <c r="BF104" s="960"/>
    </row>
    <row r="105" spans="1:58" ht="21.95" customHeight="1">
      <c r="A105" s="2168"/>
      <c r="B105" s="1971"/>
      <c r="C105" s="1972"/>
      <c r="D105" s="1972"/>
      <c r="E105" s="1972"/>
      <c r="F105" s="1972"/>
      <c r="G105" s="1972"/>
      <c r="H105" s="1972"/>
      <c r="I105" s="1972"/>
      <c r="J105" s="1973"/>
      <c r="K105" s="2069"/>
      <c r="L105" s="2050"/>
      <c r="M105" s="2050"/>
      <c r="N105" s="2051"/>
      <c r="O105" s="2026"/>
      <c r="P105" s="2027"/>
      <c r="Q105" s="2027"/>
      <c r="R105" s="2027"/>
      <c r="S105" s="2027"/>
      <c r="T105" s="2028"/>
      <c r="U105" s="2026"/>
      <c r="V105" s="2027"/>
      <c r="W105" s="2027"/>
      <c r="X105" s="2027"/>
      <c r="Y105" s="2027"/>
      <c r="Z105" s="2028"/>
      <c r="AA105" s="2026"/>
      <c r="AB105" s="2027"/>
      <c r="AC105" s="2027"/>
      <c r="AD105" s="2027"/>
      <c r="AE105" s="2028"/>
      <c r="AF105" s="2013" t="s">
        <v>1864</v>
      </c>
      <c r="AG105" s="2014"/>
      <c r="AH105" s="2014"/>
      <c r="AI105" s="2014"/>
      <c r="AJ105" s="2014"/>
      <c r="AK105" s="2014"/>
      <c r="AL105" s="2114"/>
      <c r="AM105" s="2115"/>
      <c r="AN105" s="2115"/>
      <c r="AO105" s="2115"/>
      <c r="AP105" s="2115"/>
      <c r="AQ105" s="2115"/>
      <c r="AR105" s="2115"/>
      <c r="AS105" s="2115"/>
      <c r="AT105" s="2115"/>
      <c r="AU105" s="2115"/>
      <c r="AV105" s="2115"/>
      <c r="AW105" s="2115"/>
      <c r="AX105" s="2115"/>
      <c r="AY105" s="2115"/>
      <c r="AZ105" s="2116"/>
      <c r="BA105" s="2018"/>
      <c r="BB105" s="2018"/>
      <c r="BC105" s="2018"/>
      <c r="BD105" s="2018"/>
      <c r="BE105" s="2019"/>
      <c r="BF105" s="959"/>
    </row>
    <row r="106" spans="1:58" ht="21.95" customHeight="1">
      <c r="A106" s="2168"/>
      <c r="B106" s="1971"/>
      <c r="C106" s="1972"/>
      <c r="D106" s="1972"/>
      <c r="E106" s="1972"/>
      <c r="F106" s="1972"/>
      <c r="G106" s="1972"/>
      <c r="H106" s="1972"/>
      <c r="I106" s="1972"/>
      <c r="J106" s="1973"/>
      <c r="K106" s="2069"/>
      <c r="L106" s="2050"/>
      <c r="M106" s="2050"/>
      <c r="N106" s="2051"/>
      <c r="O106" s="2026"/>
      <c r="P106" s="2027"/>
      <c r="Q106" s="2027"/>
      <c r="R106" s="2027"/>
      <c r="S106" s="2027"/>
      <c r="T106" s="2028"/>
      <c r="U106" s="2026"/>
      <c r="V106" s="2027"/>
      <c r="W106" s="2027"/>
      <c r="X106" s="2027"/>
      <c r="Y106" s="2027"/>
      <c r="Z106" s="2028"/>
      <c r="AA106" s="2026"/>
      <c r="AB106" s="2027"/>
      <c r="AC106" s="2027"/>
      <c r="AD106" s="2027"/>
      <c r="AE106" s="2028"/>
      <c r="AF106" s="2013" t="s">
        <v>1830</v>
      </c>
      <c r="AG106" s="2014"/>
      <c r="AH106" s="2014"/>
      <c r="AI106" s="2014"/>
      <c r="AJ106" s="2014"/>
      <c r="AK106" s="2014"/>
      <c r="AL106" s="1983"/>
      <c r="AM106" s="1984"/>
      <c r="AN106" s="1984"/>
      <c r="AO106" s="1984"/>
      <c r="AP106" s="1984"/>
      <c r="AQ106" s="1984"/>
      <c r="AR106" s="1984"/>
      <c r="AS106" s="1984"/>
      <c r="AT106" s="1984"/>
      <c r="AU106" s="1984"/>
      <c r="AV106" s="1984"/>
      <c r="AW106" s="1984"/>
      <c r="AX106" s="1984"/>
      <c r="AY106" s="1984"/>
      <c r="AZ106" s="1985"/>
      <c r="BA106" s="2018"/>
      <c r="BB106" s="2018"/>
      <c r="BC106" s="2018"/>
      <c r="BD106" s="2018"/>
      <c r="BE106" s="2019"/>
      <c r="BF106" s="959"/>
    </row>
    <row r="107" spans="1:58" ht="21.95" customHeight="1">
      <c r="A107" s="2168"/>
      <c r="B107" s="1971"/>
      <c r="C107" s="1972"/>
      <c r="D107" s="1972"/>
      <c r="E107" s="1972"/>
      <c r="F107" s="1972"/>
      <c r="G107" s="1972"/>
      <c r="H107" s="1972"/>
      <c r="I107" s="1972"/>
      <c r="J107" s="1973"/>
      <c r="K107" s="2069"/>
      <c r="L107" s="2050"/>
      <c r="M107" s="2050"/>
      <c r="N107" s="2051"/>
      <c r="O107" s="2026"/>
      <c r="P107" s="2027"/>
      <c r="Q107" s="2027"/>
      <c r="R107" s="2027"/>
      <c r="S107" s="2027"/>
      <c r="T107" s="2028"/>
      <c r="U107" s="2026"/>
      <c r="V107" s="2027"/>
      <c r="W107" s="2027"/>
      <c r="X107" s="2027"/>
      <c r="Y107" s="2027"/>
      <c r="Z107" s="2028"/>
      <c r="AA107" s="2026"/>
      <c r="AB107" s="2027"/>
      <c r="AC107" s="2027"/>
      <c r="AD107" s="2027"/>
      <c r="AE107" s="2028"/>
      <c r="AF107" s="2013" t="s">
        <v>1831</v>
      </c>
      <c r="AG107" s="2014"/>
      <c r="AH107" s="2014"/>
      <c r="AI107" s="2014"/>
      <c r="AJ107" s="2014"/>
      <c r="AK107" s="2014"/>
      <c r="AL107" s="2015"/>
      <c r="AM107" s="2016"/>
      <c r="AN107" s="2016"/>
      <c r="AO107" s="2016"/>
      <c r="AP107" s="2016"/>
      <c r="AQ107" s="2016"/>
      <c r="AR107" s="2016"/>
      <c r="AS107" s="2016"/>
      <c r="AT107" s="2016"/>
      <c r="AU107" s="2016"/>
      <c r="AV107" s="2016"/>
      <c r="AW107" s="2016"/>
      <c r="AX107" s="2016"/>
      <c r="AY107" s="2016"/>
      <c r="AZ107" s="2017"/>
      <c r="BA107" s="2018"/>
      <c r="BB107" s="2018"/>
      <c r="BC107" s="2018"/>
      <c r="BD107" s="2018"/>
      <c r="BE107" s="2019"/>
      <c r="BF107" s="959"/>
    </row>
    <row r="108" spans="1:58" ht="21.95" customHeight="1">
      <c r="A108" s="2168"/>
      <c r="B108" s="1971"/>
      <c r="C108" s="1972"/>
      <c r="D108" s="1972"/>
      <c r="E108" s="1972"/>
      <c r="F108" s="1972"/>
      <c r="G108" s="1972"/>
      <c r="H108" s="1972"/>
      <c r="I108" s="1972"/>
      <c r="J108" s="1973"/>
      <c r="K108" s="2069"/>
      <c r="L108" s="2050"/>
      <c r="M108" s="2050"/>
      <c r="N108" s="2051"/>
      <c r="O108" s="2026"/>
      <c r="P108" s="2027"/>
      <c r="Q108" s="2027"/>
      <c r="R108" s="2027"/>
      <c r="S108" s="2027"/>
      <c r="T108" s="2028"/>
      <c r="U108" s="2026"/>
      <c r="V108" s="2027"/>
      <c r="W108" s="2027"/>
      <c r="X108" s="2027"/>
      <c r="Y108" s="2027"/>
      <c r="Z108" s="2028"/>
      <c r="AA108" s="2026"/>
      <c r="AB108" s="2027"/>
      <c r="AC108" s="2027"/>
      <c r="AD108" s="2027"/>
      <c r="AE108" s="2028"/>
      <c r="AF108" s="2013" t="s">
        <v>1865</v>
      </c>
      <c r="AG108" s="2014"/>
      <c r="AH108" s="2014"/>
      <c r="AI108" s="2014"/>
      <c r="AJ108" s="2014"/>
      <c r="AK108" s="2014"/>
      <c r="AL108" s="2015"/>
      <c r="AM108" s="2016"/>
      <c r="AN108" s="2016"/>
      <c r="AO108" s="2016"/>
      <c r="AP108" s="2016"/>
      <c r="AQ108" s="2016"/>
      <c r="AR108" s="2016"/>
      <c r="AS108" s="2016"/>
      <c r="AT108" s="2016"/>
      <c r="AU108" s="2016"/>
      <c r="AV108" s="2016"/>
      <c r="AW108" s="2016"/>
      <c r="AX108" s="2016"/>
      <c r="AY108" s="2016"/>
      <c r="AZ108" s="2017"/>
      <c r="BA108" s="2018"/>
      <c r="BB108" s="2018"/>
      <c r="BC108" s="2018"/>
      <c r="BD108" s="2018"/>
      <c r="BE108" s="2019"/>
      <c r="BF108" s="959"/>
    </row>
    <row r="109" spans="1:58" ht="21.95" customHeight="1">
      <c r="A109" s="2168"/>
      <c r="B109" s="1971"/>
      <c r="C109" s="1972"/>
      <c r="D109" s="1972"/>
      <c r="E109" s="1972"/>
      <c r="F109" s="1972"/>
      <c r="G109" s="1972"/>
      <c r="H109" s="1972"/>
      <c r="I109" s="1972"/>
      <c r="J109" s="1973"/>
      <c r="K109" s="2069"/>
      <c r="L109" s="2050"/>
      <c r="M109" s="2050"/>
      <c r="N109" s="2051"/>
      <c r="O109" s="2026"/>
      <c r="P109" s="2027"/>
      <c r="Q109" s="2027"/>
      <c r="R109" s="2027"/>
      <c r="S109" s="2027"/>
      <c r="T109" s="2028"/>
      <c r="U109" s="2026"/>
      <c r="V109" s="2027"/>
      <c r="W109" s="2027"/>
      <c r="X109" s="2027"/>
      <c r="Y109" s="2027"/>
      <c r="Z109" s="2028"/>
      <c r="AA109" s="2026"/>
      <c r="AB109" s="2027"/>
      <c r="AC109" s="2027"/>
      <c r="AD109" s="2027"/>
      <c r="AE109" s="2028"/>
      <c r="AF109" s="2020" t="s">
        <v>1933</v>
      </c>
      <c r="AG109" s="2020"/>
      <c r="AH109" s="2020"/>
      <c r="AI109" s="2020"/>
      <c r="AJ109" s="2020"/>
      <c r="AK109" s="2013"/>
      <c r="AL109" s="1983"/>
      <c r="AM109" s="1984"/>
      <c r="AN109" s="1984"/>
      <c r="AO109" s="1984"/>
      <c r="AP109" s="1984"/>
      <c r="AQ109" s="1984"/>
      <c r="AR109" s="1984"/>
      <c r="AS109" s="1984"/>
      <c r="AT109" s="1984"/>
      <c r="AU109" s="1984"/>
      <c r="AV109" s="1984"/>
      <c r="AW109" s="1984"/>
      <c r="AX109" s="1984"/>
      <c r="AY109" s="1984"/>
      <c r="AZ109" s="1985"/>
      <c r="BA109" s="2018"/>
      <c r="BB109" s="2018"/>
      <c r="BC109" s="2018"/>
      <c r="BD109" s="2018"/>
      <c r="BE109" s="2019"/>
      <c r="BF109" s="959"/>
    </row>
    <row r="110" spans="1:58" ht="21.95" customHeight="1">
      <c r="A110" s="2168"/>
      <c r="B110" s="1971"/>
      <c r="C110" s="1972"/>
      <c r="D110" s="1972"/>
      <c r="E110" s="1972"/>
      <c r="F110" s="1972"/>
      <c r="G110" s="1972"/>
      <c r="H110" s="1972"/>
      <c r="I110" s="1972"/>
      <c r="J110" s="1973"/>
      <c r="K110" s="2069"/>
      <c r="L110" s="2050"/>
      <c r="M110" s="2050"/>
      <c r="N110" s="2051"/>
      <c r="O110" s="2026"/>
      <c r="P110" s="2027"/>
      <c r="Q110" s="2027"/>
      <c r="R110" s="2027"/>
      <c r="S110" s="2027"/>
      <c r="T110" s="2028"/>
      <c r="U110" s="2026"/>
      <c r="V110" s="2027"/>
      <c r="W110" s="2027"/>
      <c r="X110" s="2027"/>
      <c r="Y110" s="2027"/>
      <c r="Z110" s="2028"/>
      <c r="AA110" s="2026"/>
      <c r="AB110" s="2027"/>
      <c r="AC110" s="2027"/>
      <c r="AD110" s="2027"/>
      <c r="AE110" s="2028"/>
      <c r="AF110" s="2020" t="s">
        <v>1832</v>
      </c>
      <c r="AG110" s="2020"/>
      <c r="AH110" s="2020"/>
      <c r="AI110" s="2020"/>
      <c r="AJ110" s="2020"/>
      <c r="AK110" s="2013"/>
      <c r="AL110" s="1983"/>
      <c r="AM110" s="1984"/>
      <c r="AN110" s="1984"/>
      <c r="AO110" s="1984"/>
      <c r="AP110" s="1984"/>
      <c r="AQ110" s="1984"/>
      <c r="AR110" s="1984"/>
      <c r="AS110" s="1984"/>
      <c r="AT110" s="1984"/>
      <c r="AU110" s="1984"/>
      <c r="AV110" s="1984"/>
      <c r="AW110" s="1984"/>
      <c r="AX110" s="1984"/>
      <c r="AY110" s="1984"/>
      <c r="AZ110" s="1985"/>
      <c r="BA110" s="2018"/>
      <c r="BB110" s="2018"/>
      <c r="BC110" s="2018"/>
      <c r="BD110" s="2018"/>
      <c r="BE110" s="2019"/>
      <c r="BF110" s="959"/>
    </row>
    <row r="111" spans="1:58" ht="21.95" customHeight="1">
      <c r="A111" s="2168"/>
      <c r="B111" s="1971"/>
      <c r="C111" s="1972"/>
      <c r="D111" s="1972"/>
      <c r="E111" s="1972"/>
      <c r="F111" s="1972"/>
      <c r="G111" s="1972"/>
      <c r="H111" s="1972"/>
      <c r="I111" s="1972"/>
      <c r="J111" s="1973"/>
      <c r="K111" s="2069"/>
      <c r="L111" s="2050"/>
      <c r="M111" s="2050"/>
      <c r="N111" s="2051"/>
      <c r="O111" s="2026"/>
      <c r="P111" s="2027"/>
      <c r="Q111" s="2027"/>
      <c r="R111" s="2027"/>
      <c r="S111" s="2027"/>
      <c r="T111" s="2028"/>
      <c r="U111" s="2026"/>
      <c r="V111" s="2027"/>
      <c r="W111" s="2027"/>
      <c r="X111" s="2027"/>
      <c r="Y111" s="2027"/>
      <c r="Z111" s="2028"/>
      <c r="AA111" s="2026"/>
      <c r="AB111" s="2027"/>
      <c r="AC111" s="2027"/>
      <c r="AD111" s="2027"/>
      <c r="AE111" s="2028"/>
      <c r="AF111" s="2020" t="s">
        <v>1835</v>
      </c>
      <c r="AG111" s="2020"/>
      <c r="AH111" s="2020"/>
      <c r="AI111" s="2020"/>
      <c r="AJ111" s="2020"/>
      <c r="AK111" s="2013"/>
      <c r="AL111" s="1983"/>
      <c r="AM111" s="1984"/>
      <c r="AN111" s="1984"/>
      <c r="AO111" s="1984"/>
      <c r="AP111" s="1984"/>
      <c r="AQ111" s="1984"/>
      <c r="AR111" s="1984"/>
      <c r="AS111" s="1984"/>
      <c r="AT111" s="1984"/>
      <c r="AU111" s="1984"/>
      <c r="AV111" s="1984"/>
      <c r="AW111" s="1984"/>
      <c r="AX111" s="1984"/>
      <c r="AY111" s="1984"/>
      <c r="AZ111" s="1985"/>
      <c r="BA111" s="2018"/>
      <c r="BB111" s="2018"/>
      <c r="BC111" s="2018"/>
      <c r="BD111" s="2018"/>
      <c r="BE111" s="2019"/>
      <c r="BF111" s="960"/>
    </row>
    <row r="112" spans="1:58" ht="21.95" customHeight="1">
      <c r="A112" s="2168"/>
      <c r="B112" s="1971"/>
      <c r="C112" s="1972"/>
      <c r="D112" s="1972"/>
      <c r="E112" s="1972"/>
      <c r="F112" s="1972"/>
      <c r="G112" s="1972"/>
      <c r="H112" s="1972"/>
      <c r="I112" s="1972"/>
      <c r="J112" s="1973"/>
      <c r="K112" s="2069"/>
      <c r="L112" s="2050"/>
      <c r="M112" s="2050"/>
      <c r="N112" s="2051"/>
      <c r="O112" s="2026"/>
      <c r="P112" s="2027"/>
      <c r="Q112" s="2027"/>
      <c r="R112" s="2027"/>
      <c r="S112" s="2027"/>
      <c r="T112" s="2028"/>
      <c r="U112" s="2026"/>
      <c r="V112" s="2027"/>
      <c r="W112" s="2027"/>
      <c r="X112" s="2027"/>
      <c r="Y112" s="2027"/>
      <c r="Z112" s="2028"/>
      <c r="AA112" s="2026"/>
      <c r="AB112" s="2027"/>
      <c r="AC112" s="2027"/>
      <c r="AD112" s="2027"/>
      <c r="AE112" s="2028"/>
      <c r="AF112" s="2020" t="s">
        <v>1866</v>
      </c>
      <c r="AG112" s="2020"/>
      <c r="AH112" s="2020"/>
      <c r="AI112" s="2020"/>
      <c r="AJ112" s="2020"/>
      <c r="AK112" s="2013"/>
      <c r="AL112" s="2099"/>
      <c r="AM112" s="2100"/>
      <c r="AN112" s="2100"/>
      <c r="AO112" s="2100"/>
      <c r="AP112" s="2100"/>
      <c r="AQ112" s="2100"/>
      <c r="AR112" s="2100"/>
      <c r="AS112" s="2100"/>
      <c r="AT112" s="2100"/>
      <c r="AU112" s="2100"/>
      <c r="AV112" s="2100"/>
      <c r="AW112" s="2100"/>
      <c r="AX112" s="2100"/>
      <c r="AY112" s="2100"/>
      <c r="AZ112" s="2101"/>
      <c r="BA112" s="2102"/>
      <c r="BB112" s="2102"/>
      <c r="BC112" s="2102"/>
      <c r="BD112" s="2102"/>
      <c r="BE112" s="2103"/>
      <c r="BF112" s="960"/>
    </row>
    <row r="113" spans="1:58" ht="21.95" customHeight="1">
      <c r="A113" s="2168"/>
      <c r="B113" s="1971"/>
      <c r="C113" s="1972"/>
      <c r="D113" s="1972"/>
      <c r="E113" s="1972"/>
      <c r="F113" s="1972"/>
      <c r="G113" s="1972"/>
      <c r="H113" s="1972"/>
      <c r="I113" s="1972"/>
      <c r="J113" s="1973"/>
      <c r="K113" s="2069"/>
      <c r="L113" s="2050"/>
      <c r="M113" s="2050"/>
      <c r="N113" s="2051"/>
      <c r="O113" s="2026"/>
      <c r="P113" s="2027"/>
      <c r="Q113" s="2027"/>
      <c r="R113" s="2027"/>
      <c r="S113" s="2027"/>
      <c r="T113" s="2028"/>
      <c r="U113" s="2026"/>
      <c r="V113" s="2027"/>
      <c r="W113" s="2027"/>
      <c r="X113" s="2027"/>
      <c r="Y113" s="2027"/>
      <c r="Z113" s="2028"/>
      <c r="AA113" s="2026"/>
      <c r="AB113" s="2027"/>
      <c r="AC113" s="2027"/>
      <c r="AD113" s="2027"/>
      <c r="AE113" s="2028"/>
      <c r="AF113" s="2020" t="s">
        <v>1836</v>
      </c>
      <c r="AG113" s="2020"/>
      <c r="AH113" s="2020"/>
      <c r="AI113" s="2020"/>
      <c r="AJ113" s="2020"/>
      <c r="AK113" s="2013"/>
      <c r="AL113" s="1983"/>
      <c r="AM113" s="1984"/>
      <c r="AN113" s="1984"/>
      <c r="AO113" s="1984"/>
      <c r="AP113" s="1984"/>
      <c r="AQ113" s="1984"/>
      <c r="AR113" s="1984"/>
      <c r="AS113" s="1984"/>
      <c r="AT113" s="1984"/>
      <c r="AU113" s="1984"/>
      <c r="AV113" s="1984"/>
      <c r="AW113" s="1984"/>
      <c r="AX113" s="1984"/>
      <c r="AY113" s="1984"/>
      <c r="AZ113" s="1985"/>
      <c r="BA113" s="2018"/>
      <c r="BB113" s="2021"/>
      <c r="BC113" s="2021"/>
      <c r="BD113" s="2021"/>
      <c r="BE113" s="2022"/>
      <c r="BF113" s="961"/>
    </row>
    <row r="114" spans="1:58" ht="21.95" customHeight="1">
      <c r="A114" s="2168"/>
      <c r="B114" s="1974"/>
      <c r="C114" s="1975"/>
      <c r="D114" s="1975"/>
      <c r="E114" s="1975"/>
      <c r="F114" s="1975"/>
      <c r="G114" s="1975"/>
      <c r="H114" s="1975"/>
      <c r="I114" s="1975"/>
      <c r="J114" s="1976"/>
      <c r="K114" s="2091"/>
      <c r="L114" s="2092"/>
      <c r="M114" s="2092"/>
      <c r="N114" s="2093"/>
      <c r="O114" s="2063"/>
      <c r="P114" s="2064"/>
      <c r="Q114" s="2064"/>
      <c r="R114" s="2064"/>
      <c r="S114" s="2064"/>
      <c r="T114" s="2065"/>
      <c r="U114" s="2063"/>
      <c r="V114" s="2064"/>
      <c r="W114" s="2064"/>
      <c r="X114" s="2064"/>
      <c r="Y114" s="2064"/>
      <c r="Z114" s="2065"/>
      <c r="AA114" s="2063"/>
      <c r="AB114" s="2064"/>
      <c r="AC114" s="2064"/>
      <c r="AD114" s="2064"/>
      <c r="AE114" s="2065"/>
      <c r="AF114" s="2039" t="s">
        <v>1859</v>
      </c>
      <c r="AG114" s="2020"/>
      <c r="AH114" s="2020"/>
      <c r="AI114" s="2020"/>
      <c r="AJ114" s="2020"/>
      <c r="AK114" s="2013"/>
      <c r="AL114" s="2015"/>
      <c r="AM114" s="2016"/>
      <c r="AN114" s="2016"/>
      <c r="AO114" s="2016"/>
      <c r="AP114" s="2016"/>
      <c r="AQ114" s="2016"/>
      <c r="AR114" s="2016"/>
      <c r="AS114" s="2016"/>
      <c r="AT114" s="2016"/>
      <c r="AU114" s="2016"/>
      <c r="AV114" s="2016"/>
      <c r="AW114" s="2016"/>
      <c r="AX114" s="2016"/>
      <c r="AY114" s="2016"/>
      <c r="AZ114" s="2017"/>
      <c r="BA114" s="2018"/>
      <c r="BB114" s="2021"/>
      <c r="BC114" s="2021"/>
      <c r="BD114" s="2021"/>
      <c r="BE114" s="2022"/>
      <c r="BF114" s="961"/>
    </row>
    <row r="115" spans="1:58" ht="21.95" hidden="1" customHeight="1">
      <c r="A115" s="2168"/>
      <c r="B115" s="1968" t="s">
        <v>146</v>
      </c>
      <c r="C115" s="1938"/>
      <c r="D115" s="1938"/>
      <c r="E115" s="1938"/>
      <c r="F115" s="1938"/>
      <c r="G115" s="1938"/>
      <c r="H115" s="1938"/>
      <c r="I115" s="1938"/>
      <c r="J115" s="1939"/>
      <c r="K115" s="1995"/>
      <c r="L115" s="1996"/>
      <c r="M115" s="1996"/>
      <c r="N115" s="1997"/>
      <c r="O115" s="2066"/>
      <c r="P115" s="2024"/>
      <c r="Q115" s="2024"/>
      <c r="R115" s="2024"/>
      <c r="S115" s="2024"/>
      <c r="T115" s="2025"/>
      <c r="U115" s="2023"/>
      <c r="V115" s="2024"/>
      <c r="W115" s="2024"/>
      <c r="X115" s="2024"/>
      <c r="Y115" s="2024"/>
      <c r="Z115" s="2025"/>
      <c r="AA115" s="1995"/>
      <c r="AB115" s="1996"/>
      <c r="AC115" s="1996"/>
      <c r="AD115" s="1996"/>
      <c r="AE115" s="1997"/>
      <c r="AF115" s="2039" t="s">
        <v>808</v>
      </c>
      <c r="AG115" s="2020"/>
      <c r="AH115" s="2020"/>
      <c r="AI115" s="2020"/>
      <c r="AJ115" s="2020"/>
      <c r="AK115" s="2013"/>
      <c r="AL115" s="2117"/>
      <c r="AM115" s="2118"/>
      <c r="AN115" s="2118"/>
      <c r="AO115" s="2118"/>
      <c r="AP115" s="2118"/>
      <c r="AQ115" s="2118"/>
      <c r="AR115" s="2118"/>
      <c r="AS115" s="2118"/>
      <c r="AT115" s="2118"/>
      <c r="AU115" s="2118"/>
      <c r="AV115" s="2118"/>
      <c r="AW115" s="2118"/>
      <c r="AX115" s="2118"/>
      <c r="AY115" s="2118"/>
      <c r="AZ115" s="2119"/>
      <c r="BA115" s="2039"/>
      <c r="BB115" s="2020"/>
      <c r="BC115" s="2020"/>
      <c r="BD115" s="2020"/>
      <c r="BE115" s="2120"/>
      <c r="BF115" s="959"/>
    </row>
    <row r="116" spans="1:58" ht="21.95" hidden="1" customHeight="1">
      <c r="A116" s="2168"/>
      <c r="B116" s="1971"/>
      <c r="C116" s="1941"/>
      <c r="D116" s="1941"/>
      <c r="E116" s="1941"/>
      <c r="F116" s="1941"/>
      <c r="G116" s="1941"/>
      <c r="H116" s="1941"/>
      <c r="I116" s="1941"/>
      <c r="J116" s="1942"/>
      <c r="K116" s="1998"/>
      <c r="L116" s="1999"/>
      <c r="M116" s="1999"/>
      <c r="N116" s="2000"/>
      <c r="O116" s="2067"/>
      <c r="P116" s="2027"/>
      <c r="Q116" s="2027"/>
      <c r="R116" s="2027"/>
      <c r="S116" s="2027"/>
      <c r="T116" s="2028"/>
      <c r="U116" s="2026"/>
      <c r="V116" s="2027"/>
      <c r="W116" s="2027"/>
      <c r="X116" s="2027"/>
      <c r="Y116" s="2027"/>
      <c r="Z116" s="2028"/>
      <c r="AA116" s="1998"/>
      <c r="AB116" s="1999"/>
      <c r="AC116" s="1999"/>
      <c r="AD116" s="1999"/>
      <c r="AE116" s="2000"/>
      <c r="AF116" s="2039" t="s">
        <v>814</v>
      </c>
      <c r="AG116" s="2020"/>
      <c r="AH116" s="2020"/>
      <c r="AI116" s="2020"/>
      <c r="AJ116" s="2020"/>
      <c r="AK116" s="2013"/>
      <c r="AL116" s="2117"/>
      <c r="AM116" s="2118"/>
      <c r="AN116" s="2118"/>
      <c r="AO116" s="2118"/>
      <c r="AP116" s="2118"/>
      <c r="AQ116" s="2118"/>
      <c r="AR116" s="2118"/>
      <c r="AS116" s="2118"/>
      <c r="AT116" s="2118"/>
      <c r="AU116" s="2118"/>
      <c r="AV116" s="2118"/>
      <c r="AW116" s="2118"/>
      <c r="AX116" s="2118"/>
      <c r="AY116" s="2118"/>
      <c r="AZ116" s="2119"/>
      <c r="BA116" s="2014"/>
      <c r="BB116" s="2014"/>
      <c r="BC116" s="2014"/>
      <c r="BD116" s="2014"/>
      <c r="BE116" s="2121"/>
      <c r="BF116" s="959"/>
    </row>
    <row r="117" spans="1:58" ht="21.95" hidden="1" customHeight="1">
      <c r="A117" s="2168"/>
      <c r="B117" s="1971"/>
      <c r="C117" s="1941"/>
      <c r="D117" s="1941"/>
      <c r="E117" s="1941"/>
      <c r="F117" s="1941"/>
      <c r="G117" s="1941"/>
      <c r="H117" s="1941"/>
      <c r="I117" s="1941"/>
      <c r="J117" s="1942"/>
      <c r="K117" s="1998"/>
      <c r="L117" s="1999"/>
      <c r="M117" s="1999"/>
      <c r="N117" s="2000"/>
      <c r="O117" s="2067"/>
      <c r="P117" s="2027"/>
      <c r="Q117" s="2027"/>
      <c r="R117" s="2027"/>
      <c r="S117" s="2027"/>
      <c r="T117" s="2028"/>
      <c r="U117" s="2026"/>
      <c r="V117" s="2027"/>
      <c r="W117" s="2027"/>
      <c r="X117" s="2027"/>
      <c r="Y117" s="2027"/>
      <c r="Z117" s="2028"/>
      <c r="AA117" s="1998"/>
      <c r="AB117" s="1999"/>
      <c r="AC117" s="1999"/>
      <c r="AD117" s="1999"/>
      <c r="AE117" s="2000"/>
      <c r="AF117" s="2020" t="s">
        <v>1437</v>
      </c>
      <c r="AG117" s="2020"/>
      <c r="AH117" s="2020"/>
      <c r="AI117" s="2020"/>
      <c r="AJ117" s="2020"/>
      <c r="AK117" s="2013"/>
      <c r="AL117" s="2122"/>
      <c r="AM117" s="2123"/>
      <c r="AN117" s="2123"/>
      <c r="AO117" s="2123"/>
      <c r="AP117" s="2123"/>
      <c r="AQ117" s="2123"/>
      <c r="AR117" s="2123"/>
      <c r="AS117" s="2123"/>
      <c r="AT117" s="2123"/>
      <c r="AU117" s="2123"/>
      <c r="AV117" s="2123"/>
      <c r="AW117" s="2123"/>
      <c r="AX117" s="2123"/>
      <c r="AY117" s="2123"/>
      <c r="AZ117" s="2124"/>
      <c r="BA117" s="2014"/>
      <c r="BB117" s="2014"/>
      <c r="BC117" s="2014"/>
      <c r="BD117" s="2014"/>
      <c r="BE117" s="2121"/>
      <c r="BF117" s="959"/>
    </row>
    <row r="118" spans="1:58" ht="21.95" hidden="1" customHeight="1">
      <c r="A118" s="2168"/>
      <c r="B118" s="1971"/>
      <c r="C118" s="1941"/>
      <c r="D118" s="1941"/>
      <c r="E118" s="1941"/>
      <c r="F118" s="1941"/>
      <c r="G118" s="1941"/>
      <c r="H118" s="1941"/>
      <c r="I118" s="1941"/>
      <c r="J118" s="1942"/>
      <c r="K118" s="1998"/>
      <c r="L118" s="1999"/>
      <c r="M118" s="1999"/>
      <c r="N118" s="2000"/>
      <c r="O118" s="2067"/>
      <c r="P118" s="2027"/>
      <c r="Q118" s="2027"/>
      <c r="R118" s="2027"/>
      <c r="S118" s="2027"/>
      <c r="T118" s="2028"/>
      <c r="U118" s="2026"/>
      <c r="V118" s="2027"/>
      <c r="W118" s="2027"/>
      <c r="X118" s="2027"/>
      <c r="Y118" s="2027"/>
      <c r="Z118" s="2028"/>
      <c r="AA118" s="1998"/>
      <c r="AB118" s="1999"/>
      <c r="AC118" s="1999"/>
      <c r="AD118" s="1999"/>
      <c r="AE118" s="2000"/>
      <c r="AF118" s="2020" t="s">
        <v>807</v>
      </c>
      <c r="AG118" s="2020"/>
      <c r="AH118" s="2020"/>
      <c r="AI118" s="2020"/>
      <c r="AJ118" s="2020"/>
      <c r="AK118" s="2013"/>
      <c r="AL118" s="2122"/>
      <c r="AM118" s="2123"/>
      <c r="AN118" s="2123"/>
      <c r="AO118" s="2123"/>
      <c r="AP118" s="2123"/>
      <c r="AQ118" s="2123"/>
      <c r="AR118" s="2123"/>
      <c r="AS118" s="2123"/>
      <c r="AT118" s="2123"/>
      <c r="AU118" s="2123"/>
      <c r="AV118" s="2123"/>
      <c r="AW118" s="2123"/>
      <c r="AX118" s="2123"/>
      <c r="AY118" s="2123"/>
      <c r="AZ118" s="2124"/>
      <c r="BA118" s="2014"/>
      <c r="BB118" s="2014"/>
      <c r="BC118" s="2014"/>
      <c r="BD118" s="2014"/>
      <c r="BE118" s="2121"/>
      <c r="BF118" s="959"/>
    </row>
    <row r="119" spans="1:58" ht="21.95" hidden="1" customHeight="1">
      <c r="A119" s="2168"/>
      <c r="B119" s="1971"/>
      <c r="C119" s="1941"/>
      <c r="D119" s="1941"/>
      <c r="E119" s="1941"/>
      <c r="F119" s="1941"/>
      <c r="G119" s="1941"/>
      <c r="H119" s="1941"/>
      <c r="I119" s="1941"/>
      <c r="J119" s="1942"/>
      <c r="K119" s="1998"/>
      <c r="L119" s="1999"/>
      <c r="M119" s="1999"/>
      <c r="N119" s="2000"/>
      <c r="O119" s="2067"/>
      <c r="P119" s="2027"/>
      <c r="Q119" s="2027"/>
      <c r="R119" s="2027"/>
      <c r="S119" s="2027"/>
      <c r="T119" s="2028"/>
      <c r="U119" s="2026"/>
      <c r="V119" s="2027"/>
      <c r="W119" s="2027"/>
      <c r="X119" s="2027"/>
      <c r="Y119" s="2027"/>
      <c r="Z119" s="2028"/>
      <c r="AA119" s="1998"/>
      <c r="AB119" s="1999"/>
      <c r="AC119" s="1999"/>
      <c r="AD119" s="1999"/>
      <c r="AE119" s="2000"/>
      <c r="AF119" s="2039" t="s">
        <v>567</v>
      </c>
      <c r="AG119" s="2020"/>
      <c r="AH119" s="2020"/>
      <c r="AI119" s="2020"/>
      <c r="AJ119" s="2020"/>
      <c r="AK119" s="2013"/>
      <c r="AL119" s="2117"/>
      <c r="AM119" s="2118"/>
      <c r="AN119" s="2118"/>
      <c r="AO119" s="2118"/>
      <c r="AP119" s="2118"/>
      <c r="AQ119" s="2118"/>
      <c r="AR119" s="2118"/>
      <c r="AS119" s="2118"/>
      <c r="AT119" s="2118"/>
      <c r="AU119" s="2118"/>
      <c r="AV119" s="2118"/>
      <c r="AW119" s="2118"/>
      <c r="AX119" s="2118"/>
      <c r="AY119" s="2118"/>
      <c r="AZ119" s="2119"/>
      <c r="BA119" s="2039"/>
      <c r="BB119" s="2020"/>
      <c r="BC119" s="2020"/>
      <c r="BD119" s="2020"/>
      <c r="BE119" s="2120"/>
      <c r="BF119" s="959"/>
    </row>
    <row r="120" spans="1:58" ht="21.95" hidden="1" customHeight="1">
      <c r="A120" s="2168"/>
      <c r="B120" s="1971"/>
      <c r="C120" s="1941"/>
      <c r="D120" s="1941"/>
      <c r="E120" s="1941"/>
      <c r="F120" s="1941"/>
      <c r="G120" s="1941"/>
      <c r="H120" s="1941"/>
      <c r="I120" s="1941"/>
      <c r="J120" s="1942"/>
      <c r="K120" s="1998"/>
      <c r="L120" s="1999"/>
      <c r="M120" s="1999"/>
      <c r="N120" s="2000"/>
      <c r="O120" s="2067"/>
      <c r="P120" s="2027"/>
      <c r="Q120" s="2027"/>
      <c r="R120" s="2027"/>
      <c r="S120" s="2027"/>
      <c r="T120" s="2028"/>
      <c r="U120" s="2026"/>
      <c r="V120" s="2027"/>
      <c r="W120" s="2027"/>
      <c r="X120" s="2027"/>
      <c r="Y120" s="2027"/>
      <c r="Z120" s="2028"/>
      <c r="AA120" s="1998"/>
      <c r="AB120" s="1999"/>
      <c r="AC120" s="1999"/>
      <c r="AD120" s="1999"/>
      <c r="AE120" s="2000"/>
      <c r="AF120" s="2039" t="s">
        <v>566</v>
      </c>
      <c r="AG120" s="2020"/>
      <c r="AH120" s="2020"/>
      <c r="AI120" s="2020"/>
      <c r="AJ120" s="2020"/>
      <c r="AK120" s="2013"/>
      <c r="AL120" s="2117"/>
      <c r="AM120" s="2118"/>
      <c r="AN120" s="2118"/>
      <c r="AO120" s="2118"/>
      <c r="AP120" s="2118"/>
      <c r="AQ120" s="2118"/>
      <c r="AR120" s="2118"/>
      <c r="AS120" s="2118"/>
      <c r="AT120" s="2118"/>
      <c r="AU120" s="2118"/>
      <c r="AV120" s="2118"/>
      <c r="AW120" s="2118"/>
      <c r="AX120" s="2118"/>
      <c r="AY120" s="2118"/>
      <c r="AZ120" s="2119"/>
      <c r="BA120" s="2039"/>
      <c r="BB120" s="2020"/>
      <c r="BC120" s="2020"/>
      <c r="BD120" s="2020"/>
      <c r="BE120" s="2120"/>
      <c r="BF120" s="959"/>
    </row>
    <row r="121" spans="1:58" ht="21.95" hidden="1" customHeight="1">
      <c r="A121" s="2168"/>
      <c r="B121" s="1971"/>
      <c r="C121" s="1941"/>
      <c r="D121" s="1941"/>
      <c r="E121" s="1941"/>
      <c r="F121" s="1941"/>
      <c r="G121" s="1941"/>
      <c r="H121" s="1941"/>
      <c r="I121" s="1941"/>
      <c r="J121" s="1942"/>
      <c r="K121" s="1998"/>
      <c r="L121" s="1999"/>
      <c r="M121" s="1999"/>
      <c r="N121" s="2000"/>
      <c r="O121" s="2067"/>
      <c r="P121" s="2027"/>
      <c r="Q121" s="2027"/>
      <c r="R121" s="2027"/>
      <c r="S121" s="2027"/>
      <c r="T121" s="2028"/>
      <c r="U121" s="2026"/>
      <c r="V121" s="2027"/>
      <c r="W121" s="2027"/>
      <c r="X121" s="2027"/>
      <c r="Y121" s="2027"/>
      <c r="Z121" s="2028"/>
      <c r="AA121" s="1998"/>
      <c r="AB121" s="1999"/>
      <c r="AC121" s="1999"/>
      <c r="AD121" s="1999"/>
      <c r="AE121" s="2000"/>
      <c r="AF121" s="2039" t="s">
        <v>565</v>
      </c>
      <c r="AG121" s="2020"/>
      <c r="AH121" s="2020"/>
      <c r="AI121" s="2020"/>
      <c r="AJ121" s="2020"/>
      <c r="AK121" s="2013"/>
      <c r="AL121" s="2117"/>
      <c r="AM121" s="2118"/>
      <c r="AN121" s="2118"/>
      <c r="AO121" s="2118"/>
      <c r="AP121" s="2118"/>
      <c r="AQ121" s="2118"/>
      <c r="AR121" s="2118"/>
      <c r="AS121" s="2118"/>
      <c r="AT121" s="2118"/>
      <c r="AU121" s="2118"/>
      <c r="AV121" s="2118"/>
      <c r="AW121" s="2118"/>
      <c r="AX121" s="2118"/>
      <c r="AY121" s="2118"/>
      <c r="AZ121" s="2119"/>
      <c r="BA121" s="2039"/>
      <c r="BB121" s="2020"/>
      <c r="BC121" s="2020"/>
      <c r="BD121" s="2020"/>
      <c r="BE121" s="2120"/>
      <c r="BF121" s="959"/>
    </row>
    <row r="122" spans="1:58" ht="21.95" hidden="1" customHeight="1">
      <c r="A122" s="2168"/>
      <c r="B122" s="1971"/>
      <c r="C122" s="1941"/>
      <c r="D122" s="1941"/>
      <c r="E122" s="1941"/>
      <c r="F122" s="1941"/>
      <c r="G122" s="1941"/>
      <c r="H122" s="1941"/>
      <c r="I122" s="1941"/>
      <c r="J122" s="1942"/>
      <c r="K122" s="1998"/>
      <c r="L122" s="1999"/>
      <c r="M122" s="1999"/>
      <c r="N122" s="2000"/>
      <c r="O122" s="2067"/>
      <c r="P122" s="2027"/>
      <c r="Q122" s="2027"/>
      <c r="R122" s="2027"/>
      <c r="S122" s="2027"/>
      <c r="T122" s="2028"/>
      <c r="U122" s="2026"/>
      <c r="V122" s="2027"/>
      <c r="W122" s="2027"/>
      <c r="X122" s="2027"/>
      <c r="Y122" s="2027"/>
      <c r="Z122" s="2028"/>
      <c r="AA122" s="1998"/>
      <c r="AB122" s="1999"/>
      <c r="AC122" s="1999"/>
      <c r="AD122" s="1999"/>
      <c r="AE122" s="2000"/>
      <c r="AF122" s="2039" t="s">
        <v>564</v>
      </c>
      <c r="AG122" s="2020"/>
      <c r="AH122" s="2020"/>
      <c r="AI122" s="2020"/>
      <c r="AJ122" s="2020"/>
      <c r="AK122" s="2013"/>
      <c r="AL122" s="2117"/>
      <c r="AM122" s="2118"/>
      <c r="AN122" s="2118"/>
      <c r="AO122" s="2118"/>
      <c r="AP122" s="2118"/>
      <c r="AQ122" s="2118"/>
      <c r="AR122" s="2118"/>
      <c r="AS122" s="2118"/>
      <c r="AT122" s="2118"/>
      <c r="AU122" s="2118"/>
      <c r="AV122" s="2118"/>
      <c r="AW122" s="2118"/>
      <c r="AX122" s="2118"/>
      <c r="AY122" s="2118"/>
      <c r="AZ122" s="2119"/>
      <c r="BA122" s="2039"/>
      <c r="BB122" s="2020"/>
      <c r="BC122" s="2020"/>
      <c r="BD122" s="2020"/>
      <c r="BE122" s="2120"/>
      <c r="BF122" s="959"/>
    </row>
    <row r="123" spans="1:58" ht="21.95" hidden="1" customHeight="1">
      <c r="A123" s="2168"/>
      <c r="B123" s="1971"/>
      <c r="C123" s="1941"/>
      <c r="D123" s="1941"/>
      <c r="E123" s="1941"/>
      <c r="F123" s="1941"/>
      <c r="G123" s="1941"/>
      <c r="H123" s="1941"/>
      <c r="I123" s="1941"/>
      <c r="J123" s="1942"/>
      <c r="K123" s="1998"/>
      <c r="L123" s="1999"/>
      <c r="M123" s="1999"/>
      <c r="N123" s="2000"/>
      <c r="O123" s="2067"/>
      <c r="P123" s="2027"/>
      <c r="Q123" s="2027"/>
      <c r="R123" s="2027"/>
      <c r="S123" s="2027"/>
      <c r="T123" s="2028"/>
      <c r="U123" s="2026"/>
      <c r="V123" s="2027"/>
      <c r="W123" s="2027"/>
      <c r="X123" s="2027"/>
      <c r="Y123" s="2027"/>
      <c r="Z123" s="2028"/>
      <c r="AA123" s="1998"/>
      <c r="AB123" s="1999"/>
      <c r="AC123" s="1999"/>
      <c r="AD123" s="1999"/>
      <c r="AE123" s="2000"/>
      <c r="AF123" s="2020" t="s">
        <v>1442</v>
      </c>
      <c r="AG123" s="2020"/>
      <c r="AH123" s="2020"/>
      <c r="AI123" s="2020"/>
      <c r="AJ123" s="2020"/>
      <c r="AK123" s="2013"/>
      <c r="AL123" s="2122"/>
      <c r="AM123" s="2123"/>
      <c r="AN123" s="2123"/>
      <c r="AO123" s="2123"/>
      <c r="AP123" s="2123"/>
      <c r="AQ123" s="2123"/>
      <c r="AR123" s="2123"/>
      <c r="AS123" s="2123"/>
      <c r="AT123" s="2123"/>
      <c r="AU123" s="2123"/>
      <c r="AV123" s="2123"/>
      <c r="AW123" s="2123"/>
      <c r="AX123" s="2123"/>
      <c r="AY123" s="2123"/>
      <c r="AZ123" s="2124"/>
      <c r="BA123" s="2014"/>
      <c r="BB123" s="2014"/>
      <c r="BC123" s="2014"/>
      <c r="BD123" s="2014"/>
      <c r="BE123" s="2121"/>
      <c r="BF123" s="959"/>
    </row>
    <row r="124" spans="1:58" ht="44.1" hidden="1" customHeight="1">
      <c r="A124" s="2168"/>
      <c r="B124" s="1971"/>
      <c r="C124" s="1941"/>
      <c r="D124" s="1941"/>
      <c r="E124" s="1941"/>
      <c r="F124" s="1941"/>
      <c r="G124" s="1941"/>
      <c r="H124" s="1941"/>
      <c r="I124" s="1941"/>
      <c r="J124" s="1942"/>
      <c r="K124" s="1998"/>
      <c r="L124" s="1999"/>
      <c r="M124" s="1999"/>
      <c r="N124" s="2000"/>
      <c r="O124" s="2067"/>
      <c r="P124" s="2027"/>
      <c r="Q124" s="2027"/>
      <c r="R124" s="2027"/>
      <c r="S124" s="2027"/>
      <c r="T124" s="2028"/>
      <c r="U124" s="2026"/>
      <c r="V124" s="2027"/>
      <c r="W124" s="2027"/>
      <c r="X124" s="2027"/>
      <c r="Y124" s="2027"/>
      <c r="Z124" s="2028"/>
      <c r="AA124" s="1998"/>
      <c r="AB124" s="1999"/>
      <c r="AC124" s="1999"/>
      <c r="AD124" s="1999"/>
      <c r="AE124" s="2000"/>
      <c r="AF124" s="2039" t="s">
        <v>1444</v>
      </c>
      <c r="AG124" s="2020"/>
      <c r="AH124" s="2020"/>
      <c r="AI124" s="2020"/>
      <c r="AJ124" s="2020"/>
      <c r="AK124" s="2013"/>
      <c r="AL124" s="2127"/>
      <c r="AM124" s="2123"/>
      <c r="AN124" s="2123"/>
      <c r="AO124" s="2123"/>
      <c r="AP124" s="2123"/>
      <c r="AQ124" s="2123"/>
      <c r="AR124" s="2123"/>
      <c r="AS124" s="2123"/>
      <c r="AT124" s="2123"/>
      <c r="AU124" s="2123"/>
      <c r="AV124" s="2123"/>
      <c r="AW124" s="2123"/>
      <c r="AX124" s="2123"/>
      <c r="AY124" s="2123"/>
      <c r="AZ124" s="2124"/>
      <c r="BA124" s="2039"/>
      <c r="BB124" s="2020"/>
      <c r="BC124" s="2020"/>
      <c r="BD124" s="2020"/>
      <c r="BE124" s="2120"/>
      <c r="BF124" s="959"/>
    </row>
    <row r="125" spans="1:58" ht="21.95" hidden="1" customHeight="1">
      <c r="A125" s="2168"/>
      <c r="B125" s="1971"/>
      <c r="C125" s="1941"/>
      <c r="D125" s="1941"/>
      <c r="E125" s="1941"/>
      <c r="F125" s="1941"/>
      <c r="G125" s="1941"/>
      <c r="H125" s="1941"/>
      <c r="I125" s="1941"/>
      <c r="J125" s="1942"/>
      <c r="K125" s="1998"/>
      <c r="L125" s="1999"/>
      <c r="M125" s="1999"/>
      <c r="N125" s="2000"/>
      <c r="O125" s="2067"/>
      <c r="P125" s="2027"/>
      <c r="Q125" s="2027"/>
      <c r="R125" s="2027"/>
      <c r="S125" s="2027"/>
      <c r="T125" s="2028"/>
      <c r="U125" s="2026"/>
      <c r="V125" s="2027"/>
      <c r="W125" s="2027"/>
      <c r="X125" s="2027"/>
      <c r="Y125" s="2027"/>
      <c r="Z125" s="2028"/>
      <c r="AA125" s="1998"/>
      <c r="AB125" s="1999"/>
      <c r="AC125" s="1999"/>
      <c r="AD125" s="1999"/>
      <c r="AE125" s="2000"/>
      <c r="AF125" s="2020" t="s">
        <v>425</v>
      </c>
      <c r="AG125" s="2020"/>
      <c r="AH125" s="2020"/>
      <c r="AI125" s="2020"/>
      <c r="AJ125" s="2020"/>
      <c r="AK125" s="2013"/>
      <c r="AL125" s="2122"/>
      <c r="AM125" s="2123"/>
      <c r="AN125" s="2123"/>
      <c r="AO125" s="2123"/>
      <c r="AP125" s="2123"/>
      <c r="AQ125" s="2123"/>
      <c r="AR125" s="2123"/>
      <c r="AS125" s="2123"/>
      <c r="AT125" s="2123"/>
      <c r="AU125" s="2123"/>
      <c r="AV125" s="2123"/>
      <c r="AW125" s="2123"/>
      <c r="AX125" s="2123"/>
      <c r="AY125" s="2123"/>
      <c r="AZ125" s="2124"/>
      <c r="BA125" s="2014"/>
      <c r="BB125" s="2014"/>
      <c r="BC125" s="2014"/>
      <c r="BD125" s="2014"/>
      <c r="BE125" s="2121"/>
      <c r="BF125" s="959"/>
    </row>
    <row r="126" spans="1:58" ht="21.95" hidden="1" customHeight="1">
      <c r="A126" s="2168"/>
      <c r="B126" s="1962"/>
      <c r="C126" s="1963"/>
      <c r="D126" s="1963"/>
      <c r="E126" s="1963"/>
      <c r="F126" s="1963"/>
      <c r="G126" s="1963"/>
      <c r="H126" s="1963"/>
      <c r="I126" s="1963"/>
      <c r="J126" s="1964"/>
      <c r="K126" s="1965"/>
      <c r="L126" s="1966"/>
      <c r="M126" s="1966"/>
      <c r="N126" s="1967"/>
      <c r="O126" s="2032"/>
      <c r="P126" s="2033"/>
      <c r="Q126" s="2033"/>
      <c r="R126" s="2033"/>
      <c r="S126" s="2033"/>
      <c r="T126" s="2034"/>
      <c r="U126" s="2032"/>
      <c r="V126" s="2033"/>
      <c r="W126" s="2033"/>
      <c r="X126" s="2033"/>
      <c r="Y126" s="2033"/>
      <c r="Z126" s="2034"/>
      <c r="AA126" s="1965"/>
      <c r="AB126" s="1966"/>
      <c r="AC126" s="1966"/>
      <c r="AD126" s="1966"/>
      <c r="AE126" s="1967"/>
      <c r="AF126" s="2039" t="s">
        <v>427</v>
      </c>
      <c r="AG126" s="2020"/>
      <c r="AH126" s="2020"/>
      <c r="AI126" s="2020"/>
      <c r="AJ126" s="2020"/>
      <c r="AK126" s="2013"/>
      <c r="AL126" s="2117"/>
      <c r="AM126" s="2118"/>
      <c r="AN126" s="2118"/>
      <c r="AO126" s="2118"/>
      <c r="AP126" s="2118"/>
      <c r="AQ126" s="2118"/>
      <c r="AR126" s="2118"/>
      <c r="AS126" s="2118"/>
      <c r="AT126" s="2118"/>
      <c r="AU126" s="2118"/>
      <c r="AV126" s="2118"/>
      <c r="AW126" s="2118"/>
      <c r="AX126" s="2118"/>
      <c r="AY126" s="2118"/>
      <c r="AZ126" s="2119"/>
      <c r="BA126" s="2014"/>
      <c r="BB126" s="2125"/>
      <c r="BC126" s="2125"/>
      <c r="BD126" s="2125"/>
      <c r="BE126" s="2126"/>
      <c r="BF126" s="961"/>
    </row>
    <row r="127" spans="1:58" ht="21.95" customHeight="1">
      <c r="A127" s="2168"/>
      <c r="B127" s="1968" t="s">
        <v>147</v>
      </c>
      <c r="C127" s="1969"/>
      <c r="D127" s="1969"/>
      <c r="E127" s="1969"/>
      <c r="F127" s="1969"/>
      <c r="G127" s="1969"/>
      <c r="H127" s="1969"/>
      <c r="I127" s="1969"/>
      <c r="J127" s="1970"/>
      <c r="K127" s="2068"/>
      <c r="L127" s="2048"/>
      <c r="M127" s="2048"/>
      <c r="N127" s="2049"/>
      <c r="O127" s="1986"/>
      <c r="P127" s="2048"/>
      <c r="Q127" s="2048"/>
      <c r="R127" s="2048"/>
      <c r="S127" s="2048"/>
      <c r="T127" s="2049"/>
      <c r="U127" s="1986"/>
      <c r="V127" s="2048"/>
      <c r="W127" s="2048"/>
      <c r="X127" s="2048"/>
      <c r="Y127" s="2048"/>
      <c r="Z127" s="2049"/>
      <c r="AA127" s="2023"/>
      <c r="AB127" s="2024"/>
      <c r="AC127" s="2024"/>
      <c r="AD127" s="2024"/>
      <c r="AE127" s="2025"/>
      <c r="AF127" s="2039" t="s">
        <v>1825</v>
      </c>
      <c r="AG127" s="2020"/>
      <c r="AH127" s="2020"/>
      <c r="AI127" s="2020"/>
      <c r="AJ127" s="2020"/>
      <c r="AK127" s="2013"/>
      <c r="AL127" s="2015"/>
      <c r="AM127" s="2016"/>
      <c r="AN127" s="2016"/>
      <c r="AO127" s="2016"/>
      <c r="AP127" s="2016"/>
      <c r="AQ127" s="2016"/>
      <c r="AR127" s="2016"/>
      <c r="AS127" s="2016"/>
      <c r="AT127" s="2016"/>
      <c r="AU127" s="2016"/>
      <c r="AV127" s="2016"/>
      <c r="AW127" s="2016"/>
      <c r="AX127" s="2016"/>
      <c r="AY127" s="2016"/>
      <c r="AZ127" s="2017"/>
      <c r="BA127" s="2018"/>
      <c r="BB127" s="2018"/>
      <c r="BC127" s="2018"/>
      <c r="BD127" s="2018"/>
      <c r="BE127" s="2019"/>
      <c r="BF127" s="959"/>
    </row>
    <row r="128" spans="1:58" ht="21.95" customHeight="1">
      <c r="A128" s="2168"/>
      <c r="B128" s="1971"/>
      <c r="C128" s="1972"/>
      <c r="D128" s="1972"/>
      <c r="E128" s="1972"/>
      <c r="F128" s="1972"/>
      <c r="G128" s="1972"/>
      <c r="H128" s="1972"/>
      <c r="I128" s="1972"/>
      <c r="J128" s="1973"/>
      <c r="K128" s="2069"/>
      <c r="L128" s="2050"/>
      <c r="M128" s="2050"/>
      <c r="N128" s="2051"/>
      <c r="O128" s="2069"/>
      <c r="P128" s="2050"/>
      <c r="Q128" s="2050"/>
      <c r="R128" s="2050"/>
      <c r="S128" s="2050"/>
      <c r="T128" s="2051"/>
      <c r="U128" s="2069"/>
      <c r="V128" s="2050"/>
      <c r="W128" s="2050"/>
      <c r="X128" s="2050"/>
      <c r="Y128" s="2050"/>
      <c r="Z128" s="2051"/>
      <c r="AA128" s="2026"/>
      <c r="AB128" s="2027"/>
      <c r="AC128" s="2027"/>
      <c r="AD128" s="2027"/>
      <c r="AE128" s="2028"/>
      <c r="AF128" s="2020" t="s">
        <v>1826</v>
      </c>
      <c r="AG128" s="2020"/>
      <c r="AH128" s="2020"/>
      <c r="AI128" s="2020"/>
      <c r="AJ128" s="2020"/>
      <c r="AK128" s="2013"/>
      <c r="AL128" s="2015"/>
      <c r="AM128" s="2016"/>
      <c r="AN128" s="2016"/>
      <c r="AO128" s="2016"/>
      <c r="AP128" s="2016"/>
      <c r="AQ128" s="2016"/>
      <c r="AR128" s="2016"/>
      <c r="AS128" s="2016"/>
      <c r="AT128" s="2016"/>
      <c r="AU128" s="2016"/>
      <c r="AV128" s="2016"/>
      <c r="AW128" s="2016"/>
      <c r="AX128" s="2016"/>
      <c r="AY128" s="2016"/>
      <c r="AZ128" s="2017"/>
      <c r="BA128" s="2015"/>
      <c r="BB128" s="2016"/>
      <c r="BC128" s="2016"/>
      <c r="BD128" s="2016"/>
      <c r="BE128" s="2108"/>
      <c r="BF128" s="959"/>
    </row>
    <row r="129" spans="1:58" ht="21.95" customHeight="1">
      <c r="A129" s="2168"/>
      <c r="B129" s="1971"/>
      <c r="C129" s="1972"/>
      <c r="D129" s="1972"/>
      <c r="E129" s="1972"/>
      <c r="F129" s="1972"/>
      <c r="G129" s="1972"/>
      <c r="H129" s="1972"/>
      <c r="I129" s="1972"/>
      <c r="J129" s="1973"/>
      <c r="K129" s="2069"/>
      <c r="L129" s="2050"/>
      <c r="M129" s="2050"/>
      <c r="N129" s="2051"/>
      <c r="O129" s="2069"/>
      <c r="P129" s="2050"/>
      <c r="Q129" s="2050"/>
      <c r="R129" s="2050"/>
      <c r="S129" s="2050"/>
      <c r="T129" s="2051"/>
      <c r="U129" s="2069"/>
      <c r="V129" s="2050"/>
      <c r="W129" s="2050"/>
      <c r="X129" s="2050"/>
      <c r="Y129" s="2050"/>
      <c r="Z129" s="2051"/>
      <c r="AA129" s="2026"/>
      <c r="AB129" s="2027"/>
      <c r="AC129" s="2027"/>
      <c r="AD129" s="2027"/>
      <c r="AE129" s="2028"/>
      <c r="AF129" s="2081" t="s">
        <v>1867</v>
      </c>
      <c r="AG129" s="2082"/>
      <c r="AH129" s="2082"/>
      <c r="AI129" s="2082"/>
      <c r="AJ129" s="2082"/>
      <c r="AK129" s="2083"/>
      <c r="AL129" s="2114"/>
      <c r="AM129" s="2115"/>
      <c r="AN129" s="2115"/>
      <c r="AO129" s="2115"/>
      <c r="AP129" s="2115"/>
      <c r="AQ129" s="2115"/>
      <c r="AR129" s="2115"/>
      <c r="AS129" s="2115"/>
      <c r="AT129" s="2115"/>
      <c r="AU129" s="2115"/>
      <c r="AV129" s="2115"/>
      <c r="AW129" s="2115"/>
      <c r="AX129" s="2115"/>
      <c r="AY129" s="2115"/>
      <c r="AZ129" s="2116"/>
      <c r="BA129" s="2089"/>
      <c r="BB129" s="2059"/>
      <c r="BC129" s="2059"/>
      <c r="BD129" s="2059"/>
      <c r="BE129" s="2060"/>
      <c r="BF129" s="959"/>
    </row>
    <row r="130" spans="1:58" ht="21.95" customHeight="1">
      <c r="A130" s="2168"/>
      <c r="B130" s="1971"/>
      <c r="C130" s="1972"/>
      <c r="D130" s="1972"/>
      <c r="E130" s="1972"/>
      <c r="F130" s="1972"/>
      <c r="G130" s="1972"/>
      <c r="H130" s="1972"/>
      <c r="I130" s="1972"/>
      <c r="J130" s="1973"/>
      <c r="K130" s="2069"/>
      <c r="L130" s="2050"/>
      <c r="M130" s="2050"/>
      <c r="N130" s="2051"/>
      <c r="O130" s="2069"/>
      <c r="P130" s="2050"/>
      <c r="Q130" s="2050"/>
      <c r="R130" s="2050"/>
      <c r="S130" s="2050"/>
      <c r="T130" s="2051"/>
      <c r="U130" s="2069"/>
      <c r="V130" s="2050"/>
      <c r="W130" s="2050"/>
      <c r="X130" s="2050"/>
      <c r="Y130" s="2050"/>
      <c r="Z130" s="2051"/>
      <c r="AA130" s="2026"/>
      <c r="AB130" s="2027"/>
      <c r="AC130" s="2027"/>
      <c r="AD130" s="2027"/>
      <c r="AE130" s="2028"/>
      <c r="AF130" s="2039" t="s">
        <v>1823</v>
      </c>
      <c r="AG130" s="2020"/>
      <c r="AH130" s="2020"/>
      <c r="AI130" s="2020"/>
      <c r="AJ130" s="2020"/>
      <c r="AK130" s="2013"/>
      <c r="AL130" s="2015"/>
      <c r="AM130" s="2016"/>
      <c r="AN130" s="2016"/>
      <c r="AO130" s="2016"/>
      <c r="AP130" s="2016"/>
      <c r="AQ130" s="2016"/>
      <c r="AR130" s="2016"/>
      <c r="AS130" s="2016"/>
      <c r="AT130" s="2016"/>
      <c r="AU130" s="2016"/>
      <c r="AV130" s="2016"/>
      <c r="AW130" s="2016"/>
      <c r="AX130" s="2016"/>
      <c r="AY130" s="2016"/>
      <c r="AZ130" s="2017"/>
      <c r="BA130" s="2042"/>
      <c r="BB130" s="2043"/>
      <c r="BC130" s="2043"/>
      <c r="BD130" s="2043"/>
      <c r="BE130" s="2044"/>
      <c r="BF130" s="959"/>
    </row>
    <row r="131" spans="1:58" ht="21.95" customHeight="1">
      <c r="A131" s="2168"/>
      <c r="B131" s="1971"/>
      <c r="C131" s="1972"/>
      <c r="D131" s="1972"/>
      <c r="E131" s="1972"/>
      <c r="F131" s="1972"/>
      <c r="G131" s="1972"/>
      <c r="H131" s="1972"/>
      <c r="I131" s="1972"/>
      <c r="J131" s="1973"/>
      <c r="K131" s="2069"/>
      <c r="L131" s="2050"/>
      <c r="M131" s="2050"/>
      <c r="N131" s="2051"/>
      <c r="O131" s="2069"/>
      <c r="P131" s="2050"/>
      <c r="Q131" s="2050"/>
      <c r="R131" s="2050"/>
      <c r="S131" s="2050"/>
      <c r="T131" s="2051"/>
      <c r="U131" s="2069"/>
      <c r="V131" s="2050"/>
      <c r="W131" s="2050"/>
      <c r="X131" s="2050"/>
      <c r="Y131" s="2050"/>
      <c r="Z131" s="2051"/>
      <c r="AA131" s="2026"/>
      <c r="AB131" s="2027"/>
      <c r="AC131" s="2027"/>
      <c r="AD131" s="2027"/>
      <c r="AE131" s="2028"/>
      <c r="AF131" s="2039" t="s">
        <v>1827</v>
      </c>
      <c r="AG131" s="2020"/>
      <c r="AH131" s="2020"/>
      <c r="AI131" s="2020"/>
      <c r="AJ131" s="2020"/>
      <c r="AK131" s="2013"/>
      <c r="AL131" s="2015"/>
      <c r="AM131" s="2016"/>
      <c r="AN131" s="2016"/>
      <c r="AO131" s="2016"/>
      <c r="AP131" s="2016"/>
      <c r="AQ131" s="2016"/>
      <c r="AR131" s="2016"/>
      <c r="AS131" s="2016"/>
      <c r="AT131" s="2016"/>
      <c r="AU131" s="2016"/>
      <c r="AV131" s="2016"/>
      <c r="AW131" s="2016"/>
      <c r="AX131" s="2016"/>
      <c r="AY131" s="2016"/>
      <c r="AZ131" s="2017"/>
      <c r="BA131" s="2042"/>
      <c r="BB131" s="2043"/>
      <c r="BC131" s="2043"/>
      <c r="BD131" s="2043"/>
      <c r="BE131" s="2044"/>
      <c r="BF131" s="959"/>
    </row>
    <row r="132" spans="1:58" ht="21.95" customHeight="1">
      <c r="A132" s="2168"/>
      <c r="B132" s="1971"/>
      <c r="C132" s="1972"/>
      <c r="D132" s="1972"/>
      <c r="E132" s="1972"/>
      <c r="F132" s="1972"/>
      <c r="G132" s="1972"/>
      <c r="H132" s="1972"/>
      <c r="I132" s="1972"/>
      <c r="J132" s="1973"/>
      <c r="K132" s="2069"/>
      <c r="L132" s="2050"/>
      <c r="M132" s="2050"/>
      <c r="N132" s="2051"/>
      <c r="O132" s="2069"/>
      <c r="P132" s="2050"/>
      <c r="Q132" s="2050"/>
      <c r="R132" s="2050"/>
      <c r="S132" s="2050"/>
      <c r="T132" s="2051"/>
      <c r="U132" s="2069"/>
      <c r="V132" s="2050"/>
      <c r="W132" s="2050"/>
      <c r="X132" s="2050"/>
      <c r="Y132" s="2050"/>
      <c r="Z132" s="2051"/>
      <c r="AA132" s="2026"/>
      <c r="AB132" s="2027"/>
      <c r="AC132" s="2027"/>
      <c r="AD132" s="2027"/>
      <c r="AE132" s="2028"/>
      <c r="AF132" s="2020" t="s">
        <v>1837</v>
      </c>
      <c r="AG132" s="2020"/>
      <c r="AH132" s="2020"/>
      <c r="AI132" s="2020"/>
      <c r="AJ132" s="2020"/>
      <c r="AK132" s="2013"/>
      <c r="AL132" s="2015"/>
      <c r="AM132" s="2016"/>
      <c r="AN132" s="2016"/>
      <c r="AO132" s="2016"/>
      <c r="AP132" s="2016"/>
      <c r="AQ132" s="2016"/>
      <c r="AR132" s="2016"/>
      <c r="AS132" s="2016"/>
      <c r="AT132" s="2016"/>
      <c r="AU132" s="2016"/>
      <c r="AV132" s="2016"/>
      <c r="AW132" s="2016"/>
      <c r="AX132" s="2016"/>
      <c r="AY132" s="2016"/>
      <c r="AZ132" s="2017"/>
      <c r="BA132" s="2018"/>
      <c r="BB132" s="2018"/>
      <c r="BC132" s="2018"/>
      <c r="BD132" s="2018"/>
      <c r="BE132" s="2019"/>
      <c r="BF132" s="959"/>
    </row>
    <row r="133" spans="1:58" ht="21.95" customHeight="1">
      <c r="A133" s="2168"/>
      <c r="B133" s="1971"/>
      <c r="C133" s="1972"/>
      <c r="D133" s="1972"/>
      <c r="E133" s="1972"/>
      <c r="F133" s="1972"/>
      <c r="G133" s="1972"/>
      <c r="H133" s="1972"/>
      <c r="I133" s="1972"/>
      <c r="J133" s="1973"/>
      <c r="K133" s="2069"/>
      <c r="L133" s="2050"/>
      <c r="M133" s="2050"/>
      <c r="N133" s="2051"/>
      <c r="O133" s="2069"/>
      <c r="P133" s="2050"/>
      <c r="Q133" s="2050"/>
      <c r="R133" s="2050"/>
      <c r="S133" s="2050"/>
      <c r="T133" s="2051"/>
      <c r="U133" s="2069"/>
      <c r="V133" s="2050"/>
      <c r="W133" s="2050"/>
      <c r="X133" s="2050"/>
      <c r="Y133" s="2050"/>
      <c r="Z133" s="2051"/>
      <c r="AA133" s="2026"/>
      <c r="AB133" s="2027"/>
      <c r="AC133" s="2027"/>
      <c r="AD133" s="2027"/>
      <c r="AE133" s="2028"/>
      <c r="AF133" s="2020" t="s">
        <v>1834</v>
      </c>
      <c r="AG133" s="2020"/>
      <c r="AH133" s="2020"/>
      <c r="AI133" s="2020"/>
      <c r="AJ133" s="2020"/>
      <c r="AK133" s="2013"/>
      <c r="AL133" s="2015"/>
      <c r="AM133" s="2016"/>
      <c r="AN133" s="2016"/>
      <c r="AO133" s="2016"/>
      <c r="AP133" s="2016"/>
      <c r="AQ133" s="2016"/>
      <c r="AR133" s="2016"/>
      <c r="AS133" s="2016"/>
      <c r="AT133" s="2016"/>
      <c r="AU133" s="2016"/>
      <c r="AV133" s="2016"/>
      <c r="AW133" s="2016"/>
      <c r="AX133" s="2016"/>
      <c r="AY133" s="2016"/>
      <c r="AZ133" s="2017"/>
      <c r="BA133" s="2018"/>
      <c r="BB133" s="2018"/>
      <c r="BC133" s="2018"/>
      <c r="BD133" s="2018"/>
      <c r="BE133" s="2019"/>
      <c r="BF133" s="959"/>
    </row>
    <row r="134" spans="1:58" ht="21.95" customHeight="1">
      <c r="A134" s="2168"/>
      <c r="B134" s="1971"/>
      <c r="C134" s="1972"/>
      <c r="D134" s="1972"/>
      <c r="E134" s="1972"/>
      <c r="F134" s="1972"/>
      <c r="G134" s="1972"/>
      <c r="H134" s="1972"/>
      <c r="I134" s="1972"/>
      <c r="J134" s="1973"/>
      <c r="K134" s="2069"/>
      <c r="L134" s="2050"/>
      <c r="M134" s="2050"/>
      <c r="N134" s="2051"/>
      <c r="O134" s="2069"/>
      <c r="P134" s="2050"/>
      <c r="Q134" s="2050"/>
      <c r="R134" s="2050"/>
      <c r="S134" s="2050"/>
      <c r="T134" s="2051"/>
      <c r="U134" s="2069"/>
      <c r="V134" s="2050"/>
      <c r="W134" s="2050"/>
      <c r="X134" s="2050"/>
      <c r="Y134" s="2050"/>
      <c r="Z134" s="2051"/>
      <c r="AA134" s="2026"/>
      <c r="AB134" s="2027"/>
      <c r="AC134" s="2027"/>
      <c r="AD134" s="2027"/>
      <c r="AE134" s="2028"/>
      <c r="AF134" s="2020" t="s">
        <v>1943</v>
      </c>
      <c r="AG134" s="2020"/>
      <c r="AH134" s="2020"/>
      <c r="AI134" s="2020"/>
      <c r="AJ134" s="2020"/>
      <c r="AK134" s="2013"/>
      <c r="AL134" s="2015"/>
      <c r="AM134" s="2016"/>
      <c r="AN134" s="2016"/>
      <c r="AO134" s="2016"/>
      <c r="AP134" s="2016"/>
      <c r="AQ134" s="2016"/>
      <c r="AR134" s="2016"/>
      <c r="AS134" s="2016"/>
      <c r="AT134" s="2016"/>
      <c r="AU134" s="2016"/>
      <c r="AV134" s="2016"/>
      <c r="AW134" s="2016"/>
      <c r="AX134" s="2016"/>
      <c r="AY134" s="2016"/>
      <c r="AZ134" s="2017"/>
      <c r="BA134" s="2018"/>
      <c r="BB134" s="2018"/>
      <c r="BC134" s="2018"/>
      <c r="BD134" s="2018"/>
      <c r="BE134" s="2019"/>
      <c r="BF134" s="959"/>
    </row>
    <row r="135" spans="1:58" ht="21.95" customHeight="1">
      <c r="A135" s="2168"/>
      <c r="B135" s="1971"/>
      <c r="C135" s="1972"/>
      <c r="D135" s="1972"/>
      <c r="E135" s="1972"/>
      <c r="F135" s="1972"/>
      <c r="G135" s="1972"/>
      <c r="H135" s="1972"/>
      <c r="I135" s="1972"/>
      <c r="J135" s="1973"/>
      <c r="K135" s="2069"/>
      <c r="L135" s="2050"/>
      <c r="M135" s="2050"/>
      <c r="N135" s="2051"/>
      <c r="O135" s="2069"/>
      <c r="P135" s="2050"/>
      <c r="Q135" s="2050"/>
      <c r="R135" s="2050"/>
      <c r="S135" s="2050"/>
      <c r="T135" s="2051"/>
      <c r="U135" s="2069"/>
      <c r="V135" s="2050"/>
      <c r="W135" s="2050"/>
      <c r="X135" s="2050"/>
      <c r="Y135" s="2050"/>
      <c r="Z135" s="2051"/>
      <c r="AA135" s="2026"/>
      <c r="AB135" s="2027"/>
      <c r="AC135" s="2027"/>
      <c r="AD135" s="2027"/>
      <c r="AE135" s="2028"/>
      <c r="AF135" s="2020" t="s">
        <v>1868</v>
      </c>
      <c r="AG135" s="2020"/>
      <c r="AH135" s="2020"/>
      <c r="AI135" s="2020"/>
      <c r="AJ135" s="2020"/>
      <c r="AK135" s="2013"/>
      <c r="AL135" s="1983"/>
      <c r="AM135" s="1984"/>
      <c r="AN135" s="1984"/>
      <c r="AO135" s="1984"/>
      <c r="AP135" s="1984"/>
      <c r="AQ135" s="1984"/>
      <c r="AR135" s="1984"/>
      <c r="AS135" s="1984"/>
      <c r="AT135" s="1984"/>
      <c r="AU135" s="1984"/>
      <c r="AV135" s="1984"/>
      <c r="AW135" s="1984"/>
      <c r="AX135" s="1984"/>
      <c r="AY135" s="1984"/>
      <c r="AZ135" s="1985"/>
      <c r="BA135" s="2018"/>
      <c r="BB135" s="2018"/>
      <c r="BC135" s="2018"/>
      <c r="BD135" s="2018"/>
      <c r="BE135" s="2019"/>
      <c r="BF135" s="959"/>
    </row>
    <row r="136" spans="1:58" ht="21.95" customHeight="1">
      <c r="A136" s="2168"/>
      <c r="B136" s="1971"/>
      <c r="C136" s="1972"/>
      <c r="D136" s="1972"/>
      <c r="E136" s="1972"/>
      <c r="F136" s="1972"/>
      <c r="G136" s="1972"/>
      <c r="H136" s="1972"/>
      <c r="I136" s="1972"/>
      <c r="J136" s="1973"/>
      <c r="K136" s="2069"/>
      <c r="L136" s="2050"/>
      <c r="M136" s="2050"/>
      <c r="N136" s="2051"/>
      <c r="O136" s="2069"/>
      <c r="P136" s="2050"/>
      <c r="Q136" s="2050"/>
      <c r="R136" s="2050"/>
      <c r="S136" s="2050"/>
      <c r="T136" s="2051"/>
      <c r="U136" s="2069"/>
      <c r="V136" s="2050"/>
      <c r="W136" s="2050"/>
      <c r="X136" s="2050"/>
      <c r="Y136" s="2050"/>
      <c r="Z136" s="2051"/>
      <c r="AA136" s="2026"/>
      <c r="AB136" s="2027"/>
      <c r="AC136" s="2027"/>
      <c r="AD136" s="2027"/>
      <c r="AE136" s="2028"/>
      <c r="AF136" s="2020" t="s">
        <v>1849</v>
      </c>
      <c r="AG136" s="2020"/>
      <c r="AH136" s="2020"/>
      <c r="AI136" s="2020"/>
      <c r="AJ136" s="2020"/>
      <c r="AK136" s="2013"/>
      <c r="AL136" s="1983"/>
      <c r="AM136" s="1984"/>
      <c r="AN136" s="1984"/>
      <c r="AO136" s="1984"/>
      <c r="AP136" s="1984"/>
      <c r="AQ136" s="1984"/>
      <c r="AR136" s="1984"/>
      <c r="AS136" s="1984"/>
      <c r="AT136" s="1984"/>
      <c r="AU136" s="1984"/>
      <c r="AV136" s="1984"/>
      <c r="AW136" s="1984"/>
      <c r="AX136" s="1984"/>
      <c r="AY136" s="1984"/>
      <c r="AZ136" s="1985"/>
      <c r="BA136" s="2018"/>
      <c r="BB136" s="2018"/>
      <c r="BC136" s="2018"/>
      <c r="BD136" s="2018"/>
      <c r="BE136" s="2019"/>
      <c r="BF136" s="959"/>
    </row>
    <row r="137" spans="1:58" ht="21.95" customHeight="1">
      <c r="A137" s="2168"/>
      <c r="B137" s="1971"/>
      <c r="C137" s="1972"/>
      <c r="D137" s="1972"/>
      <c r="E137" s="1972"/>
      <c r="F137" s="1972"/>
      <c r="G137" s="1972"/>
      <c r="H137" s="1972"/>
      <c r="I137" s="1972"/>
      <c r="J137" s="1973"/>
      <c r="K137" s="2069"/>
      <c r="L137" s="2050"/>
      <c r="M137" s="2050"/>
      <c r="N137" s="2051"/>
      <c r="O137" s="2069"/>
      <c r="P137" s="2050"/>
      <c r="Q137" s="2050"/>
      <c r="R137" s="2050"/>
      <c r="S137" s="2050"/>
      <c r="T137" s="2051"/>
      <c r="U137" s="2069"/>
      <c r="V137" s="2050"/>
      <c r="W137" s="2050"/>
      <c r="X137" s="2050"/>
      <c r="Y137" s="2050"/>
      <c r="Z137" s="2051"/>
      <c r="AA137" s="2026"/>
      <c r="AB137" s="2027"/>
      <c r="AC137" s="2027"/>
      <c r="AD137" s="2027"/>
      <c r="AE137" s="2028"/>
      <c r="AF137" s="2020" t="s">
        <v>1869</v>
      </c>
      <c r="AG137" s="2020"/>
      <c r="AH137" s="2020"/>
      <c r="AI137" s="2020"/>
      <c r="AJ137" s="2020"/>
      <c r="AK137" s="2013"/>
      <c r="AL137" s="1983"/>
      <c r="AM137" s="1984"/>
      <c r="AN137" s="1984"/>
      <c r="AO137" s="1984"/>
      <c r="AP137" s="1984"/>
      <c r="AQ137" s="1984"/>
      <c r="AR137" s="1984"/>
      <c r="AS137" s="1984"/>
      <c r="AT137" s="1984"/>
      <c r="AU137" s="1984"/>
      <c r="AV137" s="1984"/>
      <c r="AW137" s="1984"/>
      <c r="AX137" s="1984"/>
      <c r="AY137" s="1984"/>
      <c r="AZ137" s="1985"/>
      <c r="BA137" s="2018"/>
      <c r="BB137" s="2018"/>
      <c r="BC137" s="2018"/>
      <c r="BD137" s="2018"/>
      <c r="BE137" s="2019"/>
      <c r="BF137" s="959"/>
    </row>
    <row r="138" spans="1:58" ht="21.95" customHeight="1">
      <c r="A138" s="2168"/>
      <c r="B138" s="1971"/>
      <c r="C138" s="1972"/>
      <c r="D138" s="1972"/>
      <c r="E138" s="1972"/>
      <c r="F138" s="1972"/>
      <c r="G138" s="1972"/>
      <c r="H138" s="1972"/>
      <c r="I138" s="1972"/>
      <c r="J138" s="1973"/>
      <c r="K138" s="2069"/>
      <c r="L138" s="2050"/>
      <c r="M138" s="2050"/>
      <c r="N138" s="2051"/>
      <c r="O138" s="2069"/>
      <c r="P138" s="2050"/>
      <c r="Q138" s="2050"/>
      <c r="R138" s="2050"/>
      <c r="S138" s="2050"/>
      <c r="T138" s="2051"/>
      <c r="U138" s="2069"/>
      <c r="V138" s="2050"/>
      <c r="W138" s="2050"/>
      <c r="X138" s="2050"/>
      <c r="Y138" s="2050"/>
      <c r="Z138" s="2051"/>
      <c r="AA138" s="2026"/>
      <c r="AB138" s="2027"/>
      <c r="AC138" s="2027"/>
      <c r="AD138" s="2027"/>
      <c r="AE138" s="2028"/>
      <c r="AF138" s="2020" t="s">
        <v>1850</v>
      </c>
      <c r="AG138" s="2020"/>
      <c r="AH138" s="2020"/>
      <c r="AI138" s="2020"/>
      <c r="AJ138" s="2020"/>
      <c r="AK138" s="2013"/>
      <c r="AL138" s="1983"/>
      <c r="AM138" s="1984"/>
      <c r="AN138" s="1984"/>
      <c r="AO138" s="1984"/>
      <c r="AP138" s="1984"/>
      <c r="AQ138" s="1984"/>
      <c r="AR138" s="1984"/>
      <c r="AS138" s="1984"/>
      <c r="AT138" s="1984"/>
      <c r="AU138" s="1984"/>
      <c r="AV138" s="1984"/>
      <c r="AW138" s="1984"/>
      <c r="AX138" s="1984"/>
      <c r="AY138" s="1984"/>
      <c r="AZ138" s="1985"/>
      <c r="BA138" s="2018"/>
      <c r="BB138" s="2018"/>
      <c r="BC138" s="2018"/>
      <c r="BD138" s="2018"/>
      <c r="BE138" s="2019"/>
      <c r="BF138" s="959"/>
    </row>
    <row r="139" spans="1:58" ht="21.95" customHeight="1">
      <c r="A139" s="2168"/>
      <c r="B139" s="1971"/>
      <c r="C139" s="1972"/>
      <c r="D139" s="1972"/>
      <c r="E139" s="1972"/>
      <c r="F139" s="1972"/>
      <c r="G139" s="1972"/>
      <c r="H139" s="1972"/>
      <c r="I139" s="1972"/>
      <c r="J139" s="1973"/>
      <c r="K139" s="2069"/>
      <c r="L139" s="2050"/>
      <c r="M139" s="2050"/>
      <c r="N139" s="2051"/>
      <c r="O139" s="2069"/>
      <c r="P139" s="2050"/>
      <c r="Q139" s="2050"/>
      <c r="R139" s="2050"/>
      <c r="S139" s="2050"/>
      <c r="T139" s="2051"/>
      <c r="U139" s="2069"/>
      <c r="V139" s="2050"/>
      <c r="W139" s="2050"/>
      <c r="X139" s="2050"/>
      <c r="Y139" s="2050"/>
      <c r="Z139" s="2051"/>
      <c r="AA139" s="2026"/>
      <c r="AB139" s="2027"/>
      <c r="AC139" s="2027"/>
      <c r="AD139" s="2027"/>
      <c r="AE139" s="2028"/>
      <c r="AF139" s="2013" t="s">
        <v>1829</v>
      </c>
      <c r="AG139" s="2014"/>
      <c r="AH139" s="2014"/>
      <c r="AI139" s="2014"/>
      <c r="AJ139" s="2014"/>
      <c r="AK139" s="2014"/>
      <c r="AL139" s="2015"/>
      <c r="AM139" s="2016"/>
      <c r="AN139" s="2016"/>
      <c r="AO139" s="2016"/>
      <c r="AP139" s="2016"/>
      <c r="AQ139" s="2016"/>
      <c r="AR139" s="2016"/>
      <c r="AS139" s="2016"/>
      <c r="AT139" s="2016"/>
      <c r="AU139" s="2016"/>
      <c r="AV139" s="2016"/>
      <c r="AW139" s="2016"/>
      <c r="AX139" s="2016"/>
      <c r="AY139" s="2016"/>
      <c r="AZ139" s="2017"/>
      <c r="BA139" s="2018"/>
      <c r="BB139" s="2018"/>
      <c r="BC139" s="2018"/>
      <c r="BD139" s="2018"/>
      <c r="BE139" s="2019"/>
      <c r="BF139" s="959"/>
    </row>
    <row r="140" spans="1:58" ht="21.95" customHeight="1">
      <c r="A140" s="2168"/>
      <c r="B140" s="1971"/>
      <c r="C140" s="1972"/>
      <c r="D140" s="1972"/>
      <c r="E140" s="1972"/>
      <c r="F140" s="1972"/>
      <c r="G140" s="1972"/>
      <c r="H140" s="1972"/>
      <c r="I140" s="1972"/>
      <c r="J140" s="1973"/>
      <c r="K140" s="2069"/>
      <c r="L140" s="2050"/>
      <c r="M140" s="2050"/>
      <c r="N140" s="2051"/>
      <c r="O140" s="2069"/>
      <c r="P140" s="2050"/>
      <c r="Q140" s="2050"/>
      <c r="R140" s="2050"/>
      <c r="S140" s="2050"/>
      <c r="T140" s="2051"/>
      <c r="U140" s="2069"/>
      <c r="V140" s="2050"/>
      <c r="W140" s="2050"/>
      <c r="X140" s="2050"/>
      <c r="Y140" s="2050"/>
      <c r="Z140" s="2051"/>
      <c r="AA140" s="2026"/>
      <c r="AB140" s="2027"/>
      <c r="AC140" s="2027"/>
      <c r="AD140" s="2027"/>
      <c r="AE140" s="2028"/>
      <c r="AF140" s="2020" t="s">
        <v>1870</v>
      </c>
      <c r="AG140" s="2020"/>
      <c r="AH140" s="2020"/>
      <c r="AI140" s="2020"/>
      <c r="AJ140" s="2020"/>
      <c r="AK140" s="2013"/>
      <c r="AL140" s="1983"/>
      <c r="AM140" s="1984"/>
      <c r="AN140" s="1984"/>
      <c r="AO140" s="1984"/>
      <c r="AP140" s="1984"/>
      <c r="AQ140" s="1984"/>
      <c r="AR140" s="1984"/>
      <c r="AS140" s="1984"/>
      <c r="AT140" s="1984"/>
      <c r="AU140" s="1984"/>
      <c r="AV140" s="1984"/>
      <c r="AW140" s="1984"/>
      <c r="AX140" s="1984"/>
      <c r="AY140" s="1984"/>
      <c r="AZ140" s="1985"/>
      <c r="BA140" s="2018"/>
      <c r="BB140" s="2018"/>
      <c r="BC140" s="2018"/>
      <c r="BD140" s="2018"/>
      <c r="BE140" s="2019"/>
      <c r="BF140" s="959"/>
    </row>
    <row r="141" spans="1:58" ht="21.95" customHeight="1">
      <c r="A141" s="2168"/>
      <c r="B141" s="1971"/>
      <c r="C141" s="1972"/>
      <c r="D141" s="1972"/>
      <c r="E141" s="1972"/>
      <c r="F141" s="1972"/>
      <c r="G141" s="1972"/>
      <c r="H141" s="1972"/>
      <c r="I141" s="1972"/>
      <c r="J141" s="1973"/>
      <c r="K141" s="2069"/>
      <c r="L141" s="2050"/>
      <c r="M141" s="2050"/>
      <c r="N141" s="2051"/>
      <c r="O141" s="2069"/>
      <c r="P141" s="2050"/>
      <c r="Q141" s="2050"/>
      <c r="R141" s="2050"/>
      <c r="S141" s="2050"/>
      <c r="T141" s="2051"/>
      <c r="U141" s="2069"/>
      <c r="V141" s="2050"/>
      <c r="W141" s="2050"/>
      <c r="X141" s="2050"/>
      <c r="Y141" s="2050"/>
      <c r="Z141" s="2051"/>
      <c r="AA141" s="2026"/>
      <c r="AB141" s="2027"/>
      <c r="AC141" s="2027"/>
      <c r="AD141" s="2027"/>
      <c r="AE141" s="2028"/>
      <c r="AF141" s="2039" t="s">
        <v>1871</v>
      </c>
      <c r="AG141" s="2020"/>
      <c r="AH141" s="2020"/>
      <c r="AI141" s="2020"/>
      <c r="AJ141" s="2020"/>
      <c r="AK141" s="2013"/>
      <c r="AL141" s="2104" t="s">
        <v>1548</v>
      </c>
      <c r="AM141" s="2105"/>
      <c r="AN141" s="2105"/>
      <c r="AO141" s="2105"/>
      <c r="AP141" s="2105"/>
      <c r="AQ141" s="2105"/>
      <c r="AR141" s="2105"/>
      <c r="AS141" s="2105"/>
      <c r="AT141" s="2105"/>
      <c r="AU141" s="2105"/>
      <c r="AV141" s="2105"/>
      <c r="AW141" s="1447"/>
      <c r="AX141" s="2106" t="s">
        <v>1549</v>
      </c>
      <c r="AY141" s="2106"/>
      <c r="AZ141" s="2107"/>
      <c r="BA141" s="2111"/>
      <c r="BB141" s="2112"/>
      <c r="BC141" s="2112"/>
      <c r="BD141" s="2112"/>
      <c r="BE141" s="2113"/>
      <c r="BF141" s="959"/>
    </row>
    <row r="142" spans="1:58" ht="21.95" customHeight="1">
      <c r="A142" s="2168"/>
      <c r="B142" s="1971"/>
      <c r="C142" s="1972"/>
      <c r="D142" s="1972"/>
      <c r="E142" s="1972"/>
      <c r="F142" s="1972"/>
      <c r="G142" s="1972"/>
      <c r="H142" s="1972"/>
      <c r="I142" s="1972"/>
      <c r="J142" s="1973"/>
      <c r="K142" s="2069"/>
      <c r="L142" s="2050"/>
      <c r="M142" s="2050"/>
      <c r="N142" s="2051"/>
      <c r="O142" s="2069"/>
      <c r="P142" s="2050"/>
      <c r="Q142" s="2050"/>
      <c r="R142" s="2050"/>
      <c r="S142" s="2050"/>
      <c r="T142" s="2051"/>
      <c r="U142" s="2069"/>
      <c r="V142" s="2050"/>
      <c r="W142" s="2050"/>
      <c r="X142" s="2050"/>
      <c r="Y142" s="2050"/>
      <c r="Z142" s="2051"/>
      <c r="AA142" s="2026"/>
      <c r="AB142" s="2027"/>
      <c r="AC142" s="2027"/>
      <c r="AD142" s="2027"/>
      <c r="AE142" s="2028"/>
      <c r="AF142" s="2020" t="s">
        <v>1872</v>
      </c>
      <c r="AG142" s="2020"/>
      <c r="AH142" s="2020"/>
      <c r="AI142" s="2020"/>
      <c r="AJ142" s="2020"/>
      <c r="AK142" s="2013"/>
      <c r="AL142" s="1983"/>
      <c r="AM142" s="1984"/>
      <c r="AN142" s="1984"/>
      <c r="AO142" s="1984"/>
      <c r="AP142" s="1984"/>
      <c r="AQ142" s="1984"/>
      <c r="AR142" s="1984"/>
      <c r="AS142" s="1984"/>
      <c r="AT142" s="1984"/>
      <c r="AU142" s="1984"/>
      <c r="AV142" s="1984"/>
      <c r="AW142" s="1984"/>
      <c r="AX142" s="1984"/>
      <c r="AY142" s="1984"/>
      <c r="AZ142" s="1985"/>
      <c r="BA142" s="2018"/>
      <c r="BB142" s="2018"/>
      <c r="BC142" s="2018"/>
      <c r="BD142" s="2018"/>
      <c r="BE142" s="2019"/>
      <c r="BF142" s="959"/>
    </row>
    <row r="143" spans="1:58" ht="21.95" customHeight="1">
      <c r="A143" s="2168"/>
      <c r="B143" s="1971"/>
      <c r="C143" s="1972"/>
      <c r="D143" s="1972"/>
      <c r="E143" s="1972"/>
      <c r="F143" s="1972"/>
      <c r="G143" s="1972"/>
      <c r="H143" s="1972"/>
      <c r="I143" s="1972"/>
      <c r="J143" s="1973"/>
      <c r="K143" s="2069"/>
      <c r="L143" s="2050"/>
      <c r="M143" s="2050"/>
      <c r="N143" s="2051"/>
      <c r="O143" s="2069"/>
      <c r="P143" s="2050"/>
      <c r="Q143" s="2050"/>
      <c r="R143" s="2050"/>
      <c r="S143" s="2050"/>
      <c r="T143" s="2051"/>
      <c r="U143" s="2069"/>
      <c r="V143" s="2050"/>
      <c r="W143" s="2050"/>
      <c r="X143" s="2050"/>
      <c r="Y143" s="2050"/>
      <c r="Z143" s="2051"/>
      <c r="AA143" s="2026"/>
      <c r="AB143" s="2027"/>
      <c r="AC143" s="2027"/>
      <c r="AD143" s="2027"/>
      <c r="AE143" s="2028"/>
      <c r="AF143" s="2020" t="s">
        <v>1873</v>
      </c>
      <c r="AG143" s="2020"/>
      <c r="AH143" s="2020"/>
      <c r="AI143" s="2020"/>
      <c r="AJ143" s="2020"/>
      <c r="AK143" s="2013"/>
      <c r="AL143" s="1983"/>
      <c r="AM143" s="1984"/>
      <c r="AN143" s="1984"/>
      <c r="AO143" s="1984"/>
      <c r="AP143" s="1984"/>
      <c r="AQ143" s="1984"/>
      <c r="AR143" s="1984"/>
      <c r="AS143" s="1984"/>
      <c r="AT143" s="1984"/>
      <c r="AU143" s="1984"/>
      <c r="AV143" s="1984"/>
      <c r="AW143" s="1984"/>
      <c r="AX143" s="1984"/>
      <c r="AY143" s="1984"/>
      <c r="AZ143" s="1985"/>
      <c r="BA143" s="2018"/>
      <c r="BB143" s="2018"/>
      <c r="BC143" s="2018"/>
      <c r="BD143" s="2018"/>
      <c r="BE143" s="2019"/>
      <c r="BF143" s="959"/>
    </row>
    <row r="144" spans="1:58" ht="21.95" customHeight="1">
      <c r="A144" s="2168"/>
      <c r="B144" s="1971"/>
      <c r="C144" s="1972"/>
      <c r="D144" s="1972"/>
      <c r="E144" s="1972"/>
      <c r="F144" s="1972"/>
      <c r="G144" s="1972"/>
      <c r="H144" s="1972"/>
      <c r="I144" s="1972"/>
      <c r="J144" s="1973"/>
      <c r="K144" s="2069"/>
      <c r="L144" s="2050"/>
      <c r="M144" s="2050"/>
      <c r="N144" s="2051"/>
      <c r="O144" s="2069"/>
      <c r="P144" s="2050"/>
      <c r="Q144" s="2050"/>
      <c r="R144" s="2050"/>
      <c r="S144" s="2050"/>
      <c r="T144" s="2051"/>
      <c r="U144" s="2069"/>
      <c r="V144" s="2050"/>
      <c r="W144" s="2050"/>
      <c r="X144" s="2050"/>
      <c r="Y144" s="2050"/>
      <c r="Z144" s="2051"/>
      <c r="AA144" s="2026"/>
      <c r="AB144" s="2027"/>
      <c r="AC144" s="2027"/>
      <c r="AD144" s="2027"/>
      <c r="AE144" s="2028"/>
      <c r="AF144" s="2020" t="s">
        <v>1933</v>
      </c>
      <c r="AG144" s="2020"/>
      <c r="AH144" s="2020"/>
      <c r="AI144" s="2020"/>
      <c r="AJ144" s="2020"/>
      <c r="AK144" s="2013"/>
      <c r="AL144" s="1983"/>
      <c r="AM144" s="1984"/>
      <c r="AN144" s="1984"/>
      <c r="AO144" s="1984"/>
      <c r="AP144" s="1984"/>
      <c r="AQ144" s="1984"/>
      <c r="AR144" s="1984"/>
      <c r="AS144" s="1984"/>
      <c r="AT144" s="1984"/>
      <c r="AU144" s="1984"/>
      <c r="AV144" s="1984"/>
      <c r="AW144" s="1984"/>
      <c r="AX144" s="1984"/>
      <c r="AY144" s="1984"/>
      <c r="AZ144" s="1985"/>
      <c r="BA144" s="2018"/>
      <c r="BB144" s="2018"/>
      <c r="BC144" s="2018"/>
      <c r="BD144" s="2018"/>
      <c r="BE144" s="2019"/>
      <c r="BF144" s="959"/>
    </row>
    <row r="145" spans="1:58" ht="21.95" customHeight="1">
      <c r="A145" s="2168"/>
      <c r="B145" s="1971"/>
      <c r="C145" s="1972"/>
      <c r="D145" s="1972"/>
      <c r="E145" s="1972"/>
      <c r="F145" s="1972"/>
      <c r="G145" s="1972"/>
      <c r="H145" s="1972"/>
      <c r="I145" s="1972"/>
      <c r="J145" s="1973"/>
      <c r="K145" s="2070"/>
      <c r="L145" s="2071"/>
      <c r="M145" s="2071"/>
      <c r="N145" s="2072"/>
      <c r="O145" s="2069"/>
      <c r="P145" s="2050"/>
      <c r="Q145" s="2050"/>
      <c r="R145" s="2050"/>
      <c r="S145" s="2050"/>
      <c r="T145" s="2051"/>
      <c r="U145" s="2069"/>
      <c r="V145" s="2050"/>
      <c r="W145" s="2050"/>
      <c r="X145" s="2050"/>
      <c r="Y145" s="2050"/>
      <c r="Z145" s="2051"/>
      <c r="AA145" s="2026"/>
      <c r="AB145" s="2027"/>
      <c r="AC145" s="2027"/>
      <c r="AD145" s="2027"/>
      <c r="AE145" s="2028"/>
      <c r="AF145" s="2039" t="s">
        <v>1832</v>
      </c>
      <c r="AG145" s="2020"/>
      <c r="AH145" s="2020"/>
      <c r="AI145" s="2020"/>
      <c r="AJ145" s="2020"/>
      <c r="AK145" s="2013"/>
      <c r="AL145" s="1983"/>
      <c r="AM145" s="1984"/>
      <c r="AN145" s="1984"/>
      <c r="AO145" s="1984"/>
      <c r="AP145" s="1984"/>
      <c r="AQ145" s="1984"/>
      <c r="AR145" s="1984"/>
      <c r="AS145" s="1984"/>
      <c r="AT145" s="1984"/>
      <c r="AU145" s="1984"/>
      <c r="AV145" s="1984"/>
      <c r="AW145" s="1984"/>
      <c r="AX145" s="1984"/>
      <c r="AY145" s="1984"/>
      <c r="AZ145" s="1985"/>
      <c r="BA145" s="2089"/>
      <c r="BB145" s="2059"/>
      <c r="BC145" s="2059"/>
      <c r="BD145" s="2059"/>
      <c r="BE145" s="2060"/>
      <c r="BF145" s="959"/>
    </row>
    <row r="146" spans="1:58" ht="21.95" customHeight="1">
      <c r="A146" s="2168"/>
      <c r="B146" s="1971"/>
      <c r="C146" s="1972"/>
      <c r="D146" s="1972"/>
      <c r="E146" s="1972"/>
      <c r="F146" s="1972"/>
      <c r="G146" s="1972"/>
      <c r="H146" s="1972"/>
      <c r="I146" s="1972"/>
      <c r="J146" s="1973"/>
      <c r="K146" s="2070"/>
      <c r="L146" s="2071"/>
      <c r="M146" s="2071"/>
      <c r="N146" s="2072"/>
      <c r="O146" s="2069"/>
      <c r="P146" s="2050"/>
      <c r="Q146" s="2050"/>
      <c r="R146" s="2050"/>
      <c r="S146" s="2050"/>
      <c r="T146" s="2051"/>
      <c r="U146" s="2069"/>
      <c r="V146" s="2050"/>
      <c r="W146" s="2050"/>
      <c r="X146" s="2050"/>
      <c r="Y146" s="2050"/>
      <c r="Z146" s="2051"/>
      <c r="AA146" s="2026"/>
      <c r="AB146" s="2027"/>
      <c r="AC146" s="2027"/>
      <c r="AD146" s="2027"/>
      <c r="AE146" s="2028"/>
      <c r="AF146" s="2039" t="s">
        <v>1836</v>
      </c>
      <c r="AG146" s="2020"/>
      <c r="AH146" s="2020"/>
      <c r="AI146" s="2020"/>
      <c r="AJ146" s="2020"/>
      <c r="AK146" s="2013"/>
      <c r="AL146" s="2015"/>
      <c r="AM146" s="2016"/>
      <c r="AN146" s="2016"/>
      <c r="AO146" s="2016"/>
      <c r="AP146" s="2016"/>
      <c r="AQ146" s="2016"/>
      <c r="AR146" s="2016"/>
      <c r="AS146" s="2016"/>
      <c r="AT146" s="2016"/>
      <c r="AU146" s="2016"/>
      <c r="AV146" s="2016"/>
      <c r="AW146" s="2016"/>
      <c r="AX146" s="2016"/>
      <c r="AY146" s="2016"/>
      <c r="AZ146" s="2017"/>
      <c r="BA146" s="2018"/>
      <c r="BB146" s="2021"/>
      <c r="BC146" s="2021"/>
      <c r="BD146" s="2021"/>
      <c r="BE146" s="2022"/>
      <c r="BF146" s="961"/>
    </row>
    <row r="147" spans="1:58" ht="21.95" customHeight="1">
      <c r="A147" s="2168"/>
      <c r="B147" s="1971"/>
      <c r="C147" s="1972"/>
      <c r="D147" s="1972"/>
      <c r="E147" s="1972"/>
      <c r="F147" s="1972"/>
      <c r="G147" s="1972"/>
      <c r="H147" s="1972"/>
      <c r="I147" s="1972"/>
      <c r="J147" s="1973"/>
      <c r="K147" s="2070"/>
      <c r="L147" s="2071"/>
      <c r="M147" s="2071"/>
      <c r="N147" s="2072"/>
      <c r="O147" s="2069"/>
      <c r="P147" s="2050"/>
      <c r="Q147" s="2050"/>
      <c r="R147" s="2050"/>
      <c r="S147" s="2050"/>
      <c r="T147" s="2051"/>
      <c r="U147" s="2069"/>
      <c r="V147" s="2050"/>
      <c r="W147" s="2050"/>
      <c r="X147" s="2050"/>
      <c r="Y147" s="2050"/>
      <c r="Z147" s="2051"/>
      <c r="AA147" s="2026"/>
      <c r="AB147" s="2027"/>
      <c r="AC147" s="2027"/>
      <c r="AD147" s="2027"/>
      <c r="AE147" s="2028"/>
      <c r="AF147" s="2039" t="s">
        <v>1874</v>
      </c>
      <c r="AG147" s="2020"/>
      <c r="AH147" s="2020"/>
      <c r="AI147" s="2020"/>
      <c r="AJ147" s="2020"/>
      <c r="AK147" s="2013"/>
      <c r="AL147" s="2015"/>
      <c r="AM147" s="2016"/>
      <c r="AN147" s="2016"/>
      <c r="AO147" s="2016"/>
      <c r="AP147" s="2016"/>
      <c r="AQ147" s="2016"/>
      <c r="AR147" s="2016"/>
      <c r="AS147" s="2016"/>
      <c r="AT147" s="2016"/>
      <c r="AU147" s="2016"/>
      <c r="AV147" s="2016"/>
      <c r="AW147" s="2016"/>
      <c r="AX147" s="2016"/>
      <c r="AY147" s="2016"/>
      <c r="AZ147" s="2017"/>
      <c r="BA147" s="2018"/>
      <c r="BB147" s="2021"/>
      <c r="BC147" s="2021"/>
      <c r="BD147" s="2021"/>
      <c r="BE147" s="2022"/>
      <c r="BF147" s="961"/>
    </row>
    <row r="148" spans="1:58" ht="21.95" customHeight="1">
      <c r="A148" s="2168"/>
      <c r="B148" s="1971"/>
      <c r="C148" s="1972"/>
      <c r="D148" s="1972"/>
      <c r="E148" s="1972"/>
      <c r="F148" s="1972"/>
      <c r="G148" s="1972"/>
      <c r="H148" s="1972"/>
      <c r="I148" s="1972"/>
      <c r="J148" s="1973"/>
      <c r="K148" s="2070"/>
      <c r="L148" s="2071"/>
      <c r="M148" s="2071"/>
      <c r="N148" s="2072"/>
      <c r="O148" s="2069"/>
      <c r="P148" s="2050"/>
      <c r="Q148" s="2050"/>
      <c r="R148" s="2050"/>
      <c r="S148" s="2050"/>
      <c r="T148" s="2051"/>
      <c r="U148" s="2069"/>
      <c r="V148" s="2050"/>
      <c r="W148" s="2050"/>
      <c r="X148" s="2050"/>
      <c r="Y148" s="2050"/>
      <c r="Z148" s="2051"/>
      <c r="AA148" s="2026"/>
      <c r="AB148" s="2027"/>
      <c r="AC148" s="2027"/>
      <c r="AD148" s="2027"/>
      <c r="AE148" s="2028"/>
      <c r="AF148" s="2081" t="s">
        <v>1875</v>
      </c>
      <c r="AG148" s="2082"/>
      <c r="AH148" s="2082"/>
      <c r="AI148" s="2082"/>
      <c r="AJ148" s="2082"/>
      <c r="AK148" s="2083"/>
      <c r="AL148" s="2104" t="s">
        <v>1550</v>
      </c>
      <c r="AM148" s="2105"/>
      <c r="AN148" s="2105"/>
      <c r="AO148" s="2105"/>
      <c r="AP148" s="2105"/>
      <c r="AQ148" s="2105"/>
      <c r="AR148" s="2105"/>
      <c r="AS148" s="2105"/>
      <c r="AT148" s="2105"/>
      <c r="AU148" s="2105"/>
      <c r="AV148" s="2105"/>
      <c r="AW148" s="1447"/>
      <c r="AX148" s="2106" t="s">
        <v>721</v>
      </c>
      <c r="AY148" s="2106"/>
      <c r="AZ148" s="2107"/>
      <c r="BA148" s="2078"/>
      <c r="BB148" s="2079"/>
      <c r="BC148" s="2079"/>
      <c r="BD148" s="2079"/>
      <c r="BE148" s="2080"/>
      <c r="BF148" s="960"/>
    </row>
    <row r="149" spans="1:58" ht="21.95" customHeight="1">
      <c r="A149" s="2168"/>
      <c r="B149" s="1971"/>
      <c r="C149" s="1972"/>
      <c r="D149" s="1972"/>
      <c r="E149" s="1972"/>
      <c r="F149" s="1972"/>
      <c r="G149" s="1972"/>
      <c r="H149" s="1972"/>
      <c r="I149" s="1972"/>
      <c r="J149" s="1973"/>
      <c r="K149" s="2070"/>
      <c r="L149" s="2071"/>
      <c r="M149" s="2071"/>
      <c r="N149" s="2072"/>
      <c r="O149" s="2069"/>
      <c r="P149" s="2050"/>
      <c r="Q149" s="2050"/>
      <c r="R149" s="2050"/>
      <c r="S149" s="2050"/>
      <c r="T149" s="2051"/>
      <c r="U149" s="2069"/>
      <c r="V149" s="2050"/>
      <c r="W149" s="2050"/>
      <c r="X149" s="2050"/>
      <c r="Y149" s="2050"/>
      <c r="Z149" s="2051"/>
      <c r="AA149" s="2026"/>
      <c r="AB149" s="2027"/>
      <c r="AC149" s="2027"/>
      <c r="AD149" s="2027"/>
      <c r="AE149" s="2028"/>
      <c r="AF149" s="2081" t="s">
        <v>1876</v>
      </c>
      <c r="AG149" s="2082"/>
      <c r="AH149" s="2082"/>
      <c r="AI149" s="2082"/>
      <c r="AJ149" s="2082"/>
      <c r="AK149" s="2083"/>
      <c r="AL149" s="2015"/>
      <c r="AM149" s="2016"/>
      <c r="AN149" s="2016"/>
      <c r="AO149" s="2016"/>
      <c r="AP149" s="2016"/>
      <c r="AQ149" s="2016"/>
      <c r="AR149" s="2016"/>
      <c r="AS149" s="2016"/>
      <c r="AT149" s="2016"/>
      <c r="AU149" s="2016"/>
      <c r="AV149" s="2016"/>
      <c r="AW149" s="2016"/>
      <c r="AX149" s="2016"/>
      <c r="AY149" s="2016"/>
      <c r="AZ149" s="2017"/>
      <c r="BA149" s="2042"/>
      <c r="BB149" s="2043"/>
      <c r="BC149" s="2043"/>
      <c r="BD149" s="2043"/>
      <c r="BE149" s="2044"/>
      <c r="BF149" s="960"/>
    </row>
    <row r="150" spans="1:58" ht="21.95" customHeight="1">
      <c r="A150" s="2168"/>
      <c r="B150" s="1971"/>
      <c r="C150" s="1972"/>
      <c r="D150" s="1972"/>
      <c r="E150" s="1972"/>
      <c r="F150" s="1972"/>
      <c r="G150" s="1972"/>
      <c r="H150" s="1972"/>
      <c r="I150" s="1972"/>
      <c r="J150" s="1973"/>
      <c r="K150" s="2070"/>
      <c r="L150" s="2071"/>
      <c r="M150" s="2071"/>
      <c r="N150" s="2072"/>
      <c r="O150" s="2069"/>
      <c r="P150" s="2050"/>
      <c r="Q150" s="2050"/>
      <c r="R150" s="2050"/>
      <c r="S150" s="2050"/>
      <c r="T150" s="2051"/>
      <c r="U150" s="2069"/>
      <c r="V150" s="2050"/>
      <c r="W150" s="2050"/>
      <c r="X150" s="2050"/>
      <c r="Y150" s="2050"/>
      <c r="Z150" s="2051"/>
      <c r="AA150" s="2026"/>
      <c r="AB150" s="2027"/>
      <c r="AC150" s="2027"/>
      <c r="AD150" s="2027"/>
      <c r="AE150" s="2028"/>
      <c r="AF150" s="2039" t="s">
        <v>1859</v>
      </c>
      <c r="AG150" s="2020"/>
      <c r="AH150" s="2020"/>
      <c r="AI150" s="2020"/>
      <c r="AJ150" s="2020"/>
      <c r="AK150" s="2013"/>
      <c r="AL150" s="2015"/>
      <c r="AM150" s="2016"/>
      <c r="AN150" s="2016"/>
      <c r="AO150" s="2016"/>
      <c r="AP150" s="2016"/>
      <c r="AQ150" s="2016"/>
      <c r="AR150" s="2016"/>
      <c r="AS150" s="2016"/>
      <c r="AT150" s="2016"/>
      <c r="AU150" s="2016"/>
      <c r="AV150" s="2016"/>
      <c r="AW150" s="2016"/>
      <c r="AX150" s="2016"/>
      <c r="AY150" s="2016"/>
      <c r="AZ150" s="2017"/>
      <c r="BA150" s="2018"/>
      <c r="BB150" s="2021"/>
      <c r="BC150" s="2021"/>
      <c r="BD150" s="2021"/>
      <c r="BE150" s="2022"/>
      <c r="BF150" s="961"/>
    </row>
    <row r="151" spans="1:58" ht="21.95" customHeight="1">
      <c r="A151" s="2169"/>
      <c r="B151" s="1974"/>
      <c r="C151" s="1975"/>
      <c r="D151" s="1975"/>
      <c r="E151" s="1975"/>
      <c r="F151" s="1975"/>
      <c r="G151" s="1975"/>
      <c r="H151" s="1975"/>
      <c r="I151" s="1975"/>
      <c r="J151" s="1976"/>
      <c r="K151" s="2091"/>
      <c r="L151" s="2092"/>
      <c r="M151" s="2092"/>
      <c r="N151" s="2093"/>
      <c r="O151" s="2090"/>
      <c r="P151" s="2052"/>
      <c r="Q151" s="2052"/>
      <c r="R151" s="2052"/>
      <c r="S151" s="2052"/>
      <c r="T151" s="2053"/>
      <c r="U151" s="2090"/>
      <c r="V151" s="2052"/>
      <c r="W151" s="2052"/>
      <c r="X151" s="2052"/>
      <c r="Y151" s="2052"/>
      <c r="Z151" s="2053"/>
      <c r="AA151" s="2045"/>
      <c r="AB151" s="2046"/>
      <c r="AC151" s="2046"/>
      <c r="AD151" s="2046"/>
      <c r="AE151" s="2047"/>
      <c r="AF151" s="2039" t="s">
        <v>1833</v>
      </c>
      <c r="AG151" s="2020"/>
      <c r="AH151" s="2020"/>
      <c r="AI151" s="2020"/>
      <c r="AJ151" s="2020"/>
      <c r="AK151" s="2013"/>
      <c r="AL151" s="2015"/>
      <c r="AM151" s="2016"/>
      <c r="AN151" s="2016"/>
      <c r="AO151" s="2016"/>
      <c r="AP151" s="2016"/>
      <c r="AQ151" s="2016"/>
      <c r="AR151" s="2016"/>
      <c r="AS151" s="2016"/>
      <c r="AT151" s="2016"/>
      <c r="AU151" s="2016"/>
      <c r="AV151" s="2016"/>
      <c r="AW151" s="2016"/>
      <c r="AX151" s="2016"/>
      <c r="AY151" s="2016"/>
      <c r="AZ151" s="2017"/>
      <c r="BA151" s="2018"/>
      <c r="BB151" s="2021"/>
      <c r="BC151" s="2021"/>
      <c r="BD151" s="2021"/>
      <c r="BE151" s="2022"/>
      <c r="BF151" s="961"/>
    </row>
    <row r="152" spans="1:58" ht="21.95" customHeight="1">
      <c r="A152" s="1935" t="s">
        <v>148</v>
      </c>
      <c r="B152" s="1968" t="s">
        <v>149</v>
      </c>
      <c r="C152" s="1969"/>
      <c r="D152" s="1969"/>
      <c r="E152" s="1969"/>
      <c r="F152" s="1969"/>
      <c r="G152" s="1969"/>
      <c r="H152" s="1969"/>
      <c r="I152" s="1969"/>
      <c r="J152" s="1970"/>
      <c r="K152" s="1977"/>
      <c r="L152" s="1978"/>
      <c r="M152" s="1978"/>
      <c r="N152" s="1979"/>
      <c r="O152" s="1986"/>
      <c r="P152" s="1987"/>
      <c r="Q152" s="1987"/>
      <c r="R152" s="1987"/>
      <c r="S152" s="1987"/>
      <c r="T152" s="1988"/>
      <c r="U152" s="1986"/>
      <c r="V152" s="1987"/>
      <c r="W152" s="1987"/>
      <c r="X152" s="1987"/>
      <c r="Y152" s="1987"/>
      <c r="Z152" s="1988"/>
      <c r="AA152" s="1995"/>
      <c r="AB152" s="1996"/>
      <c r="AC152" s="1996"/>
      <c r="AD152" s="1996"/>
      <c r="AE152" s="1997"/>
      <c r="AF152" s="2014" t="s">
        <v>1842</v>
      </c>
      <c r="AG152" s="2014"/>
      <c r="AH152" s="2014"/>
      <c r="AI152" s="2014"/>
      <c r="AJ152" s="2014"/>
      <c r="AK152" s="2014"/>
      <c r="AL152" s="2015"/>
      <c r="AM152" s="2016"/>
      <c r="AN152" s="2016"/>
      <c r="AO152" s="2016"/>
      <c r="AP152" s="2016"/>
      <c r="AQ152" s="2016"/>
      <c r="AR152" s="2016"/>
      <c r="AS152" s="2016"/>
      <c r="AT152" s="2016"/>
      <c r="AU152" s="2016"/>
      <c r="AV152" s="2016"/>
      <c r="AW152" s="2016"/>
      <c r="AX152" s="2016"/>
      <c r="AY152" s="2016"/>
      <c r="AZ152" s="2017"/>
      <c r="BA152" s="2018"/>
      <c r="BB152" s="2018"/>
      <c r="BC152" s="2018"/>
      <c r="BD152" s="2018"/>
      <c r="BE152" s="2019"/>
      <c r="BF152" s="959"/>
    </row>
    <row r="153" spans="1:58" ht="21.95" customHeight="1">
      <c r="A153" s="1936"/>
      <c r="B153" s="1971"/>
      <c r="C153" s="1972"/>
      <c r="D153" s="1972"/>
      <c r="E153" s="1972"/>
      <c r="F153" s="1972"/>
      <c r="G153" s="1972"/>
      <c r="H153" s="1972"/>
      <c r="I153" s="1972"/>
      <c r="J153" s="1973"/>
      <c r="K153" s="1980"/>
      <c r="L153" s="1981"/>
      <c r="M153" s="1981"/>
      <c r="N153" s="1982"/>
      <c r="O153" s="1989"/>
      <c r="P153" s="1990"/>
      <c r="Q153" s="1990"/>
      <c r="R153" s="1990"/>
      <c r="S153" s="1990"/>
      <c r="T153" s="1991"/>
      <c r="U153" s="1989"/>
      <c r="V153" s="1990"/>
      <c r="W153" s="1990"/>
      <c r="X153" s="1990"/>
      <c r="Y153" s="1990"/>
      <c r="Z153" s="1991"/>
      <c r="AA153" s="1998"/>
      <c r="AB153" s="1999"/>
      <c r="AC153" s="1999"/>
      <c r="AD153" s="1999"/>
      <c r="AE153" s="2000"/>
      <c r="AF153" s="2013" t="s">
        <v>1877</v>
      </c>
      <c r="AG153" s="2014"/>
      <c r="AH153" s="2014"/>
      <c r="AI153" s="2014"/>
      <c r="AJ153" s="2014"/>
      <c r="AK153" s="2014"/>
      <c r="AL153" s="1983"/>
      <c r="AM153" s="1984"/>
      <c r="AN153" s="1984"/>
      <c r="AO153" s="1984"/>
      <c r="AP153" s="1984"/>
      <c r="AQ153" s="1984"/>
      <c r="AR153" s="1984"/>
      <c r="AS153" s="1984"/>
      <c r="AT153" s="1984"/>
      <c r="AU153" s="1984"/>
      <c r="AV153" s="1984"/>
      <c r="AW153" s="1984"/>
      <c r="AX153" s="1984"/>
      <c r="AY153" s="1984"/>
      <c r="AZ153" s="1985"/>
      <c r="BA153" s="2018"/>
      <c r="BB153" s="2018"/>
      <c r="BC153" s="2018"/>
      <c r="BD153" s="2018"/>
      <c r="BE153" s="2019"/>
      <c r="BF153" s="959"/>
    </row>
    <row r="154" spans="1:58" ht="21.95" customHeight="1">
      <c r="A154" s="1936"/>
      <c r="B154" s="1971"/>
      <c r="C154" s="1972"/>
      <c r="D154" s="1972"/>
      <c r="E154" s="1972"/>
      <c r="F154" s="1972"/>
      <c r="G154" s="1972"/>
      <c r="H154" s="1972"/>
      <c r="I154" s="1972"/>
      <c r="J154" s="1973"/>
      <c r="K154" s="1980"/>
      <c r="L154" s="1981"/>
      <c r="M154" s="1981"/>
      <c r="N154" s="1982"/>
      <c r="O154" s="1989"/>
      <c r="P154" s="1990"/>
      <c r="Q154" s="1990"/>
      <c r="R154" s="1990"/>
      <c r="S154" s="1990"/>
      <c r="T154" s="1991"/>
      <c r="U154" s="1989"/>
      <c r="V154" s="1990"/>
      <c r="W154" s="1990"/>
      <c r="X154" s="1990"/>
      <c r="Y154" s="1990"/>
      <c r="Z154" s="1991"/>
      <c r="AA154" s="1998"/>
      <c r="AB154" s="1999"/>
      <c r="AC154" s="1999"/>
      <c r="AD154" s="1999"/>
      <c r="AE154" s="2000"/>
      <c r="AF154" s="2109" t="s">
        <v>1878</v>
      </c>
      <c r="AG154" s="2109"/>
      <c r="AH154" s="2109"/>
      <c r="AI154" s="2109"/>
      <c r="AJ154" s="2109"/>
      <c r="AK154" s="2110"/>
      <c r="AL154" s="1983"/>
      <c r="AM154" s="1984"/>
      <c r="AN154" s="1984"/>
      <c r="AO154" s="1984"/>
      <c r="AP154" s="1984"/>
      <c r="AQ154" s="1984"/>
      <c r="AR154" s="1984"/>
      <c r="AS154" s="1984"/>
      <c r="AT154" s="1984"/>
      <c r="AU154" s="1984"/>
      <c r="AV154" s="1984"/>
      <c r="AW154" s="1984"/>
      <c r="AX154" s="1984"/>
      <c r="AY154" s="1984"/>
      <c r="AZ154" s="1985"/>
      <c r="BA154" s="2018"/>
      <c r="BB154" s="2021"/>
      <c r="BC154" s="2021"/>
      <c r="BD154" s="2021"/>
      <c r="BE154" s="2022"/>
      <c r="BF154" s="959"/>
    </row>
    <row r="155" spans="1:58" ht="21.95" customHeight="1">
      <c r="A155" s="1936"/>
      <c r="B155" s="1971"/>
      <c r="C155" s="1972"/>
      <c r="D155" s="1972"/>
      <c r="E155" s="1972"/>
      <c r="F155" s="1972"/>
      <c r="G155" s="1972"/>
      <c r="H155" s="1972"/>
      <c r="I155" s="1972"/>
      <c r="J155" s="1973"/>
      <c r="K155" s="1980"/>
      <c r="L155" s="1981"/>
      <c r="M155" s="1981"/>
      <c r="N155" s="1982"/>
      <c r="O155" s="1989"/>
      <c r="P155" s="1990"/>
      <c r="Q155" s="1990"/>
      <c r="R155" s="1990"/>
      <c r="S155" s="1990"/>
      <c r="T155" s="1991"/>
      <c r="U155" s="1989"/>
      <c r="V155" s="1990"/>
      <c r="W155" s="1990"/>
      <c r="X155" s="1990"/>
      <c r="Y155" s="1990"/>
      <c r="Z155" s="1991"/>
      <c r="AA155" s="1998"/>
      <c r="AB155" s="1999"/>
      <c r="AC155" s="1999"/>
      <c r="AD155" s="1999"/>
      <c r="AE155" s="2000"/>
      <c r="AF155" s="2020" t="s">
        <v>1825</v>
      </c>
      <c r="AG155" s="2020"/>
      <c r="AH155" s="2020"/>
      <c r="AI155" s="2020"/>
      <c r="AJ155" s="2020"/>
      <c r="AK155" s="2013"/>
      <c r="AL155" s="2015"/>
      <c r="AM155" s="2016"/>
      <c r="AN155" s="2016"/>
      <c r="AO155" s="2016"/>
      <c r="AP155" s="2016"/>
      <c r="AQ155" s="2016"/>
      <c r="AR155" s="2016"/>
      <c r="AS155" s="2016"/>
      <c r="AT155" s="2016"/>
      <c r="AU155" s="2016"/>
      <c r="AV155" s="2016"/>
      <c r="AW155" s="2016"/>
      <c r="AX155" s="2016"/>
      <c r="AY155" s="2016"/>
      <c r="AZ155" s="2017"/>
      <c r="BA155" s="2018"/>
      <c r="BB155" s="2018"/>
      <c r="BC155" s="2018"/>
      <c r="BD155" s="2018"/>
      <c r="BE155" s="2019"/>
      <c r="BF155" s="959"/>
    </row>
    <row r="156" spans="1:58" ht="21.95" customHeight="1">
      <c r="A156" s="1936"/>
      <c r="B156" s="1971"/>
      <c r="C156" s="1972"/>
      <c r="D156" s="1972"/>
      <c r="E156" s="1972"/>
      <c r="F156" s="1972"/>
      <c r="G156" s="1972"/>
      <c r="H156" s="1972"/>
      <c r="I156" s="1972"/>
      <c r="J156" s="1973"/>
      <c r="K156" s="1980"/>
      <c r="L156" s="1981"/>
      <c r="M156" s="1981"/>
      <c r="N156" s="1982"/>
      <c r="O156" s="1989"/>
      <c r="P156" s="1990"/>
      <c r="Q156" s="1990"/>
      <c r="R156" s="1990"/>
      <c r="S156" s="1990"/>
      <c r="T156" s="1991"/>
      <c r="U156" s="1989"/>
      <c r="V156" s="1990"/>
      <c r="W156" s="1990"/>
      <c r="X156" s="1990"/>
      <c r="Y156" s="1990"/>
      <c r="Z156" s="1991"/>
      <c r="AA156" s="1998"/>
      <c r="AB156" s="1999"/>
      <c r="AC156" s="1999"/>
      <c r="AD156" s="1999"/>
      <c r="AE156" s="2000"/>
      <c r="AF156" s="2013" t="s">
        <v>1826</v>
      </c>
      <c r="AG156" s="2014"/>
      <c r="AH156" s="2014"/>
      <c r="AI156" s="2014"/>
      <c r="AJ156" s="2014"/>
      <c r="AK156" s="2014"/>
      <c r="AL156" s="2015"/>
      <c r="AM156" s="2016"/>
      <c r="AN156" s="2016"/>
      <c r="AO156" s="2016"/>
      <c r="AP156" s="2016"/>
      <c r="AQ156" s="2016"/>
      <c r="AR156" s="2016"/>
      <c r="AS156" s="2016"/>
      <c r="AT156" s="2016"/>
      <c r="AU156" s="2016"/>
      <c r="AV156" s="2016"/>
      <c r="AW156" s="2016"/>
      <c r="AX156" s="2016"/>
      <c r="AY156" s="2016"/>
      <c r="AZ156" s="2017"/>
      <c r="BA156" s="2018"/>
      <c r="BB156" s="2018"/>
      <c r="BC156" s="2018"/>
      <c r="BD156" s="2018"/>
      <c r="BE156" s="2019"/>
      <c r="BF156" s="959"/>
    </row>
    <row r="157" spans="1:58" ht="21.95" customHeight="1">
      <c r="A157" s="1936"/>
      <c r="B157" s="1971"/>
      <c r="C157" s="1972"/>
      <c r="D157" s="1972"/>
      <c r="E157" s="1972"/>
      <c r="F157" s="1972"/>
      <c r="G157" s="1972"/>
      <c r="H157" s="1972"/>
      <c r="I157" s="1972"/>
      <c r="J157" s="1973"/>
      <c r="K157" s="1980"/>
      <c r="L157" s="1981"/>
      <c r="M157" s="1981"/>
      <c r="N157" s="1982"/>
      <c r="O157" s="1989"/>
      <c r="P157" s="1990"/>
      <c r="Q157" s="1990"/>
      <c r="R157" s="1990"/>
      <c r="S157" s="1990"/>
      <c r="T157" s="1991"/>
      <c r="U157" s="1989"/>
      <c r="V157" s="1990"/>
      <c r="W157" s="1990"/>
      <c r="X157" s="1990"/>
      <c r="Y157" s="1990"/>
      <c r="Z157" s="1991"/>
      <c r="AA157" s="1998"/>
      <c r="AB157" s="1999"/>
      <c r="AC157" s="1999"/>
      <c r="AD157" s="1999"/>
      <c r="AE157" s="2000"/>
      <c r="AF157" s="2013" t="s">
        <v>1839</v>
      </c>
      <c r="AG157" s="2014"/>
      <c r="AH157" s="2014"/>
      <c r="AI157" s="2014"/>
      <c r="AJ157" s="2014"/>
      <c r="AK157" s="2014"/>
      <c r="AL157" s="2015"/>
      <c r="AM157" s="2016"/>
      <c r="AN157" s="2016"/>
      <c r="AO157" s="2016"/>
      <c r="AP157" s="2016"/>
      <c r="AQ157" s="2016"/>
      <c r="AR157" s="2016"/>
      <c r="AS157" s="2016"/>
      <c r="AT157" s="2016"/>
      <c r="AU157" s="2016"/>
      <c r="AV157" s="2016"/>
      <c r="AW157" s="2016"/>
      <c r="AX157" s="2016"/>
      <c r="AY157" s="2016"/>
      <c r="AZ157" s="2017"/>
      <c r="BA157" s="2018"/>
      <c r="BB157" s="2018"/>
      <c r="BC157" s="2018"/>
      <c r="BD157" s="2018"/>
      <c r="BE157" s="2019"/>
      <c r="BF157" s="961"/>
    </row>
    <row r="158" spans="1:58" ht="21.95" customHeight="1">
      <c r="A158" s="1936"/>
      <c r="B158" s="1971"/>
      <c r="C158" s="1972"/>
      <c r="D158" s="1972"/>
      <c r="E158" s="1972"/>
      <c r="F158" s="1972"/>
      <c r="G158" s="1972"/>
      <c r="H158" s="1972"/>
      <c r="I158" s="1972"/>
      <c r="J158" s="1973"/>
      <c r="K158" s="1980"/>
      <c r="L158" s="1981"/>
      <c r="M158" s="1981"/>
      <c r="N158" s="1982"/>
      <c r="O158" s="1989"/>
      <c r="P158" s="1990"/>
      <c r="Q158" s="1990"/>
      <c r="R158" s="1990"/>
      <c r="S158" s="1990"/>
      <c r="T158" s="1991"/>
      <c r="U158" s="1989"/>
      <c r="V158" s="1990"/>
      <c r="W158" s="1990"/>
      <c r="X158" s="1990"/>
      <c r="Y158" s="1990"/>
      <c r="Z158" s="1991"/>
      <c r="AA158" s="1998"/>
      <c r="AB158" s="1999"/>
      <c r="AC158" s="1999"/>
      <c r="AD158" s="1999"/>
      <c r="AE158" s="2000"/>
      <c r="AF158" s="2013" t="s">
        <v>1879</v>
      </c>
      <c r="AG158" s="2014"/>
      <c r="AH158" s="2014"/>
      <c r="AI158" s="2014"/>
      <c r="AJ158" s="2014"/>
      <c r="AK158" s="2014"/>
      <c r="AL158" s="2015"/>
      <c r="AM158" s="2016"/>
      <c r="AN158" s="2016"/>
      <c r="AO158" s="2016"/>
      <c r="AP158" s="2016"/>
      <c r="AQ158" s="2016"/>
      <c r="AR158" s="2016"/>
      <c r="AS158" s="2016"/>
      <c r="AT158" s="2016"/>
      <c r="AU158" s="2016"/>
      <c r="AV158" s="2016"/>
      <c r="AW158" s="2016"/>
      <c r="AX158" s="2016"/>
      <c r="AY158" s="2016"/>
      <c r="AZ158" s="2017"/>
      <c r="BA158" s="2018"/>
      <c r="BB158" s="2018"/>
      <c r="BC158" s="2018"/>
      <c r="BD158" s="2018"/>
      <c r="BE158" s="2019"/>
      <c r="BF158" s="959"/>
    </row>
    <row r="159" spans="1:58" ht="21.95" customHeight="1">
      <c r="A159" s="1936"/>
      <c r="B159" s="1971"/>
      <c r="C159" s="1972"/>
      <c r="D159" s="1972"/>
      <c r="E159" s="1972"/>
      <c r="F159" s="1972"/>
      <c r="G159" s="1972"/>
      <c r="H159" s="1972"/>
      <c r="I159" s="1972"/>
      <c r="J159" s="1973"/>
      <c r="K159" s="1980"/>
      <c r="L159" s="1981"/>
      <c r="M159" s="1981"/>
      <c r="N159" s="1982"/>
      <c r="O159" s="1989"/>
      <c r="P159" s="1990"/>
      <c r="Q159" s="1990"/>
      <c r="R159" s="1990"/>
      <c r="S159" s="1990"/>
      <c r="T159" s="1991"/>
      <c r="U159" s="1989"/>
      <c r="V159" s="1990"/>
      <c r="W159" s="1990"/>
      <c r="X159" s="1990"/>
      <c r="Y159" s="1990"/>
      <c r="Z159" s="1991"/>
      <c r="AA159" s="1998"/>
      <c r="AB159" s="1999"/>
      <c r="AC159" s="1999"/>
      <c r="AD159" s="1999"/>
      <c r="AE159" s="2000"/>
      <c r="AF159" s="2039" t="s">
        <v>1880</v>
      </c>
      <c r="AG159" s="2020"/>
      <c r="AH159" s="2020"/>
      <c r="AI159" s="2020"/>
      <c r="AJ159" s="2020"/>
      <c r="AK159" s="2013"/>
      <c r="AL159" s="2015"/>
      <c r="AM159" s="2016"/>
      <c r="AN159" s="2016"/>
      <c r="AO159" s="2016"/>
      <c r="AP159" s="2016"/>
      <c r="AQ159" s="2016"/>
      <c r="AR159" s="2016"/>
      <c r="AS159" s="2016"/>
      <c r="AT159" s="2016"/>
      <c r="AU159" s="2016"/>
      <c r="AV159" s="2016"/>
      <c r="AW159" s="2016"/>
      <c r="AX159" s="2016"/>
      <c r="AY159" s="2016"/>
      <c r="AZ159" s="2017"/>
      <c r="BA159" s="2042"/>
      <c r="BB159" s="2043"/>
      <c r="BC159" s="2043"/>
      <c r="BD159" s="2043"/>
      <c r="BE159" s="2044"/>
      <c r="BF159" s="959"/>
    </row>
    <row r="160" spans="1:58" ht="21.95" customHeight="1">
      <c r="A160" s="1936"/>
      <c r="B160" s="1971"/>
      <c r="C160" s="1972"/>
      <c r="D160" s="1972"/>
      <c r="E160" s="1972"/>
      <c r="F160" s="1972"/>
      <c r="G160" s="1972"/>
      <c r="H160" s="1972"/>
      <c r="I160" s="1972"/>
      <c r="J160" s="1973"/>
      <c r="K160" s="1980"/>
      <c r="L160" s="1981"/>
      <c r="M160" s="1981"/>
      <c r="N160" s="1982"/>
      <c r="O160" s="1989"/>
      <c r="P160" s="1990"/>
      <c r="Q160" s="1990"/>
      <c r="R160" s="1990"/>
      <c r="S160" s="1990"/>
      <c r="T160" s="1991"/>
      <c r="U160" s="1989"/>
      <c r="V160" s="1990"/>
      <c r="W160" s="1990"/>
      <c r="X160" s="1990"/>
      <c r="Y160" s="1990"/>
      <c r="Z160" s="1991"/>
      <c r="AA160" s="1998"/>
      <c r="AB160" s="1999"/>
      <c r="AC160" s="1999"/>
      <c r="AD160" s="1999"/>
      <c r="AE160" s="2000"/>
      <c r="AF160" s="2039" t="s">
        <v>1827</v>
      </c>
      <c r="AG160" s="2020"/>
      <c r="AH160" s="2020"/>
      <c r="AI160" s="2020"/>
      <c r="AJ160" s="2020"/>
      <c r="AK160" s="2013"/>
      <c r="AL160" s="2015"/>
      <c r="AM160" s="2016"/>
      <c r="AN160" s="2016"/>
      <c r="AO160" s="2016"/>
      <c r="AP160" s="2016"/>
      <c r="AQ160" s="2016"/>
      <c r="AR160" s="2016"/>
      <c r="AS160" s="2016"/>
      <c r="AT160" s="2016"/>
      <c r="AU160" s="2016"/>
      <c r="AV160" s="2016"/>
      <c r="AW160" s="2016"/>
      <c r="AX160" s="2016"/>
      <c r="AY160" s="2016"/>
      <c r="AZ160" s="2017"/>
      <c r="BA160" s="2042"/>
      <c r="BB160" s="2043"/>
      <c r="BC160" s="2043"/>
      <c r="BD160" s="2043"/>
      <c r="BE160" s="2044"/>
      <c r="BF160" s="959"/>
    </row>
    <row r="161" spans="1:58" ht="21.95" customHeight="1">
      <c r="A161" s="1936"/>
      <c r="B161" s="1971"/>
      <c r="C161" s="1972"/>
      <c r="D161" s="1972"/>
      <c r="E161" s="1972"/>
      <c r="F161" s="1972"/>
      <c r="G161" s="1972"/>
      <c r="H161" s="1972"/>
      <c r="I161" s="1972"/>
      <c r="J161" s="1973"/>
      <c r="K161" s="1980"/>
      <c r="L161" s="1981"/>
      <c r="M161" s="1981"/>
      <c r="N161" s="1982"/>
      <c r="O161" s="1989"/>
      <c r="P161" s="1990"/>
      <c r="Q161" s="1990"/>
      <c r="R161" s="1990"/>
      <c r="S161" s="1990"/>
      <c r="T161" s="1991"/>
      <c r="U161" s="1989"/>
      <c r="V161" s="1990"/>
      <c r="W161" s="1990"/>
      <c r="X161" s="1990"/>
      <c r="Y161" s="1990"/>
      <c r="Z161" s="1991"/>
      <c r="AA161" s="1998"/>
      <c r="AB161" s="1999"/>
      <c r="AC161" s="1999"/>
      <c r="AD161" s="1999"/>
      <c r="AE161" s="2000"/>
      <c r="AF161" s="2020" t="s">
        <v>1837</v>
      </c>
      <c r="AG161" s="2020"/>
      <c r="AH161" s="2020"/>
      <c r="AI161" s="2020"/>
      <c r="AJ161" s="2020"/>
      <c r="AK161" s="2013"/>
      <c r="AL161" s="2015"/>
      <c r="AM161" s="2016"/>
      <c r="AN161" s="2016"/>
      <c r="AO161" s="2016"/>
      <c r="AP161" s="2016"/>
      <c r="AQ161" s="2016"/>
      <c r="AR161" s="2016"/>
      <c r="AS161" s="2016"/>
      <c r="AT161" s="2016"/>
      <c r="AU161" s="2016"/>
      <c r="AV161" s="2016"/>
      <c r="AW161" s="2016"/>
      <c r="AX161" s="2016"/>
      <c r="AY161" s="2016"/>
      <c r="AZ161" s="2017"/>
      <c r="BA161" s="2018"/>
      <c r="BB161" s="2018"/>
      <c r="BC161" s="2018"/>
      <c r="BD161" s="2018"/>
      <c r="BE161" s="2019"/>
      <c r="BF161" s="959"/>
    </row>
    <row r="162" spans="1:58" ht="21.95" customHeight="1">
      <c r="A162" s="1936"/>
      <c r="B162" s="1971"/>
      <c r="C162" s="1972"/>
      <c r="D162" s="1972"/>
      <c r="E162" s="1972"/>
      <c r="F162" s="1972"/>
      <c r="G162" s="1972"/>
      <c r="H162" s="1972"/>
      <c r="I162" s="1972"/>
      <c r="J162" s="1973"/>
      <c r="K162" s="1980"/>
      <c r="L162" s="1981"/>
      <c r="M162" s="1981"/>
      <c r="N162" s="1982"/>
      <c r="O162" s="1989"/>
      <c r="P162" s="1990"/>
      <c r="Q162" s="1990"/>
      <c r="R162" s="1990"/>
      <c r="S162" s="1990"/>
      <c r="T162" s="1991"/>
      <c r="U162" s="1989"/>
      <c r="V162" s="1990"/>
      <c r="W162" s="1990"/>
      <c r="X162" s="1990"/>
      <c r="Y162" s="1990"/>
      <c r="Z162" s="1991"/>
      <c r="AA162" s="1998"/>
      <c r="AB162" s="1999"/>
      <c r="AC162" s="1999"/>
      <c r="AD162" s="1999"/>
      <c r="AE162" s="2000"/>
      <c r="AF162" s="2020" t="s">
        <v>1834</v>
      </c>
      <c r="AG162" s="2020"/>
      <c r="AH162" s="2020"/>
      <c r="AI162" s="2020"/>
      <c r="AJ162" s="2020"/>
      <c r="AK162" s="2013"/>
      <c r="AL162" s="2015"/>
      <c r="AM162" s="2016"/>
      <c r="AN162" s="2016"/>
      <c r="AO162" s="2016"/>
      <c r="AP162" s="2016"/>
      <c r="AQ162" s="2016"/>
      <c r="AR162" s="2016"/>
      <c r="AS162" s="2016"/>
      <c r="AT162" s="2016"/>
      <c r="AU162" s="2016"/>
      <c r="AV162" s="2016"/>
      <c r="AW162" s="2016"/>
      <c r="AX162" s="2016"/>
      <c r="AY162" s="2016"/>
      <c r="AZ162" s="2017"/>
      <c r="BA162" s="2018"/>
      <c r="BB162" s="2018"/>
      <c r="BC162" s="2018"/>
      <c r="BD162" s="2018"/>
      <c r="BE162" s="2019"/>
      <c r="BF162" s="959"/>
    </row>
    <row r="163" spans="1:58" ht="21.95" customHeight="1">
      <c r="A163" s="1936"/>
      <c r="B163" s="1971"/>
      <c r="C163" s="1972"/>
      <c r="D163" s="1972"/>
      <c r="E163" s="1972"/>
      <c r="F163" s="1972"/>
      <c r="G163" s="1972"/>
      <c r="H163" s="1972"/>
      <c r="I163" s="1972"/>
      <c r="J163" s="1973"/>
      <c r="K163" s="1980"/>
      <c r="L163" s="1981"/>
      <c r="M163" s="1981"/>
      <c r="N163" s="1982"/>
      <c r="O163" s="1989"/>
      <c r="P163" s="1990"/>
      <c r="Q163" s="1990"/>
      <c r="R163" s="1990"/>
      <c r="S163" s="1990"/>
      <c r="T163" s="1991"/>
      <c r="U163" s="1989"/>
      <c r="V163" s="1990"/>
      <c r="W163" s="1990"/>
      <c r="X163" s="1990"/>
      <c r="Y163" s="1990"/>
      <c r="Z163" s="1991"/>
      <c r="AA163" s="1998"/>
      <c r="AB163" s="1999"/>
      <c r="AC163" s="1999"/>
      <c r="AD163" s="1999"/>
      <c r="AE163" s="2000"/>
      <c r="AF163" s="2013" t="s">
        <v>1824</v>
      </c>
      <c r="AG163" s="2014"/>
      <c r="AH163" s="2014"/>
      <c r="AI163" s="2014"/>
      <c r="AJ163" s="2014"/>
      <c r="AK163" s="2014"/>
      <c r="AL163" s="2015"/>
      <c r="AM163" s="2016"/>
      <c r="AN163" s="2016"/>
      <c r="AO163" s="2016"/>
      <c r="AP163" s="2016"/>
      <c r="AQ163" s="2016"/>
      <c r="AR163" s="2016"/>
      <c r="AS163" s="2016"/>
      <c r="AT163" s="2016"/>
      <c r="AU163" s="2016"/>
      <c r="AV163" s="2016"/>
      <c r="AW163" s="2016"/>
      <c r="AX163" s="2016"/>
      <c r="AY163" s="2016"/>
      <c r="AZ163" s="2017"/>
      <c r="BA163" s="2018"/>
      <c r="BB163" s="2018"/>
      <c r="BC163" s="2018"/>
      <c r="BD163" s="2018"/>
      <c r="BE163" s="2019"/>
      <c r="BF163" s="959"/>
    </row>
    <row r="164" spans="1:58" ht="21.95" customHeight="1">
      <c r="A164" s="1936"/>
      <c r="B164" s="1971"/>
      <c r="C164" s="1972"/>
      <c r="D164" s="1972"/>
      <c r="E164" s="1972"/>
      <c r="F164" s="1972"/>
      <c r="G164" s="1972"/>
      <c r="H164" s="1972"/>
      <c r="I164" s="1972"/>
      <c r="J164" s="1973"/>
      <c r="K164" s="1980"/>
      <c r="L164" s="1981"/>
      <c r="M164" s="1981"/>
      <c r="N164" s="1982"/>
      <c r="O164" s="1989"/>
      <c r="P164" s="1990"/>
      <c r="Q164" s="1990"/>
      <c r="R164" s="1990"/>
      <c r="S164" s="1990"/>
      <c r="T164" s="1991"/>
      <c r="U164" s="1989"/>
      <c r="V164" s="1990"/>
      <c r="W164" s="1990"/>
      <c r="X164" s="1990"/>
      <c r="Y164" s="1990"/>
      <c r="Z164" s="1991"/>
      <c r="AA164" s="1998"/>
      <c r="AB164" s="1999"/>
      <c r="AC164" s="1999"/>
      <c r="AD164" s="1999"/>
      <c r="AE164" s="2000"/>
      <c r="AF164" s="2013" t="s">
        <v>1829</v>
      </c>
      <c r="AG164" s="2014"/>
      <c r="AH164" s="2014"/>
      <c r="AI164" s="2014"/>
      <c r="AJ164" s="2014"/>
      <c r="AK164" s="2014"/>
      <c r="AL164" s="2015"/>
      <c r="AM164" s="2016"/>
      <c r="AN164" s="2016"/>
      <c r="AO164" s="2016"/>
      <c r="AP164" s="2016"/>
      <c r="AQ164" s="2016"/>
      <c r="AR164" s="2016"/>
      <c r="AS164" s="2016"/>
      <c r="AT164" s="2016"/>
      <c r="AU164" s="2016"/>
      <c r="AV164" s="2016"/>
      <c r="AW164" s="2016"/>
      <c r="AX164" s="2016"/>
      <c r="AY164" s="2016"/>
      <c r="AZ164" s="2017"/>
      <c r="BA164" s="2018"/>
      <c r="BB164" s="2018"/>
      <c r="BC164" s="2018"/>
      <c r="BD164" s="2018"/>
      <c r="BE164" s="2019"/>
      <c r="BF164" s="959"/>
    </row>
    <row r="165" spans="1:58" ht="21.95" customHeight="1">
      <c r="A165" s="1936"/>
      <c r="B165" s="1971"/>
      <c r="C165" s="1972"/>
      <c r="D165" s="1972"/>
      <c r="E165" s="1972"/>
      <c r="F165" s="1972"/>
      <c r="G165" s="1972"/>
      <c r="H165" s="1972"/>
      <c r="I165" s="1972"/>
      <c r="J165" s="1973"/>
      <c r="K165" s="1980"/>
      <c r="L165" s="1981"/>
      <c r="M165" s="1981"/>
      <c r="N165" s="1982"/>
      <c r="O165" s="1989"/>
      <c r="P165" s="1990"/>
      <c r="Q165" s="1990"/>
      <c r="R165" s="1990"/>
      <c r="S165" s="1990"/>
      <c r="T165" s="1991"/>
      <c r="U165" s="1989"/>
      <c r="V165" s="1990"/>
      <c r="W165" s="1990"/>
      <c r="X165" s="1990"/>
      <c r="Y165" s="1990"/>
      <c r="Z165" s="1991"/>
      <c r="AA165" s="1998"/>
      <c r="AB165" s="1999"/>
      <c r="AC165" s="1999"/>
      <c r="AD165" s="1999"/>
      <c r="AE165" s="2000"/>
      <c r="AF165" s="2020" t="s">
        <v>1881</v>
      </c>
      <c r="AG165" s="2020"/>
      <c r="AH165" s="2020"/>
      <c r="AI165" s="2020"/>
      <c r="AJ165" s="2020"/>
      <c r="AK165" s="2013"/>
      <c r="AL165" s="1983"/>
      <c r="AM165" s="1984"/>
      <c r="AN165" s="1984"/>
      <c r="AO165" s="1984"/>
      <c r="AP165" s="1984"/>
      <c r="AQ165" s="1984"/>
      <c r="AR165" s="1984"/>
      <c r="AS165" s="1984"/>
      <c r="AT165" s="1984"/>
      <c r="AU165" s="1984"/>
      <c r="AV165" s="1984"/>
      <c r="AW165" s="1984"/>
      <c r="AX165" s="1984"/>
      <c r="AY165" s="1984"/>
      <c r="AZ165" s="1985"/>
      <c r="BA165" s="2015"/>
      <c r="BB165" s="2016"/>
      <c r="BC165" s="2016"/>
      <c r="BD165" s="2016"/>
      <c r="BE165" s="2108"/>
      <c r="BF165" s="959"/>
    </row>
    <row r="166" spans="1:58" ht="21.95" customHeight="1">
      <c r="A166" s="1936"/>
      <c r="B166" s="1971"/>
      <c r="C166" s="1972"/>
      <c r="D166" s="1972"/>
      <c r="E166" s="1972"/>
      <c r="F166" s="1972"/>
      <c r="G166" s="1972"/>
      <c r="H166" s="1972"/>
      <c r="I166" s="1972"/>
      <c r="J166" s="1973"/>
      <c r="K166" s="1980"/>
      <c r="L166" s="1981"/>
      <c r="M166" s="1981"/>
      <c r="N166" s="1982"/>
      <c r="O166" s="1989"/>
      <c r="P166" s="1990"/>
      <c r="Q166" s="1990"/>
      <c r="R166" s="1990"/>
      <c r="S166" s="1990"/>
      <c r="T166" s="1991"/>
      <c r="U166" s="1989"/>
      <c r="V166" s="1990"/>
      <c r="W166" s="1990"/>
      <c r="X166" s="1990"/>
      <c r="Y166" s="1990"/>
      <c r="Z166" s="1991"/>
      <c r="AA166" s="1998"/>
      <c r="AB166" s="1999"/>
      <c r="AC166" s="1999"/>
      <c r="AD166" s="1999"/>
      <c r="AE166" s="2000"/>
      <c r="AF166" s="2013" t="s">
        <v>1851</v>
      </c>
      <c r="AG166" s="2014"/>
      <c r="AH166" s="2014"/>
      <c r="AI166" s="2014"/>
      <c r="AJ166" s="2014"/>
      <c r="AK166" s="2014"/>
      <c r="AL166" s="1983"/>
      <c r="AM166" s="1984"/>
      <c r="AN166" s="1984"/>
      <c r="AO166" s="1984"/>
      <c r="AP166" s="1984"/>
      <c r="AQ166" s="1984"/>
      <c r="AR166" s="1984"/>
      <c r="AS166" s="1984"/>
      <c r="AT166" s="1984"/>
      <c r="AU166" s="1984"/>
      <c r="AV166" s="1984"/>
      <c r="AW166" s="1984"/>
      <c r="AX166" s="1984"/>
      <c r="AY166" s="1984"/>
      <c r="AZ166" s="1985"/>
      <c r="BA166" s="2018"/>
      <c r="BB166" s="2018"/>
      <c r="BC166" s="2018"/>
      <c r="BD166" s="2018"/>
      <c r="BE166" s="2019"/>
      <c r="BF166" s="960"/>
    </row>
    <row r="167" spans="1:58" ht="21.95" customHeight="1">
      <c r="A167" s="1936"/>
      <c r="B167" s="1971"/>
      <c r="C167" s="1972"/>
      <c r="D167" s="1972"/>
      <c r="E167" s="1972"/>
      <c r="F167" s="1972"/>
      <c r="G167" s="1972"/>
      <c r="H167" s="1972"/>
      <c r="I167" s="1972"/>
      <c r="J167" s="1973"/>
      <c r="K167" s="1980"/>
      <c r="L167" s="1981"/>
      <c r="M167" s="1981"/>
      <c r="N167" s="1982"/>
      <c r="O167" s="1989"/>
      <c r="P167" s="1990"/>
      <c r="Q167" s="1990"/>
      <c r="R167" s="1990"/>
      <c r="S167" s="1990"/>
      <c r="T167" s="1991"/>
      <c r="U167" s="1989"/>
      <c r="V167" s="1990"/>
      <c r="W167" s="1990"/>
      <c r="X167" s="1990"/>
      <c r="Y167" s="1990"/>
      <c r="Z167" s="1991"/>
      <c r="AA167" s="1998"/>
      <c r="AB167" s="1999"/>
      <c r="AC167" s="1999"/>
      <c r="AD167" s="1999"/>
      <c r="AE167" s="2000"/>
      <c r="AF167" s="2013" t="s">
        <v>1882</v>
      </c>
      <c r="AG167" s="2014"/>
      <c r="AH167" s="2014"/>
      <c r="AI167" s="2014"/>
      <c r="AJ167" s="2014"/>
      <c r="AK167" s="2014"/>
      <c r="AL167" s="2015"/>
      <c r="AM167" s="2016"/>
      <c r="AN167" s="2016"/>
      <c r="AO167" s="2016"/>
      <c r="AP167" s="2016"/>
      <c r="AQ167" s="2016"/>
      <c r="AR167" s="2016"/>
      <c r="AS167" s="2016"/>
      <c r="AT167" s="2016"/>
      <c r="AU167" s="2016"/>
      <c r="AV167" s="2016"/>
      <c r="AW167" s="2016"/>
      <c r="AX167" s="2016"/>
      <c r="AY167" s="2016"/>
      <c r="AZ167" s="2017"/>
      <c r="BA167" s="2018"/>
      <c r="BB167" s="2018"/>
      <c r="BC167" s="2018"/>
      <c r="BD167" s="2018"/>
      <c r="BE167" s="2019"/>
      <c r="BF167" s="959"/>
    </row>
    <row r="168" spans="1:58" ht="21.95" customHeight="1">
      <c r="A168" s="1936"/>
      <c r="B168" s="1971"/>
      <c r="C168" s="1972"/>
      <c r="D168" s="1972"/>
      <c r="E168" s="1972"/>
      <c r="F168" s="1972"/>
      <c r="G168" s="1972"/>
      <c r="H168" s="1972"/>
      <c r="I168" s="1972"/>
      <c r="J168" s="1973"/>
      <c r="K168" s="1980"/>
      <c r="L168" s="1981"/>
      <c r="M168" s="1981"/>
      <c r="N168" s="1982"/>
      <c r="O168" s="1989"/>
      <c r="P168" s="1990"/>
      <c r="Q168" s="1990"/>
      <c r="R168" s="1990"/>
      <c r="S168" s="1990"/>
      <c r="T168" s="1991"/>
      <c r="U168" s="1989"/>
      <c r="V168" s="1990"/>
      <c r="W168" s="1990"/>
      <c r="X168" s="1990"/>
      <c r="Y168" s="1990"/>
      <c r="Z168" s="1991"/>
      <c r="AA168" s="1998"/>
      <c r="AB168" s="1999"/>
      <c r="AC168" s="1999"/>
      <c r="AD168" s="1999"/>
      <c r="AE168" s="2000"/>
      <c r="AF168" s="2013" t="s">
        <v>1883</v>
      </c>
      <c r="AG168" s="2014"/>
      <c r="AH168" s="2014"/>
      <c r="AI168" s="2014"/>
      <c r="AJ168" s="2014"/>
      <c r="AK168" s="2014"/>
      <c r="AL168" s="2015"/>
      <c r="AM168" s="2016"/>
      <c r="AN168" s="2016"/>
      <c r="AO168" s="2016"/>
      <c r="AP168" s="2016"/>
      <c r="AQ168" s="2016"/>
      <c r="AR168" s="2016"/>
      <c r="AS168" s="2016"/>
      <c r="AT168" s="2016"/>
      <c r="AU168" s="2016"/>
      <c r="AV168" s="2016"/>
      <c r="AW168" s="2016"/>
      <c r="AX168" s="2016"/>
      <c r="AY168" s="2016"/>
      <c r="AZ168" s="2017"/>
      <c r="BA168" s="2018"/>
      <c r="BB168" s="2018"/>
      <c r="BC168" s="2018"/>
      <c r="BD168" s="2018"/>
      <c r="BE168" s="2019"/>
      <c r="BF168" s="959"/>
    </row>
    <row r="169" spans="1:58" ht="21.95" customHeight="1">
      <c r="A169" s="1936"/>
      <c r="B169" s="1971"/>
      <c r="C169" s="1972"/>
      <c r="D169" s="1972"/>
      <c r="E169" s="1972"/>
      <c r="F169" s="1972"/>
      <c r="G169" s="1972"/>
      <c r="H169" s="1972"/>
      <c r="I169" s="1972"/>
      <c r="J169" s="1973"/>
      <c r="K169" s="1980"/>
      <c r="L169" s="1981"/>
      <c r="M169" s="1981"/>
      <c r="N169" s="1982"/>
      <c r="O169" s="1989"/>
      <c r="P169" s="1990"/>
      <c r="Q169" s="1990"/>
      <c r="R169" s="1990"/>
      <c r="S169" s="1990"/>
      <c r="T169" s="1991"/>
      <c r="U169" s="1989"/>
      <c r="V169" s="1990"/>
      <c r="W169" s="1990"/>
      <c r="X169" s="1990"/>
      <c r="Y169" s="1990"/>
      <c r="Z169" s="1991"/>
      <c r="AA169" s="1998"/>
      <c r="AB169" s="1999"/>
      <c r="AC169" s="1999"/>
      <c r="AD169" s="1999"/>
      <c r="AE169" s="2000"/>
      <c r="AF169" s="2013" t="s">
        <v>1884</v>
      </c>
      <c r="AG169" s="2014"/>
      <c r="AH169" s="2014"/>
      <c r="AI169" s="2014"/>
      <c r="AJ169" s="2014"/>
      <c r="AK169" s="2014"/>
      <c r="AL169" s="2015"/>
      <c r="AM169" s="2016"/>
      <c r="AN169" s="2016"/>
      <c r="AO169" s="2016"/>
      <c r="AP169" s="2016"/>
      <c r="AQ169" s="2016"/>
      <c r="AR169" s="2016"/>
      <c r="AS169" s="2016"/>
      <c r="AT169" s="2016"/>
      <c r="AU169" s="2016"/>
      <c r="AV169" s="2016"/>
      <c r="AW169" s="2016"/>
      <c r="AX169" s="2016"/>
      <c r="AY169" s="2016"/>
      <c r="AZ169" s="2017"/>
      <c r="BA169" s="2018"/>
      <c r="BB169" s="2021"/>
      <c r="BC169" s="2021"/>
      <c r="BD169" s="2021"/>
      <c r="BE169" s="2022"/>
      <c r="BF169" s="959"/>
    </row>
    <row r="170" spans="1:58" ht="21.95" customHeight="1">
      <c r="A170" s="1936"/>
      <c r="B170" s="1971"/>
      <c r="C170" s="1972"/>
      <c r="D170" s="1972"/>
      <c r="E170" s="1972"/>
      <c r="F170" s="1972"/>
      <c r="G170" s="1972"/>
      <c r="H170" s="1972"/>
      <c r="I170" s="1972"/>
      <c r="J170" s="1973"/>
      <c r="K170" s="1980"/>
      <c r="L170" s="1981"/>
      <c r="M170" s="1981"/>
      <c r="N170" s="1982"/>
      <c r="O170" s="1989"/>
      <c r="P170" s="1990"/>
      <c r="Q170" s="1990"/>
      <c r="R170" s="1990"/>
      <c r="S170" s="1990"/>
      <c r="T170" s="1991"/>
      <c r="U170" s="1989"/>
      <c r="V170" s="1990"/>
      <c r="W170" s="1990"/>
      <c r="X170" s="1990"/>
      <c r="Y170" s="1990"/>
      <c r="Z170" s="1991"/>
      <c r="AA170" s="1998"/>
      <c r="AB170" s="1999"/>
      <c r="AC170" s="1999"/>
      <c r="AD170" s="1999"/>
      <c r="AE170" s="2000"/>
      <c r="AF170" s="2020" t="s">
        <v>1885</v>
      </c>
      <c r="AG170" s="2020"/>
      <c r="AH170" s="2020"/>
      <c r="AI170" s="2020"/>
      <c r="AJ170" s="2020"/>
      <c r="AK170" s="2013"/>
      <c r="AL170" s="2015"/>
      <c r="AM170" s="2016"/>
      <c r="AN170" s="2016"/>
      <c r="AO170" s="2016"/>
      <c r="AP170" s="2016"/>
      <c r="AQ170" s="2016"/>
      <c r="AR170" s="2016"/>
      <c r="AS170" s="2016"/>
      <c r="AT170" s="2016"/>
      <c r="AU170" s="2016"/>
      <c r="AV170" s="2016"/>
      <c r="AW170" s="2016"/>
      <c r="AX170" s="2016"/>
      <c r="AY170" s="2016"/>
      <c r="AZ170" s="2017"/>
      <c r="BA170" s="2018"/>
      <c r="BB170" s="2018"/>
      <c r="BC170" s="2018"/>
      <c r="BD170" s="2018"/>
      <c r="BE170" s="2019"/>
      <c r="BF170" s="959"/>
    </row>
    <row r="171" spans="1:58" ht="21.95" customHeight="1">
      <c r="A171" s="1936"/>
      <c r="B171" s="1971"/>
      <c r="C171" s="1972"/>
      <c r="D171" s="1972"/>
      <c r="E171" s="1972"/>
      <c r="F171" s="1972"/>
      <c r="G171" s="1972"/>
      <c r="H171" s="1972"/>
      <c r="I171" s="1972"/>
      <c r="J171" s="1973"/>
      <c r="K171" s="1980"/>
      <c r="L171" s="1981"/>
      <c r="M171" s="1981"/>
      <c r="N171" s="1982"/>
      <c r="O171" s="1989"/>
      <c r="P171" s="1990"/>
      <c r="Q171" s="1990"/>
      <c r="R171" s="1990"/>
      <c r="S171" s="1990"/>
      <c r="T171" s="1991"/>
      <c r="U171" s="1989"/>
      <c r="V171" s="1990"/>
      <c r="W171" s="1990"/>
      <c r="X171" s="1990"/>
      <c r="Y171" s="1990"/>
      <c r="Z171" s="1991"/>
      <c r="AA171" s="1998"/>
      <c r="AB171" s="1999"/>
      <c r="AC171" s="1999"/>
      <c r="AD171" s="1999"/>
      <c r="AE171" s="2000"/>
      <c r="AF171" s="2020" t="s">
        <v>1872</v>
      </c>
      <c r="AG171" s="2020"/>
      <c r="AH171" s="2020"/>
      <c r="AI171" s="2020"/>
      <c r="AJ171" s="2020"/>
      <c r="AK171" s="2013"/>
      <c r="AL171" s="2015"/>
      <c r="AM171" s="2016"/>
      <c r="AN171" s="2016"/>
      <c r="AO171" s="2016"/>
      <c r="AP171" s="2016"/>
      <c r="AQ171" s="2016"/>
      <c r="AR171" s="2016"/>
      <c r="AS171" s="2016"/>
      <c r="AT171" s="2016"/>
      <c r="AU171" s="2016"/>
      <c r="AV171" s="2016"/>
      <c r="AW171" s="2016"/>
      <c r="AX171" s="2016"/>
      <c r="AY171" s="2016"/>
      <c r="AZ171" s="2017"/>
      <c r="BA171" s="2018"/>
      <c r="BB171" s="2018"/>
      <c r="BC171" s="2018"/>
      <c r="BD171" s="2018"/>
      <c r="BE171" s="2019"/>
      <c r="BF171" s="959"/>
    </row>
    <row r="172" spans="1:58" ht="21.95" customHeight="1">
      <c r="A172" s="1936"/>
      <c r="B172" s="1971"/>
      <c r="C172" s="1972"/>
      <c r="D172" s="1972"/>
      <c r="E172" s="1972"/>
      <c r="F172" s="1972"/>
      <c r="G172" s="1972"/>
      <c r="H172" s="1972"/>
      <c r="I172" s="1972"/>
      <c r="J172" s="1973"/>
      <c r="K172" s="1980"/>
      <c r="L172" s="1981"/>
      <c r="M172" s="1981"/>
      <c r="N172" s="1982"/>
      <c r="O172" s="1989"/>
      <c r="P172" s="1990"/>
      <c r="Q172" s="1990"/>
      <c r="R172" s="1990"/>
      <c r="S172" s="1990"/>
      <c r="T172" s="1991"/>
      <c r="U172" s="1989"/>
      <c r="V172" s="1990"/>
      <c r="W172" s="1990"/>
      <c r="X172" s="1990"/>
      <c r="Y172" s="1990"/>
      <c r="Z172" s="1991"/>
      <c r="AA172" s="1998"/>
      <c r="AB172" s="1999"/>
      <c r="AC172" s="1999"/>
      <c r="AD172" s="1999"/>
      <c r="AE172" s="2000"/>
      <c r="AF172" s="2039" t="s">
        <v>1886</v>
      </c>
      <c r="AG172" s="2020"/>
      <c r="AH172" s="2020"/>
      <c r="AI172" s="2020"/>
      <c r="AJ172" s="2020"/>
      <c r="AK172" s="2013"/>
      <c r="AL172" s="2015"/>
      <c r="AM172" s="2016"/>
      <c r="AN172" s="2016"/>
      <c r="AO172" s="2016"/>
      <c r="AP172" s="2016"/>
      <c r="AQ172" s="2016"/>
      <c r="AR172" s="2016"/>
      <c r="AS172" s="2016"/>
      <c r="AT172" s="2016"/>
      <c r="AU172" s="2016"/>
      <c r="AV172" s="2016"/>
      <c r="AW172" s="2016"/>
      <c r="AX172" s="2016"/>
      <c r="AY172" s="2016"/>
      <c r="AZ172" s="2017"/>
      <c r="BA172" s="2015"/>
      <c r="BB172" s="2016"/>
      <c r="BC172" s="2016"/>
      <c r="BD172" s="2016"/>
      <c r="BE172" s="2108"/>
      <c r="BF172" s="960"/>
    </row>
    <row r="173" spans="1:58" ht="21.95" customHeight="1">
      <c r="A173" s="1936"/>
      <c r="B173" s="1971"/>
      <c r="C173" s="1972"/>
      <c r="D173" s="1972"/>
      <c r="E173" s="1972"/>
      <c r="F173" s="1972"/>
      <c r="G173" s="1972"/>
      <c r="H173" s="1972"/>
      <c r="I173" s="1972"/>
      <c r="J173" s="1973"/>
      <c r="K173" s="1980"/>
      <c r="L173" s="1981"/>
      <c r="M173" s="1981"/>
      <c r="N173" s="1982"/>
      <c r="O173" s="1989"/>
      <c r="P173" s="1990"/>
      <c r="Q173" s="1990"/>
      <c r="R173" s="1990"/>
      <c r="S173" s="1990"/>
      <c r="T173" s="1991"/>
      <c r="U173" s="1989"/>
      <c r="V173" s="1990"/>
      <c r="W173" s="1990"/>
      <c r="X173" s="1990"/>
      <c r="Y173" s="1990"/>
      <c r="Z173" s="1991"/>
      <c r="AA173" s="1998"/>
      <c r="AB173" s="1999"/>
      <c r="AC173" s="1999"/>
      <c r="AD173" s="1999"/>
      <c r="AE173" s="2000"/>
      <c r="AF173" s="2039" t="s">
        <v>1887</v>
      </c>
      <c r="AG173" s="2020"/>
      <c r="AH173" s="2020"/>
      <c r="AI173" s="2020"/>
      <c r="AJ173" s="2020"/>
      <c r="AK173" s="2013"/>
      <c r="AL173" s="2015"/>
      <c r="AM173" s="2016"/>
      <c r="AN173" s="2016"/>
      <c r="AO173" s="2016"/>
      <c r="AP173" s="2016"/>
      <c r="AQ173" s="2016"/>
      <c r="AR173" s="2016"/>
      <c r="AS173" s="2016"/>
      <c r="AT173" s="2016"/>
      <c r="AU173" s="2016"/>
      <c r="AV173" s="2016"/>
      <c r="AW173" s="2016"/>
      <c r="AX173" s="2016"/>
      <c r="AY173" s="2016"/>
      <c r="AZ173" s="2017"/>
      <c r="BA173" s="2015"/>
      <c r="BB173" s="2016"/>
      <c r="BC173" s="2016"/>
      <c r="BD173" s="2016"/>
      <c r="BE173" s="2108"/>
      <c r="BF173" s="960"/>
    </row>
    <row r="174" spans="1:58" ht="21.95" customHeight="1">
      <c r="A174" s="1936"/>
      <c r="B174" s="1971"/>
      <c r="C174" s="1972"/>
      <c r="D174" s="1972"/>
      <c r="E174" s="1972"/>
      <c r="F174" s="1972"/>
      <c r="G174" s="1972"/>
      <c r="H174" s="1972"/>
      <c r="I174" s="1972"/>
      <c r="J174" s="1973"/>
      <c r="K174" s="1980"/>
      <c r="L174" s="1981"/>
      <c r="M174" s="1981"/>
      <c r="N174" s="1982"/>
      <c r="O174" s="1989"/>
      <c r="P174" s="1990"/>
      <c r="Q174" s="1990"/>
      <c r="R174" s="1990"/>
      <c r="S174" s="1990"/>
      <c r="T174" s="1991"/>
      <c r="U174" s="1989"/>
      <c r="V174" s="1990"/>
      <c r="W174" s="1990"/>
      <c r="X174" s="1990"/>
      <c r="Y174" s="1990"/>
      <c r="Z174" s="1991"/>
      <c r="AA174" s="1998"/>
      <c r="AB174" s="1999"/>
      <c r="AC174" s="1999"/>
      <c r="AD174" s="1999"/>
      <c r="AE174" s="2000"/>
      <c r="AF174" s="2013" t="s">
        <v>1830</v>
      </c>
      <c r="AG174" s="2014"/>
      <c r="AH174" s="2014"/>
      <c r="AI174" s="2014"/>
      <c r="AJ174" s="2014"/>
      <c r="AK174" s="2014"/>
      <c r="AL174" s="1983"/>
      <c r="AM174" s="1984"/>
      <c r="AN174" s="1984"/>
      <c r="AO174" s="1984"/>
      <c r="AP174" s="1984"/>
      <c r="AQ174" s="1984"/>
      <c r="AR174" s="1984"/>
      <c r="AS174" s="1984"/>
      <c r="AT174" s="1984"/>
      <c r="AU174" s="1984"/>
      <c r="AV174" s="1984"/>
      <c r="AW174" s="1984"/>
      <c r="AX174" s="1984"/>
      <c r="AY174" s="1984"/>
      <c r="AZ174" s="1985"/>
      <c r="BA174" s="2018"/>
      <c r="BB174" s="2018"/>
      <c r="BC174" s="2018"/>
      <c r="BD174" s="2018"/>
      <c r="BE174" s="2019"/>
      <c r="BF174" s="959"/>
    </row>
    <row r="175" spans="1:58" ht="21.95" customHeight="1">
      <c r="A175" s="1936"/>
      <c r="B175" s="1971"/>
      <c r="C175" s="1972"/>
      <c r="D175" s="1972"/>
      <c r="E175" s="1972"/>
      <c r="F175" s="1972"/>
      <c r="G175" s="1972"/>
      <c r="H175" s="1972"/>
      <c r="I175" s="1972"/>
      <c r="J175" s="1973"/>
      <c r="K175" s="1980"/>
      <c r="L175" s="1981"/>
      <c r="M175" s="1981"/>
      <c r="N175" s="1982"/>
      <c r="O175" s="1989"/>
      <c r="P175" s="1990"/>
      <c r="Q175" s="1990"/>
      <c r="R175" s="1990"/>
      <c r="S175" s="1990"/>
      <c r="T175" s="1991"/>
      <c r="U175" s="1989"/>
      <c r="V175" s="1990"/>
      <c r="W175" s="1990"/>
      <c r="X175" s="1990"/>
      <c r="Y175" s="1990"/>
      <c r="Z175" s="1991"/>
      <c r="AA175" s="1998"/>
      <c r="AB175" s="1999"/>
      <c r="AC175" s="1999"/>
      <c r="AD175" s="1999"/>
      <c r="AE175" s="2000"/>
      <c r="AF175" s="2013" t="s">
        <v>1888</v>
      </c>
      <c r="AG175" s="2014"/>
      <c r="AH175" s="2014"/>
      <c r="AI175" s="2014"/>
      <c r="AJ175" s="2014"/>
      <c r="AK175" s="2014"/>
      <c r="AL175" s="1983"/>
      <c r="AM175" s="1984"/>
      <c r="AN175" s="1984"/>
      <c r="AO175" s="1984"/>
      <c r="AP175" s="1984"/>
      <c r="AQ175" s="1984"/>
      <c r="AR175" s="1984"/>
      <c r="AS175" s="1984"/>
      <c r="AT175" s="1984"/>
      <c r="AU175" s="1984"/>
      <c r="AV175" s="1984"/>
      <c r="AW175" s="1984"/>
      <c r="AX175" s="1984"/>
      <c r="AY175" s="1984"/>
      <c r="AZ175" s="1985"/>
      <c r="BA175" s="2018"/>
      <c r="BB175" s="2018"/>
      <c r="BC175" s="2018"/>
      <c r="BD175" s="2018"/>
      <c r="BE175" s="2019"/>
      <c r="BF175" s="959"/>
    </row>
    <row r="176" spans="1:58" ht="21.95" customHeight="1">
      <c r="A176" s="1936"/>
      <c r="B176" s="1971"/>
      <c r="C176" s="1972"/>
      <c r="D176" s="1972"/>
      <c r="E176" s="1972"/>
      <c r="F176" s="1972"/>
      <c r="G176" s="1972"/>
      <c r="H176" s="1972"/>
      <c r="I176" s="1972"/>
      <c r="J176" s="1973"/>
      <c r="K176" s="1980"/>
      <c r="L176" s="1981"/>
      <c r="M176" s="1981"/>
      <c r="N176" s="1982"/>
      <c r="O176" s="1989"/>
      <c r="P176" s="1990"/>
      <c r="Q176" s="1990"/>
      <c r="R176" s="1990"/>
      <c r="S176" s="1990"/>
      <c r="T176" s="1991"/>
      <c r="U176" s="1989"/>
      <c r="V176" s="1990"/>
      <c r="W176" s="1990"/>
      <c r="X176" s="1990"/>
      <c r="Y176" s="1990"/>
      <c r="Z176" s="1991"/>
      <c r="AA176" s="1998"/>
      <c r="AB176" s="1999"/>
      <c r="AC176" s="1999"/>
      <c r="AD176" s="1999"/>
      <c r="AE176" s="2000"/>
      <c r="AF176" s="2013" t="s">
        <v>1831</v>
      </c>
      <c r="AG176" s="2014"/>
      <c r="AH176" s="2014"/>
      <c r="AI176" s="2014"/>
      <c r="AJ176" s="2014"/>
      <c r="AK176" s="2014"/>
      <c r="AL176" s="2015"/>
      <c r="AM176" s="2016"/>
      <c r="AN176" s="2016"/>
      <c r="AO176" s="2016"/>
      <c r="AP176" s="2016"/>
      <c r="AQ176" s="2016"/>
      <c r="AR176" s="2016"/>
      <c r="AS176" s="2016"/>
      <c r="AT176" s="2016"/>
      <c r="AU176" s="2016"/>
      <c r="AV176" s="2016"/>
      <c r="AW176" s="2016"/>
      <c r="AX176" s="2016"/>
      <c r="AY176" s="2016"/>
      <c r="AZ176" s="2017"/>
      <c r="BA176" s="2018"/>
      <c r="BB176" s="2018"/>
      <c r="BC176" s="2018"/>
      <c r="BD176" s="2018"/>
      <c r="BE176" s="2019"/>
      <c r="BF176" s="959"/>
    </row>
    <row r="177" spans="1:58" ht="21.75" customHeight="1">
      <c r="A177" s="1936"/>
      <c r="B177" s="1971"/>
      <c r="C177" s="1972"/>
      <c r="D177" s="1972"/>
      <c r="E177" s="1972"/>
      <c r="F177" s="1972"/>
      <c r="G177" s="1972"/>
      <c r="H177" s="1972"/>
      <c r="I177" s="1972"/>
      <c r="J177" s="1973"/>
      <c r="K177" s="1980"/>
      <c r="L177" s="1981"/>
      <c r="M177" s="1981"/>
      <c r="N177" s="1982"/>
      <c r="O177" s="1989"/>
      <c r="P177" s="1990"/>
      <c r="Q177" s="1990"/>
      <c r="R177" s="1990"/>
      <c r="S177" s="1990"/>
      <c r="T177" s="1991"/>
      <c r="U177" s="1989"/>
      <c r="V177" s="1990"/>
      <c r="W177" s="1990"/>
      <c r="X177" s="1990"/>
      <c r="Y177" s="1990"/>
      <c r="Z177" s="1991"/>
      <c r="AA177" s="1998"/>
      <c r="AB177" s="1999"/>
      <c r="AC177" s="1999"/>
      <c r="AD177" s="1999"/>
      <c r="AE177" s="2000"/>
      <c r="AF177" s="2020" t="s">
        <v>1889</v>
      </c>
      <c r="AG177" s="2020"/>
      <c r="AH177" s="2020"/>
      <c r="AI177" s="2020"/>
      <c r="AJ177" s="2020"/>
      <c r="AK177" s="2013"/>
      <c r="AL177" s="2054"/>
      <c r="AM177" s="2016"/>
      <c r="AN177" s="2016"/>
      <c r="AO177" s="2016"/>
      <c r="AP177" s="2016"/>
      <c r="AQ177" s="2016"/>
      <c r="AR177" s="2016"/>
      <c r="AS177" s="2016"/>
      <c r="AT177" s="2016"/>
      <c r="AU177" s="2016"/>
      <c r="AV177" s="2016"/>
      <c r="AW177" s="2016"/>
      <c r="AX177" s="2016"/>
      <c r="AY177" s="2016"/>
      <c r="AZ177" s="2017"/>
      <c r="BA177" s="2040"/>
      <c r="BB177" s="2040"/>
      <c r="BC177" s="2040"/>
      <c r="BD177" s="2040"/>
      <c r="BE177" s="2041"/>
      <c r="BF177" s="959"/>
    </row>
    <row r="178" spans="1:58" ht="21.95" customHeight="1">
      <c r="A178" s="1936"/>
      <c r="B178" s="1971"/>
      <c r="C178" s="1972"/>
      <c r="D178" s="1972"/>
      <c r="E178" s="1972"/>
      <c r="F178" s="1972"/>
      <c r="G178" s="1972"/>
      <c r="H178" s="1972"/>
      <c r="I178" s="1972"/>
      <c r="J178" s="1973"/>
      <c r="K178" s="1980"/>
      <c r="L178" s="1981"/>
      <c r="M178" s="1981"/>
      <c r="N178" s="1982"/>
      <c r="O178" s="1989"/>
      <c r="P178" s="1990"/>
      <c r="Q178" s="1990"/>
      <c r="R178" s="1990"/>
      <c r="S178" s="1990"/>
      <c r="T178" s="1991"/>
      <c r="U178" s="1989"/>
      <c r="V178" s="1990"/>
      <c r="W178" s="1990"/>
      <c r="X178" s="1990"/>
      <c r="Y178" s="1990"/>
      <c r="Z178" s="1991"/>
      <c r="AA178" s="1998"/>
      <c r="AB178" s="1999"/>
      <c r="AC178" s="1999"/>
      <c r="AD178" s="1999"/>
      <c r="AE178" s="2000"/>
      <c r="AF178" s="2062" t="s">
        <v>1890</v>
      </c>
      <c r="AG178" s="2020"/>
      <c r="AH178" s="2020"/>
      <c r="AI178" s="2020"/>
      <c r="AJ178" s="2020"/>
      <c r="AK178" s="2013"/>
      <c r="AL178" s="1983"/>
      <c r="AM178" s="1984"/>
      <c r="AN178" s="1984"/>
      <c r="AO178" s="1984"/>
      <c r="AP178" s="1984"/>
      <c r="AQ178" s="1984"/>
      <c r="AR178" s="1984"/>
      <c r="AS178" s="1984"/>
      <c r="AT178" s="1984"/>
      <c r="AU178" s="1984"/>
      <c r="AV178" s="1984"/>
      <c r="AW178" s="1984"/>
      <c r="AX178" s="1984"/>
      <c r="AY178" s="1984"/>
      <c r="AZ178" s="1985"/>
      <c r="BA178" s="2018"/>
      <c r="BB178" s="2018"/>
      <c r="BC178" s="2018"/>
      <c r="BD178" s="2018"/>
      <c r="BE178" s="2019"/>
      <c r="BF178" s="960"/>
    </row>
    <row r="179" spans="1:58" ht="21.95" customHeight="1">
      <c r="A179" s="1936"/>
      <c r="B179" s="1971"/>
      <c r="C179" s="1972"/>
      <c r="D179" s="1972"/>
      <c r="E179" s="1972"/>
      <c r="F179" s="1972"/>
      <c r="G179" s="1972"/>
      <c r="H179" s="1972"/>
      <c r="I179" s="1972"/>
      <c r="J179" s="1973"/>
      <c r="K179" s="1980"/>
      <c r="L179" s="1981"/>
      <c r="M179" s="1981"/>
      <c r="N179" s="1982"/>
      <c r="O179" s="1989"/>
      <c r="P179" s="1990"/>
      <c r="Q179" s="1990"/>
      <c r="R179" s="1990"/>
      <c r="S179" s="1990"/>
      <c r="T179" s="1991"/>
      <c r="U179" s="1989"/>
      <c r="V179" s="1990"/>
      <c r="W179" s="1990"/>
      <c r="X179" s="1990"/>
      <c r="Y179" s="1990"/>
      <c r="Z179" s="1991"/>
      <c r="AA179" s="1998"/>
      <c r="AB179" s="1999"/>
      <c r="AC179" s="1999"/>
      <c r="AD179" s="1999"/>
      <c r="AE179" s="2000"/>
      <c r="AF179" s="2081" t="s">
        <v>1854</v>
      </c>
      <c r="AG179" s="2082"/>
      <c r="AH179" s="2082"/>
      <c r="AI179" s="2082"/>
      <c r="AJ179" s="2082"/>
      <c r="AK179" s="2083"/>
      <c r="AL179" s="2015"/>
      <c r="AM179" s="2016"/>
      <c r="AN179" s="2016"/>
      <c r="AO179" s="2016"/>
      <c r="AP179" s="2016"/>
      <c r="AQ179" s="2016"/>
      <c r="AR179" s="2016"/>
      <c r="AS179" s="2016"/>
      <c r="AT179" s="2016"/>
      <c r="AU179" s="2016"/>
      <c r="AV179" s="2016"/>
      <c r="AW179" s="2016"/>
      <c r="AX179" s="2016"/>
      <c r="AY179" s="2016"/>
      <c r="AZ179" s="2017"/>
      <c r="BA179" s="2042"/>
      <c r="BB179" s="2043"/>
      <c r="BC179" s="2043"/>
      <c r="BD179" s="2043"/>
      <c r="BE179" s="2044"/>
      <c r="BF179" s="960"/>
    </row>
    <row r="180" spans="1:58" ht="21.95" customHeight="1">
      <c r="A180" s="1936"/>
      <c r="B180" s="1971"/>
      <c r="C180" s="1972"/>
      <c r="D180" s="1972"/>
      <c r="E180" s="1972"/>
      <c r="F180" s="1972"/>
      <c r="G180" s="1972"/>
      <c r="H180" s="1972"/>
      <c r="I180" s="1972"/>
      <c r="J180" s="1973"/>
      <c r="K180" s="1980"/>
      <c r="L180" s="1981"/>
      <c r="M180" s="1981"/>
      <c r="N180" s="1982"/>
      <c r="O180" s="1989"/>
      <c r="P180" s="1990"/>
      <c r="Q180" s="1990"/>
      <c r="R180" s="1990"/>
      <c r="S180" s="1990"/>
      <c r="T180" s="1991"/>
      <c r="U180" s="1989"/>
      <c r="V180" s="1990"/>
      <c r="W180" s="1990"/>
      <c r="X180" s="1990"/>
      <c r="Y180" s="1990"/>
      <c r="Z180" s="1991"/>
      <c r="AA180" s="1998"/>
      <c r="AB180" s="1999"/>
      <c r="AC180" s="1999"/>
      <c r="AD180" s="1999"/>
      <c r="AE180" s="2000"/>
      <c r="AF180" s="2081" t="s">
        <v>1855</v>
      </c>
      <c r="AG180" s="2082"/>
      <c r="AH180" s="2082"/>
      <c r="AI180" s="2082"/>
      <c r="AJ180" s="2082"/>
      <c r="AK180" s="2083"/>
      <c r="AL180" s="2104" t="s">
        <v>1546</v>
      </c>
      <c r="AM180" s="2105"/>
      <c r="AN180" s="2105"/>
      <c r="AO180" s="2105"/>
      <c r="AP180" s="2105"/>
      <c r="AQ180" s="2105"/>
      <c r="AR180" s="2105"/>
      <c r="AS180" s="2105"/>
      <c r="AT180" s="2105"/>
      <c r="AU180" s="2105"/>
      <c r="AV180" s="2105"/>
      <c r="AW180" s="1447"/>
      <c r="AX180" s="2106" t="s">
        <v>721</v>
      </c>
      <c r="AY180" s="2106"/>
      <c r="AZ180" s="2107"/>
      <c r="BA180" s="2078"/>
      <c r="BB180" s="2079"/>
      <c r="BC180" s="2079"/>
      <c r="BD180" s="2079"/>
      <c r="BE180" s="2080"/>
      <c r="BF180" s="960"/>
    </row>
    <row r="181" spans="1:58" ht="21.95" customHeight="1">
      <c r="A181" s="1936"/>
      <c r="B181" s="1971"/>
      <c r="C181" s="1972"/>
      <c r="D181" s="1972"/>
      <c r="E181" s="1972"/>
      <c r="F181" s="1972"/>
      <c r="G181" s="1972"/>
      <c r="H181" s="1972"/>
      <c r="I181" s="1972"/>
      <c r="J181" s="1973"/>
      <c r="K181" s="1980"/>
      <c r="L181" s="1981"/>
      <c r="M181" s="1981"/>
      <c r="N181" s="1982"/>
      <c r="O181" s="1989"/>
      <c r="P181" s="1990"/>
      <c r="Q181" s="1990"/>
      <c r="R181" s="1990"/>
      <c r="S181" s="1990"/>
      <c r="T181" s="1991"/>
      <c r="U181" s="1989"/>
      <c r="V181" s="1990"/>
      <c r="W181" s="1990"/>
      <c r="X181" s="1990"/>
      <c r="Y181" s="1990"/>
      <c r="Z181" s="1991"/>
      <c r="AA181" s="1998"/>
      <c r="AB181" s="1999"/>
      <c r="AC181" s="1999"/>
      <c r="AD181" s="1999"/>
      <c r="AE181" s="2000"/>
      <c r="AF181" s="2020" t="s">
        <v>1942</v>
      </c>
      <c r="AG181" s="2020"/>
      <c r="AH181" s="2020"/>
      <c r="AI181" s="2020"/>
      <c r="AJ181" s="2020"/>
      <c r="AK181" s="2013"/>
      <c r="AL181" s="1983"/>
      <c r="AM181" s="1984"/>
      <c r="AN181" s="1984"/>
      <c r="AO181" s="1984"/>
      <c r="AP181" s="1984"/>
      <c r="AQ181" s="1984"/>
      <c r="AR181" s="1984"/>
      <c r="AS181" s="1984"/>
      <c r="AT181" s="1984"/>
      <c r="AU181" s="1984"/>
      <c r="AV181" s="1984"/>
      <c r="AW181" s="1984"/>
      <c r="AX181" s="1984"/>
      <c r="AY181" s="1984"/>
      <c r="AZ181" s="1985"/>
      <c r="BA181" s="2018"/>
      <c r="BB181" s="2018"/>
      <c r="BC181" s="2018"/>
      <c r="BD181" s="2018"/>
      <c r="BE181" s="2019"/>
      <c r="BF181" s="959"/>
    </row>
    <row r="182" spans="1:58" ht="21.95" customHeight="1">
      <c r="A182" s="1936"/>
      <c r="B182" s="1971"/>
      <c r="C182" s="1972"/>
      <c r="D182" s="1972"/>
      <c r="E182" s="1972"/>
      <c r="F182" s="1972"/>
      <c r="G182" s="1972"/>
      <c r="H182" s="1972"/>
      <c r="I182" s="1972"/>
      <c r="J182" s="1973"/>
      <c r="K182" s="1980"/>
      <c r="L182" s="1981"/>
      <c r="M182" s="1981"/>
      <c r="N182" s="1982"/>
      <c r="O182" s="1989"/>
      <c r="P182" s="1990"/>
      <c r="Q182" s="1990"/>
      <c r="R182" s="1990"/>
      <c r="S182" s="1990"/>
      <c r="T182" s="1991"/>
      <c r="U182" s="1989"/>
      <c r="V182" s="1990"/>
      <c r="W182" s="1990"/>
      <c r="X182" s="1990"/>
      <c r="Y182" s="1990"/>
      <c r="Z182" s="1991"/>
      <c r="AA182" s="1998"/>
      <c r="AB182" s="1999"/>
      <c r="AC182" s="1999"/>
      <c r="AD182" s="1999"/>
      <c r="AE182" s="2000"/>
      <c r="AF182" s="2020" t="s">
        <v>1832</v>
      </c>
      <c r="AG182" s="2020"/>
      <c r="AH182" s="2020"/>
      <c r="AI182" s="2020"/>
      <c r="AJ182" s="2020"/>
      <c r="AK182" s="2013"/>
      <c r="AL182" s="1983"/>
      <c r="AM182" s="1984"/>
      <c r="AN182" s="1984"/>
      <c r="AO182" s="1984"/>
      <c r="AP182" s="1984"/>
      <c r="AQ182" s="1984"/>
      <c r="AR182" s="1984"/>
      <c r="AS182" s="1984"/>
      <c r="AT182" s="1984"/>
      <c r="AU182" s="1984"/>
      <c r="AV182" s="1984"/>
      <c r="AW182" s="1984"/>
      <c r="AX182" s="1984"/>
      <c r="AY182" s="1984"/>
      <c r="AZ182" s="1985"/>
      <c r="BA182" s="2018"/>
      <c r="BB182" s="2018"/>
      <c r="BC182" s="2018"/>
      <c r="BD182" s="2018"/>
      <c r="BE182" s="2019"/>
      <c r="BF182" s="959"/>
    </row>
    <row r="183" spans="1:58" ht="21.95" customHeight="1">
      <c r="A183" s="1936"/>
      <c r="B183" s="1971"/>
      <c r="C183" s="1972"/>
      <c r="D183" s="1972"/>
      <c r="E183" s="1972"/>
      <c r="F183" s="1972"/>
      <c r="G183" s="1972"/>
      <c r="H183" s="1972"/>
      <c r="I183" s="1972"/>
      <c r="J183" s="1973"/>
      <c r="K183" s="1980"/>
      <c r="L183" s="1981"/>
      <c r="M183" s="1981"/>
      <c r="N183" s="1982"/>
      <c r="O183" s="1989"/>
      <c r="P183" s="1990"/>
      <c r="Q183" s="1990"/>
      <c r="R183" s="1990"/>
      <c r="S183" s="1990"/>
      <c r="T183" s="1991"/>
      <c r="U183" s="1989"/>
      <c r="V183" s="1990"/>
      <c r="W183" s="1990"/>
      <c r="X183" s="1990"/>
      <c r="Y183" s="1990"/>
      <c r="Z183" s="1991"/>
      <c r="AA183" s="1998"/>
      <c r="AB183" s="1999"/>
      <c r="AC183" s="1999"/>
      <c r="AD183" s="1999"/>
      <c r="AE183" s="2000"/>
      <c r="AF183" s="2020" t="s">
        <v>1891</v>
      </c>
      <c r="AG183" s="2020"/>
      <c r="AH183" s="2020"/>
      <c r="AI183" s="2020"/>
      <c r="AJ183" s="2020"/>
      <c r="AK183" s="2013"/>
      <c r="AL183" s="2054"/>
      <c r="AM183" s="2055"/>
      <c r="AN183" s="2055"/>
      <c r="AO183" s="2055"/>
      <c r="AP183" s="2055"/>
      <c r="AQ183" s="2055"/>
      <c r="AR183" s="2055"/>
      <c r="AS183" s="2055"/>
      <c r="AT183" s="2055"/>
      <c r="AU183" s="2055"/>
      <c r="AV183" s="2055"/>
      <c r="AW183" s="2055"/>
      <c r="AX183" s="2055"/>
      <c r="AY183" s="2055"/>
      <c r="AZ183" s="2056"/>
      <c r="BA183" s="2018"/>
      <c r="BB183" s="2021"/>
      <c r="BC183" s="2021"/>
      <c r="BD183" s="2021"/>
      <c r="BE183" s="2022"/>
      <c r="BF183" s="961"/>
    </row>
    <row r="184" spans="1:58" ht="21.95" customHeight="1">
      <c r="A184" s="1936"/>
      <c r="B184" s="1971"/>
      <c r="C184" s="1972"/>
      <c r="D184" s="1972"/>
      <c r="E184" s="1972"/>
      <c r="F184" s="1972"/>
      <c r="G184" s="1972"/>
      <c r="H184" s="1972"/>
      <c r="I184" s="1972"/>
      <c r="J184" s="1973"/>
      <c r="K184" s="1980"/>
      <c r="L184" s="1981"/>
      <c r="M184" s="1981"/>
      <c r="N184" s="1982"/>
      <c r="O184" s="1989"/>
      <c r="P184" s="1990"/>
      <c r="Q184" s="1990"/>
      <c r="R184" s="1990"/>
      <c r="S184" s="1990"/>
      <c r="T184" s="1991"/>
      <c r="U184" s="1989"/>
      <c r="V184" s="1990"/>
      <c r="W184" s="1990"/>
      <c r="X184" s="1990"/>
      <c r="Y184" s="1990"/>
      <c r="Z184" s="1991"/>
      <c r="AA184" s="1998"/>
      <c r="AB184" s="1999"/>
      <c r="AC184" s="1999"/>
      <c r="AD184" s="1999"/>
      <c r="AE184" s="2000"/>
      <c r="AF184" s="2020" t="s">
        <v>1835</v>
      </c>
      <c r="AG184" s="2020"/>
      <c r="AH184" s="2020"/>
      <c r="AI184" s="2020"/>
      <c r="AJ184" s="2020"/>
      <c r="AK184" s="2013"/>
      <c r="AL184" s="1983"/>
      <c r="AM184" s="1984"/>
      <c r="AN184" s="1984"/>
      <c r="AO184" s="1984"/>
      <c r="AP184" s="1984"/>
      <c r="AQ184" s="1984"/>
      <c r="AR184" s="1984"/>
      <c r="AS184" s="1984"/>
      <c r="AT184" s="1984"/>
      <c r="AU184" s="1984"/>
      <c r="AV184" s="1984"/>
      <c r="AW184" s="1984"/>
      <c r="AX184" s="1984"/>
      <c r="AY184" s="1984"/>
      <c r="AZ184" s="1985"/>
      <c r="BA184" s="2018"/>
      <c r="BB184" s="2018"/>
      <c r="BC184" s="2018"/>
      <c r="BD184" s="2018"/>
      <c r="BE184" s="2019"/>
      <c r="BF184" s="960"/>
    </row>
    <row r="185" spans="1:58" ht="21.95" customHeight="1">
      <c r="A185" s="1936"/>
      <c r="B185" s="1971"/>
      <c r="C185" s="1972"/>
      <c r="D185" s="1972"/>
      <c r="E185" s="1972"/>
      <c r="F185" s="1972"/>
      <c r="G185" s="1972"/>
      <c r="H185" s="1972"/>
      <c r="I185" s="1972"/>
      <c r="J185" s="1973"/>
      <c r="K185" s="1980"/>
      <c r="L185" s="1981"/>
      <c r="M185" s="1981"/>
      <c r="N185" s="1982"/>
      <c r="O185" s="1989"/>
      <c r="P185" s="1990"/>
      <c r="Q185" s="1990"/>
      <c r="R185" s="1990"/>
      <c r="S185" s="1990"/>
      <c r="T185" s="1991"/>
      <c r="U185" s="1989"/>
      <c r="V185" s="1990"/>
      <c r="W185" s="1990"/>
      <c r="X185" s="1990"/>
      <c r="Y185" s="1990"/>
      <c r="Z185" s="1991"/>
      <c r="AA185" s="1998"/>
      <c r="AB185" s="1999"/>
      <c r="AC185" s="1999"/>
      <c r="AD185" s="1999"/>
      <c r="AE185" s="2000"/>
      <c r="AF185" s="2020" t="s">
        <v>1858</v>
      </c>
      <c r="AG185" s="2020"/>
      <c r="AH185" s="2020"/>
      <c r="AI185" s="2020"/>
      <c r="AJ185" s="2020"/>
      <c r="AK185" s="2013"/>
      <c r="AL185" s="2099"/>
      <c r="AM185" s="2100"/>
      <c r="AN185" s="2100"/>
      <c r="AO185" s="2100"/>
      <c r="AP185" s="2100"/>
      <c r="AQ185" s="2100"/>
      <c r="AR185" s="2100"/>
      <c r="AS185" s="2100"/>
      <c r="AT185" s="2100"/>
      <c r="AU185" s="2100"/>
      <c r="AV185" s="2100"/>
      <c r="AW185" s="2100"/>
      <c r="AX185" s="2100"/>
      <c r="AY185" s="2100"/>
      <c r="AZ185" s="2101"/>
      <c r="BA185" s="2102"/>
      <c r="BB185" s="2102"/>
      <c r="BC185" s="2102"/>
      <c r="BD185" s="2102"/>
      <c r="BE185" s="2103"/>
      <c r="BF185" s="960"/>
    </row>
    <row r="186" spans="1:58" ht="21.95" customHeight="1">
      <c r="A186" s="1936"/>
      <c r="B186" s="1971"/>
      <c r="C186" s="1972"/>
      <c r="D186" s="1972"/>
      <c r="E186" s="1972"/>
      <c r="F186" s="1972"/>
      <c r="G186" s="1972"/>
      <c r="H186" s="1972"/>
      <c r="I186" s="1972"/>
      <c r="J186" s="1973"/>
      <c r="K186" s="1980"/>
      <c r="L186" s="1981"/>
      <c r="M186" s="1981"/>
      <c r="N186" s="1982"/>
      <c r="O186" s="1989"/>
      <c r="P186" s="1990"/>
      <c r="Q186" s="1990"/>
      <c r="R186" s="1990"/>
      <c r="S186" s="1990"/>
      <c r="T186" s="1991"/>
      <c r="U186" s="1989"/>
      <c r="V186" s="1990"/>
      <c r="W186" s="1990"/>
      <c r="X186" s="1990"/>
      <c r="Y186" s="1990"/>
      <c r="Z186" s="1991"/>
      <c r="AA186" s="1998"/>
      <c r="AB186" s="1999"/>
      <c r="AC186" s="1999"/>
      <c r="AD186" s="1999"/>
      <c r="AE186" s="2000"/>
      <c r="AF186" s="2039" t="s">
        <v>1836</v>
      </c>
      <c r="AG186" s="2020"/>
      <c r="AH186" s="2020"/>
      <c r="AI186" s="2020"/>
      <c r="AJ186" s="2020"/>
      <c r="AK186" s="2013"/>
      <c r="AL186" s="2015"/>
      <c r="AM186" s="2016"/>
      <c r="AN186" s="2016"/>
      <c r="AO186" s="2016"/>
      <c r="AP186" s="2016"/>
      <c r="AQ186" s="2016"/>
      <c r="AR186" s="2016"/>
      <c r="AS186" s="2016"/>
      <c r="AT186" s="2016"/>
      <c r="AU186" s="2016"/>
      <c r="AV186" s="2016"/>
      <c r="AW186" s="2016"/>
      <c r="AX186" s="2016"/>
      <c r="AY186" s="2016"/>
      <c r="AZ186" s="2017"/>
      <c r="BA186" s="2018"/>
      <c r="BB186" s="2021"/>
      <c r="BC186" s="2021"/>
      <c r="BD186" s="2021"/>
      <c r="BE186" s="2022"/>
      <c r="BF186" s="961"/>
    </row>
    <row r="187" spans="1:58" ht="21.95" customHeight="1">
      <c r="A187" s="1936"/>
      <c r="B187" s="1974"/>
      <c r="C187" s="1975"/>
      <c r="D187" s="1975"/>
      <c r="E187" s="1975"/>
      <c r="F187" s="1975"/>
      <c r="G187" s="1975"/>
      <c r="H187" s="1975"/>
      <c r="I187" s="1975"/>
      <c r="J187" s="1976"/>
      <c r="K187" s="1983"/>
      <c r="L187" s="1984"/>
      <c r="M187" s="1984"/>
      <c r="N187" s="1985"/>
      <c r="O187" s="1992"/>
      <c r="P187" s="1993"/>
      <c r="Q187" s="1993"/>
      <c r="R187" s="1993"/>
      <c r="S187" s="1993"/>
      <c r="T187" s="1994"/>
      <c r="U187" s="1992"/>
      <c r="V187" s="1993"/>
      <c r="W187" s="1993"/>
      <c r="X187" s="1993"/>
      <c r="Y187" s="1993"/>
      <c r="Z187" s="1994"/>
      <c r="AA187" s="2001"/>
      <c r="AB187" s="2002"/>
      <c r="AC187" s="2002"/>
      <c r="AD187" s="2002"/>
      <c r="AE187" s="2003"/>
      <c r="AF187" s="2039" t="s">
        <v>1833</v>
      </c>
      <c r="AG187" s="2020"/>
      <c r="AH187" s="2020"/>
      <c r="AI187" s="2020"/>
      <c r="AJ187" s="2020"/>
      <c r="AK187" s="2013"/>
      <c r="AL187" s="2015"/>
      <c r="AM187" s="2016"/>
      <c r="AN187" s="2016"/>
      <c r="AO187" s="2016"/>
      <c r="AP187" s="2016"/>
      <c r="AQ187" s="2016"/>
      <c r="AR187" s="2016"/>
      <c r="AS187" s="2016"/>
      <c r="AT187" s="2016"/>
      <c r="AU187" s="2016"/>
      <c r="AV187" s="2016"/>
      <c r="AW187" s="2016"/>
      <c r="AX187" s="2016"/>
      <c r="AY187" s="2016"/>
      <c r="AZ187" s="2017"/>
      <c r="BA187" s="2018"/>
      <c r="BB187" s="2021"/>
      <c r="BC187" s="2021"/>
      <c r="BD187" s="2021"/>
      <c r="BE187" s="2022"/>
      <c r="BF187" s="961"/>
    </row>
    <row r="188" spans="1:58" ht="21.95" customHeight="1">
      <c r="A188" s="1936"/>
      <c r="B188" s="1968" t="s">
        <v>1820</v>
      </c>
      <c r="C188" s="1969"/>
      <c r="D188" s="1969"/>
      <c r="E188" s="1969"/>
      <c r="F188" s="1969"/>
      <c r="G188" s="1969"/>
      <c r="H188" s="1969"/>
      <c r="I188" s="1969"/>
      <c r="J188" s="1970"/>
      <c r="K188" s="2068"/>
      <c r="L188" s="2048"/>
      <c r="M188" s="2048"/>
      <c r="N188" s="2049"/>
      <c r="O188" s="2023"/>
      <c r="P188" s="2024"/>
      <c r="Q188" s="2024"/>
      <c r="R188" s="2024"/>
      <c r="S188" s="2024"/>
      <c r="T188" s="2025"/>
      <c r="U188" s="2023"/>
      <c r="V188" s="2035"/>
      <c r="W188" s="2035"/>
      <c r="X188" s="2035"/>
      <c r="Y188" s="2035"/>
      <c r="Z188" s="2036"/>
      <c r="AA188" s="2066"/>
      <c r="AB188" s="2024"/>
      <c r="AC188" s="2024"/>
      <c r="AD188" s="2024"/>
      <c r="AE188" s="2025"/>
      <c r="AF188" s="2061" t="s">
        <v>1825</v>
      </c>
      <c r="AG188" s="2062"/>
      <c r="AH188" s="2062"/>
      <c r="AI188" s="2062"/>
      <c r="AJ188" s="2062"/>
      <c r="AK188" s="2057"/>
      <c r="AL188" s="2015"/>
      <c r="AM188" s="2016"/>
      <c r="AN188" s="2016"/>
      <c r="AO188" s="2016"/>
      <c r="AP188" s="2016"/>
      <c r="AQ188" s="2016"/>
      <c r="AR188" s="2016"/>
      <c r="AS188" s="2016"/>
      <c r="AT188" s="2016"/>
      <c r="AU188" s="2016"/>
      <c r="AV188" s="2016"/>
      <c r="AW188" s="2016"/>
      <c r="AX188" s="2016"/>
      <c r="AY188" s="2016"/>
      <c r="AZ188" s="2017"/>
      <c r="BA188" s="2058"/>
      <c r="BB188" s="2059"/>
      <c r="BC188" s="2059"/>
      <c r="BD188" s="2059"/>
      <c r="BE188" s="2060"/>
      <c r="BF188" s="961"/>
    </row>
    <row r="189" spans="1:58" ht="21.95" customHeight="1">
      <c r="A189" s="1936"/>
      <c r="B189" s="1971"/>
      <c r="C189" s="1972"/>
      <c r="D189" s="1972"/>
      <c r="E189" s="1972"/>
      <c r="F189" s="1972"/>
      <c r="G189" s="1972"/>
      <c r="H189" s="1972"/>
      <c r="I189" s="1972"/>
      <c r="J189" s="1973"/>
      <c r="K189" s="2069"/>
      <c r="L189" s="2050"/>
      <c r="M189" s="2050"/>
      <c r="N189" s="2051"/>
      <c r="O189" s="2026"/>
      <c r="P189" s="2027"/>
      <c r="Q189" s="2027"/>
      <c r="R189" s="2027"/>
      <c r="S189" s="2027"/>
      <c r="T189" s="2028"/>
      <c r="U189" s="2026"/>
      <c r="V189" s="2030"/>
      <c r="W189" s="2030"/>
      <c r="X189" s="2030"/>
      <c r="Y189" s="2030"/>
      <c r="Z189" s="2031"/>
      <c r="AA189" s="2067"/>
      <c r="AB189" s="2027"/>
      <c r="AC189" s="2027"/>
      <c r="AD189" s="2027"/>
      <c r="AE189" s="2028"/>
      <c r="AF189" s="2013" t="s">
        <v>1826</v>
      </c>
      <c r="AG189" s="2014"/>
      <c r="AH189" s="2014"/>
      <c r="AI189" s="2014"/>
      <c r="AJ189" s="2014"/>
      <c r="AK189" s="2014"/>
      <c r="AL189" s="2015"/>
      <c r="AM189" s="2016"/>
      <c r="AN189" s="2016"/>
      <c r="AO189" s="2016"/>
      <c r="AP189" s="2016"/>
      <c r="AQ189" s="2016"/>
      <c r="AR189" s="2016"/>
      <c r="AS189" s="2016"/>
      <c r="AT189" s="2016"/>
      <c r="AU189" s="2016"/>
      <c r="AV189" s="2016"/>
      <c r="AW189" s="2016"/>
      <c r="AX189" s="2016"/>
      <c r="AY189" s="2016"/>
      <c r="AZ189" s="2017"/>
      <c r="BA189" s="2018"/>
      <c r="BB189" s="2018"/>
      <c r="BC189" s="2018"/>
      <c r="BD189" s="2018"/>
      <c r="BE189" s="2019"/>
      <c r="BF189" s="961"/>
    </row>
    <row r="190" spans="1:58" ht="21.95" customHeight="1">
      <c r="A190" s="1936"/>
      <c r="B190" s="1971"/>
      <c r="C190" s="1972"/>
      <c r="D190" s="1972"/>
      <c r="E190" s="1972"/>
      <c r="F190" s="1972"/>
      <c r="G190" s="1972"/>
      <c r="H190" s="1972"/>
      <c r="I190" s="1972"/>
      <c r="J190" s="1973"/>
      <c r="K190" s="2069"/>
      <c r="L190" s="2050"/>
      <c r="M190" s="2050"/>
      <c r="N190" s="2051"/>
      <c r="O190" s="2026"/>
      <c r="P190" s="2027"/>
      <c r="Q190" s="2027"/>
      <c r="R190" s="2027"/>
      <c r="S190" s="2027"/>
      <c r="T190" s="2028"/>
      <c r="U190" s="2026"/>
      <c r="V190" s="2030"/>
      <c r="W190" s="2030"/>
      <c r="X190" s="2030"/>
      <c r="Y190" s="2030"/>
      <c r="Z190" s="2031"/>
      <c r="AA190" s="2067"/>
      <c r="AB190" s="2027"/>
      <c r="AC190" s="2027"/>
      <c r="AD190" s="2027"/>
      <c r="AE190" s="2028"/>
      <c r="AF190" s="2013" t="s">
        <v>1823</v>
      </c>
      <c r="AG190" s="2014"/>
      <c r="AH190" s="2014"/>
      <c r="AI190" s="2014"/>
      <c r="AJ190" s="2014"/>
      <c r="AK190" s="2014"/>
      <c r="AL190" s="2015"/>
      <c r="AM190" s="2016"/>
      <c r="AN190" s="2016"/>
      <c r="AO190" s="2016"/>
      <c r="AP190" s="2016"/>
      <c r="AQ190" s="2016"/>
      <c r="AR190" s="2016"/>
      <c r="AS190" s="2016"/>
      <c r="AT190" s="2016"/>
      <c r="AU190" s="2016"/>
      <c r="AV190" s="2016"/>
      <c r="AW190" s="2016"/>
      <c r="AX190" s="2016"/>
      <c r="AY190" s="2016"/>
      <c r="AZ190" s="2017"/>
      <c r="BA190" s="2018"/>
      <c r="BB190" s="2018"/>
      <c r="BC190" s="2018"/>
      <c r="BD190" s="2018"/>
      <c r="BE190" s="2019"/>
      <c r="BF190" s="961"/>
    </row>
    <row r="191" spans="1:58" ht="21.95" customHeight="1">
      <c r="A191" s="1936"/>
      <c r="B191" s="1971"/>
      <c r="C191" s="1972"/>
      <c r="D191" s="1972"/>
      <c r="E191" s="1972"/>
      <c r="F191" s="1972"/>
      <c r="G191" s="1972"/>
      <c r="H191" s="1972"/>
      <c r="I191" s="1972"/>
      <c r="J191" s="1973"/>
      <c r="K191" s="2069"/>
      <c r="L191" s="2050"/>
      <c r="M191" s="2050"/>
      <c r="N191" s="2051"/>
      <c r="O191" s="2026"/>
      <c r="P191" s="2027"/>
      <c r="Q191" s="2027"/>
      <c r="R191" s="2027"/>
      <c r="S191" s="2027"/>
      <c r="T191" s="2028"/>
      <c r="U191" s="2026"/>
      <c r="V191" s="2030"/>
      <c r="W191" s="2030"/>
      <c r="X191" s="2030"/>
      <c r="Y191" s="2030"/>
      <c r="Z191" s="2031"/>
      <c r="AA191" s="2067"/>
      <c r="AB191" s="2027"/>
      <c r="AC191" s="2027"/>
      <c r="AD191" s="2027"/>
      <c r="AE191" s="2028"/>
      <c r="AF191" s="2039" t="s">
        <v>1827</v>
      </c>
      <c r="AG191" s="2020"/>
      <c r="AH191" s="2020"/>
      <c r="AI191" s="2020"/>
      <c r="AJ191" s="2020"/>
      <c r="AK191" s="2013"/>
      <c r="AL191" s="2015"/>
      <c r="AM191" s="2016"/>
      <c r="AN191" s="2016"/>
      <c r="AO191" s="2016"/>
      <c r="AP191" s="2016"/>
      <c r="AQ191" s="2016"/>
      <c r="AR191" s="2016"/>
      <c r="AS191" s="2016"/>
      <c r="AT191" s="2016"/>
      <c r="AU191" s="2016"/>
      <c r="AV191" s="2016"/>
      <c r="AW191" s="2016"/>
      <c r="AX191" s="2016"/>
      <c r="AY191" s="2016"/>
      <c r="AZ191" s="2017"/>
      <c r="BA191" s="2042"/>
      <c r="BB191" s="2043"/>
      <c r="BC191" s="2043"/>
      <c r="BD191" s="2043"/>
      <c r="BE191" s="2044"/>
      <c r="BF191" s="959"/>
    </row>
    <row r="192" spans="1:58" ht="21.95" customHeight="1">
      <c r="A192" s="1936"/>
      <c r="B192" s="1971"/>
      <c r="C192" s="1972"/>
      <c r="D192" s="1972"/>
      <c r="E192" s="1972"/>
      <c r="F192" s="1972"/>
      <c r="G192" s="1972"/>
      <c r="H192" s="1972"/>
      <c r="I192" s="1972"/>
      <c r="J192" s="1973"/>
      <c r="K192" s="2069"/>
      <c r="L192" s="2050"/>
      <c r="M192" s="2050"/>
      <c r="N192" s="2051"/>
      <c r="O192" s="2026"/>
      <c r="P192" s="2027"/>
      <c r="Q192" s="2027"/>
      <c r="R192" s="2027"/>
      <c r="S192" s="2027"/>
      <c r="T192" s="2028"/>
      <c r="U192" s="2026"/>
      <c r="V192" s="2030"/>
      <c r="W192" s="2030"/>
      <c r="X192" s="2030"/>
      <c r="Y192" s="2030"/>
      <c r="Z192" s="2031"/>
      <c r="AA192" s="2067"/>
      <c r="AB192" s="2027"/>
      <c r="AC192" s="2027"/>
      <c r="AD192" s="2027"/>
      <c r="AE192" s="2028"/>
      <c r="AF192" s="2020" t="s">
        <v>1892</v>
      </c>
      <c r="AG192" s="2020"/>
      <c r="AH192" s="2020"/>
      <c r="AI192" s="2020"/>
      <c r="AJ192" s="2020"/>
      <c r="AK192" s="2013"/>
      <c r="AL192" s="2015"/>
      <c r="AM192" s="2016"/>
      <c r="AN192" s="2016"/>
      <c r="AO192" s="2016"/>
      <c r="AP192" s="2016"/>
      <c r="AQ192" s="2016"/>
      <c r="AR192" s="2016"/>
      <c r="AS192" s="2016"/>
      <c r="AT192" s="2016"/>
      <c r="AU192" s="2016"/>
      <c r="AV192" s="2016"/>
      <c r="AW192" s="2016"/>
      <c r="AX192" s="2016"/>
      <c r="AY192" s="2016"/>
      <c r="AZ192" s="2017"/>
      <c r="BA192" s="2018"/>
      <c r="BB192" s="2018"/>
      <c r="BC192" s="2018"/>
      <c r="BD192" s="2018"/>
      <c r="BE192" s="2019"/>
      <c r="BF192" s="959"/>
    </row>
    <row r="193" spans="1:58" ht="21.95" customHeight="1">
      <c r="A193" s="1936"/>
      <c r="B193" s="1971"/>
      <c r="C193" s="1972"/>
      <c r="D193" s="1972"/>
      <c r="E193" s="1972"/>
      <c r="F193" s="1972"/>
      <c r="G193" s="1972"/>
      <c r="H193" s="1972"/>
      <c r="I193" s="1972"/>
      <c r="J193" s="1973"/>
      <c r="K193" s="2069"/>
      <c r="L193" s="2050"/>
      <c r="M193" s="2050"/>
      <c r="N193" s="2051"/>
      <c r="O193" s="2026"/>
      <c r="P193" s="2027"/>
      <c r="Q193" s="2027"/>
      <c r="R193" s="2027"/>
      <c r="S193" s="2027"/>
      <c r="T193" s="2028"/>
      <c r="U193" s="2026"/>
      <c r="V193" s="2030"/>
      <c r="W193" s="2030"/>
      <c r="X193" s="2030"/>
      <c r="Y193" s="2030"/>
      <c r="Z193" s="2031"/>
      <c r="AA193" s="2067"/>
      <c r="AB193" s="2027"/>
      <c r="AC193" s="2027"/>
      <c r="AD193" s="2027"/>
      <c r="AE193" s="2028"/>
      <c r="AF193" s="2020" t="s">
        <v>1834</v>
      </c>
      <c r="AG193" s="2020"/>
      <c r="AH193" s="2020"/>
      <c r="AI193" s="2020"/>
      <c r="AJ193" s="2020"/>
      <c r="AK193" s="2013"/>
      <c r="AL193" s="2015"/>
      <c r="AM193" s="2016"/>
      <c r="AN193" s="2016"/>
      <c r="AO193" s="2016"/>
      <c r="AP193" s="2016"/>
      <c r="AQ193" s="2016"/>
      <c r="AR193" s="2016"/>
      <c r="AS193" s="2016"/>
      <c r="AT193" s="2016"/>
      <c r="AU193" s="2016"/>
      <c r="AV193" s="2016"/>
      <c r="AW193" s="2016"/>
      <c r="AX193" s="2016"/>
      <c r="AY193" s="2016"/>
      <c r="AZ193" s="2017"/>
      <c r="BA193" s="2018"/>
      <c r="BB193" s="2018"/>
      <c r="BC193" s="2018"/>
      <c r="BD193" s="2018"/>
      <c r="BE193" s="2019"/>
      <c r="BF193" s="959"/>
    </row>
    <row r="194" spans="1:58" ht="21.95" customHeight="1">
      <c r="A194" s="1936"/>
      <c r="B194" s="1971"/>
      <c r="C194" s="1972"/>
      <c r="D194" s="1972"/>
      <c r="E194" s="1972"/>
      <c r="F194" s="1972"/>
      <c r="G194" s="1972"/>
      <c r="H194" s="1972"/>
      <c r="I194" s="1972"/>
      <c r="J194" s="1973"/>
      <c r="K194" s="2069"/>
      <c r="L194" s="2050"/>
      <c r="M194" s="2050"/>
      <c r="N194" s="2051"/>
      <c r="O194" s="2026"/>
      <c r="P194" s="2027"/>
      <c r="Q194" s="2027"/>
      <c r="R194" s="2027"/>
      <c r="S194" s="2027"/>
      <c r="T194" s="2028"/>
      <c r="U194" s="2026"/>
      <c r="V194" s="2030"/>
      <c r="W194" s="2030"/>
      <c r="X194" s="2030"/>
      <c r="Y194" s="2030"/>
      <c r="Z194" s="2031"/>
      <c r="AA194" s="2067"/>
      <c r="AB194" s="2027"/>
      <c r="AC194" s="2027"/>
      <c r="AD194" s="2027"/>
      <c r="AE194" s="2028"/>
      <c r="AF194" s="2057" t="s">
        <v>1828</v>
      </c>
      <c r="AG194" s="2014"/>
      <c r="AH194" s="2014"/>
      <c r="AI194" s="2014"/>
      <c r="AJ194" s="2014"/>
      <c r="AK194" s="2014"/>
      <c r="AL194" s="2015"/>
      <c r="AM194" s="2016"/>
      <c r="AN194" s="2016"/>
      <c r="AO194" s="2016"/>
      <c r="AP194" s="2016"/>
      <c r="AQ194" s="2016"/>
      <c r="AR194" s="2016"/>
      <c r="AS194" s="2016"/>
      <c r="AT194" s="2016"/>
      <c r="AU194" s="2016"/>
      <c r="AV194" s="2016"/>
      <c r="AW194" s="2016"/>
      <c r="AX194" s="2016"/>
      <c r="AY194" s="2016"/>
      <c r="AZ194" s="2017"/>
      <c r="BA194" s="2018"/>
      <c r="BB194" s="2018"/>
      <c r="BC194" s="2018"/>
      <c r="BD194" s="2018"/>
      <c r="BE194" s="2019"/>
      <c r="BF194" s="960"/>
    </row>
    <row r="195" spans="1:58" ht="21.95" customHeight="1">
      <c r="A195" s="1936"/>
      <c r="B195" s="1971"/>
      <c r="C195" s="1972"/>
      <c r="D195" s="1972"/>
      <c r="E195" s="1972"/>
      <c r="F195" s="1972"/>
      <c r="G195" s="1972"/>
      <c r="H195" s="1972"/>
      <c r="I195" s="1972"/>
      <c r="J195" s="1973"/>
      <c r="K195" s="2069"/>
      <c r="L195" s="2050"/>
      <c r="M195" s="2050"/>
      <c r="N195" s="2051"/>
      <c r="O195" s="2026"/>
      <c r="P195" s="2027"/>
      <c r="Q195" s="2027"/>
      <c r="R195" s="2027"/>
      <c r="S195" s="2027"/>
      <c r="T195" s="2028"/>
      <c r="U195" s="2026"/>
      <c r="V195" s="2030"/>
      <c r="W195" s="2030"/>
      <c r="X195" s="2030"/>
      <c r="Y195" s="2030"/>
      <c r="Z195" s="2031"/>
      <c r="AA195" s="2067"/>
      <c r="AB195" s="2027"/>
      <c r="AC195" s="2027"/>
      <c r="AD195" s="2027"/>
      <c r="AE195" s="2028"/>
      <c r="AF195" s="2039" t="s">
        <v>1824</v>
      </c>
      <c r="AG195" s="2020"/>
      <c r="AH195" s="2020"/>
      <c r="AI195" s="2020"/>
      <c r="AJ195" s="2020"/>
      <c r="AK195" s="2013"/>
      <c r="AL195" s="2015"/>
      <c r="AM195" s="2016"/>
      <c r="AN195" s="2016"/>
      <c r="AO195" s="2016"/>
      <c r="AP195" s="2016"/>
      <c r="AQ195" s="2016"/>
      <c r="AR195" s="2016"/>
      <c r="AS195" s="2016"/>
      <c r="AT195" s="2016"/>
      <c r="AU195" s="2016"/>
      <c r="AV195" s="2016"/>
      <c r="AW195" s="2016"/>
      <c r="AX195" s="2016"/>
      <c r="AY195" s="2016"/>
      <c r="AZ195" s="2017"/>
      <c r="BA195" s="2018"/>
      <c r="BB195" s="2018"/>
      <c r="BC195" s="2018"/>
      <c r="BD195" s="2018"/>
      <c r="BE195" s="2019"/>
      <c r="BF195" s="960"/>
    </row>
    <row r="196" spans="1:58" ht="21.95" customHeight="1">
      <c r="A196" s="1936"/>
      <c r="B196" s="1971"/>
      <c r="C196" s="1972"/>
      <c r="D196" s="1972"/>
      <c r="E196" s="1972"/>
      <c r="F196" s="1972"/>
      <c r="G196" s="1972"/>
      <c r="H196" s="1972"/>
      <c r="I196" s="1972"/>
      <c r="J196" s="1973"/>
      <c r="K196" s="2069"/>
      <c r="L196" s="2050"/>
      <c r="M196" s="2050"/>
      <c r="N196" s="2051"/>
      <c r="O196" s="2026"/>
      <c r="P196" s="2027"/>
      <c r="Q196" s="2027"/>
      <c r="R196" s="2027"/>
      <c r="S196" s="2027"/>
      <c r="T196" s="2028"/>
      <c r="U196" s="2026"/>
      <c r="V196" s="2030"/>
      <c r="W196" s="2030"/>
      <c r="X196" s="2030"/>
      <c r="Y196" s="2030"/>
      <c r="Z196" s="2031"/>
      <c r="AA196" s="2067"/>
      <c r="AB196" s="2027"/>
      <c r="AC196" s="2027"/>
      <c r="AD196" s="2027"/>
      <c r="AE196" s="2028"/>
      <c r="AF196" s="2039" t="s">
        <v>1829</v>
      </c>
      <c r="AG196" s="2096"/>
      <c r="AH196" s="2096"/>
      <c r="AI196" s="2096"/>
      <c r="AJ196" s="2096"/>
      <c r="AK196" s="2098"/>
      <c r="AL196" s="2015"/>
      <c r="AM196" s="2094"/>
      <c r="AN196" s="2094"/>
      <c r="AO196" s="2094"/>
      <c r="AP196" s="2094"/>
      <c r="AQ196" s="2094"/>
      <c r="AR196" s="2094"/>
      <c r="AS196" s="2094"/>
      <c r="AT196" s="2094"/>
      <c r="AU196" s="2094"/>
      <c r="AV196" s="2094"/>
      <c r="AW196" s="2094"/>
      <c r="AX196" s="2094"/>
      <c r="AY196" s="2094"/>
      <c r="AZ196" s="2095"/>
      <c r="BA196" s="2089"/>
      <c r="BB196" s="2096"/>
      <c r="BC196" s="2096"/>
      <c r="BD196" s="2096"/>
      <c r="BE196" s="2097"/>
      <c r="BF196" s="960"/>
    </row>
    <row r="197" spans="1:58" ht="21.95" customHeight="1">
      <c r="A197" s="1936"/>
      <c r="B197" s="1971"/>
      <c r="C197" s="1972"/>
      <c r="D197" s="1972"/>
      <c r="E197" s="1972"/>
      <c r="F197" s="1972"/>
      <c r="G197" s="1972"/>
      <c r="H197" s="1972"/>
      <c r="I197" s="1972"/>
      <c r="J197" s="1973"/>
      <c r="K197" s="2069"/>
      <c r="L197" s="2050"/>
      <c r="M197" s="2050"/>
      <c r="N197" s="2051"/>
      <c r="O197" s="2026"/>
      <c r="P197" s="2027"/>
      <c r="Q197" s="2027"/>
      <c r="R197" s="2027"/>
      <c r="S197" s="2027"/>
      <c r="T197" s="2028"/>
      <c r="U197" s="2026"/>
      <c r="V197" s="2030"/>
      <c r="W197" s="2030"/>
      <c r="X197" s="2030"/>
      <c r="Y197" s="2030"/>
      <c r="Z197" s="2031"/>
      <c r="AA197" s="2067"/>
      <c r="AB197" s="2027"/>
      <c r="AC197" s="2027"/>
      <c r="AD197" s="2027"/>
      <c r="AE197" s="2028"/>
      <c r="AF197" s="2039" t="s">
        <v>1830</v>
      </c>
      <c r="AG197" s="2096"/>
      <c r="AH197" s="2096"/>
      <c r="AI197" s="2096"/>
      <c r="AJ197" s="2096"/>
      <c r="AK197" s="2098"/>
      <c r="AL197" s="2015"/>
      <c r="AM197" s="2094"/>
      <c r="AN197" s="2094"/>
      <c r="AO197" s="2094"/>
      <c r="AP197" s="2094"/>
      <c r="AQ197" s="2094"/>
      <c r="AR197" s="2094"/>
      <c r="AS197" s="2094"/>
      <c r="AT197" s="2094"/>
      <c r="AU197" s="2094"/>
      <c r="AV197" s="2094"/>
      <c r="AW197" s="2094"/>
      <c r="AX197" s="2094"/>
      <c r="AY197" s="2094"/>
      <c r="AZ197" s="2095"/>
      <c r="BA197" s="2089"/>
      <c r="BB197" s="2096"/>
      <c r="BC197" s="2096"/>
      <c r="BD197" s="2096"/>
      <c r="BE197" s="2097"/>
      <c r="BF197" s="960"/>
    </row>
    <row r="198" spans="1:58" ht="21.95" customHeight="1">
      <c r="A198" s="1936"/>
      <c r="B198" s="1971"/>
      <c r="C198" s="1972"/>
      <c r="D198" s="1972"/>
      <c r="E198" s="1972"/>
      <c r="F198" s="1972"/>
      <c r="G198" s="1972"/>
      <c r="H198" s="1972"/>
      <c r="I198" s="1972"/>
      <c r="J198" s="1973"/>
      <c r="K198" s="2069"/>
      <c r="L198" s="2050"/>
      <c r="M198" s="2050"/>
      <c r="N198" s="2051"/>
      <c r="O198" s="2026"/>
      <c r="P198" s="2027"/>
      <c r="Q198" s="2027"/>
      <c r="R198" s="2027"/>
      <c r="S198" s="2027"/>
      <c r="T198" s="2028"/>
      <c r="U198" s="2026"/>
      <c r="V198" s="2030"/>
      <c r="W198" s="2030"/>
      <c r="X198" s="2030"/>
      <c r="Y198" s="2030"/>
      <c r="Z198" s="2031"/>
      <c r="AA198" s="2067"/>
      <c r="AB198" s="2027"/>
      <c r="AC198" s="2027"/>
      <c r="AD198" s="2027"/>
      <c r="AE198" s="2028"/>
      <c r="AF198" s="2039" t="s">
        <v>1831</v>
      </c>
      <c r="AG198" s="2096"/>
      <c r="AH198" s="2096"/>
      <c r="AI198" s="2096"/>
      <c r="AJ198" s="2096"/>
      <c r="AK198" s="2098"/>
      <c r="AL198" s="2015"/>
      <c r="AM198" s="2094"/>
      <c r="AN198" s="2094"/>
      <c r="AO198" s="2094"/>
      <c r="AP198" s="2094"/>
      <c r="AQ198" s="2094"/>
      <c r="AR198" s="2094"/>
      <c r="AS198" s="2094"/>
      <c r="AT198" s="2094"/>
      <c r="AU198" s="2094"/>
      <c r="AV198" s="2094"/>
      <c r="AW198" s="2094"/>
      <c r="AX198" s="2094"/>
      <c r="AY198" s="2094"/>
      <c r="AZ198" s="2095"/>
      <c r="BA198" s="2089"/>
      <c r="BB198" s="2096"/>
      <c r="BC198" s="2096"/>
      <c r="BD198" s="2096"/>
      <c r="BE198" s="2097"/>
      <c r="BF198" s="960"/>
    </row>
    <row r="199" spans="1:58" ht="21.95" customHeight="1">
      <c r="A199" s="1936"/>
      <c r="B199" s="1971"/>
      <c r="C199" s="1972"/>
      <c r="D199" s="1972"/>
      <c r="E199" s="1972"/>
      <c r="F199" s="1972"/>
      <c r="G199" s="1972"/>
      <c r="H199" s="1972"/>
      <c r="I199" s="1972"/>
      <c r="J199" s="1973"/>
      <c r="K199" s="2069"/>
      <c r="L199" s="2050"/>
      <c r="M199" s="2050"/>
      <c r="N199" s="2051"/>
      <c r="O199" s="2026"/>
      <c r="P199" s="2027"/>
      <c r="Q199" s="2027"/>
      <c r="R199" s="2027"/>
      <c r="S199" s="2027"/>
      <c r="T199" s="2028"/>
      <c r="U199" s="2026"/>
      <c r="V199" s="2030"/>
      <c r="W199" s="2030"/>
      <c r="X199" s="2030"/>
      <c r="Y199" s="2030"/>
      <c r="Z199" s="2031"/>
      <c r="AA199" s="2067"/>
      <c r="AB199" s="2027"/>
      <c r="AC199" s="2027"/>
      <c r="AD199" s="2027"/>
      <c r="AE199" s="2028"/>
      <c r="AF199" s="2020" t="s">
        <v>1942</v>
      </c>
      <c r="AG199" s="2020"/>
      <c r="AH199" s="2020"/>
      <c r="AI199" s="2020"/>
      <c r="AJ199" s="2020"/>
      <c r="AK199" s="2013"/>
      <c r="AL199" s="1983"/>
      <c r="AM199" s="1984"/>
      <c r="AN199" s="1984"/>
      <c r="AO199" s="1984"/>
      <c r="AP199" s="1984"/>
      <c r="AQ199" s="1984"/>
      <c r="AR199" s="1984"/>
      <c r="AS199" s="1984"/>
      <c r="AT199" s="1984"/>
      <c r="AU199" s="1984"/>
      <c r="AV199" s="1984"/>
      <c r="AW199" s="1984"/>
      <c r="AX199" s="1984"/>
      <c r="AY199" s="1984"/>
      <c r="AZ199" s="1985"/>
      <c r="BA199" s="2018"/>
      <c r="BB199" s="2018"/>
      <c r="BC199" s="2018"/>
      <c r="BD199" s="2018"/>
      <c r="BE199" s="2019"/>
      <c r="BF199" s="959"/>
    </row>
    <row r="200" spans="1:58" ht="21.95" customHeight="1">
      <c r="A200" s="1936"/>
      <c r="B200" s="1971"/>
      <c r="C200" s="1972"/>
      <c r="D200" s="1972"/>
      <c r="E200" s="1972"/>
      <c r="F200" s="1972"/>
      <c r="G200" s="1972"/>
      <c r="H200" s="1972"/>
      <c r="I200" s="1972"/>
      <c r="J200" s="1973"/>
      <c r="K200" s="2069"/>
      <c r="L200" s="2050"/>
      <c r="M200" s="2050"/>
      <c r="N200" s="2051"/>
      <c r="O200" s="2026"/>
      <c r="P200" s="2027"/>
      <c r="Q200" s="2027"/>
      <c r="R200" s="2027"/>
      <c r="S200" s="2027"/>
      <c r="T200" s="2028"/>
      <c r="U200" s="2026"/>
      <c r="V200" s="2030"/>
      <c r="W200" s="2030"/>
      <c r="X200" s="2030"/>
      <c r="Y200" s="2030"/>
      <c r="Z200" s="2031"/>
      <c r="AA200" s="2067"/>
      <c r="AB200" s="2027"/>
      <c r="AC200" s="2027"/>
      <c r="AD200" s="2027"/>
      <c r="AE200" s="2028"/>
      <c r="AF200" s="2039" t="s">
        <v>1832</v>
      </c>
      <c r="AG200" s="2020"/>
      <c r="AH200" s="2020"/>
      <c r="AI200" s="2020"/>
      <c r="AJ200" s="2020"/>
      <c r="AK200" s="2013"/>
      <c r="AL200" s="2015"/>
      <c r="AM200" s="2016"/>
      <c r="AN200" s="2016"/>
      <c r="AO200" s="2016"/>
      <c r="AP200" s="2016"/>
      <c r="AQ200" s="2016"/>
      <c r="AR200" s="2016"/>
      <c r="AS200" s="2016"/>
      <c r="AT200" s="2016"/>
      <c r="AU200" s="2016"/>
      <c r="AV200" s="2016"/>
      <c r="AW200" s="2016"/>
      <c r="AX200" s="2016"/>
      <c r="AY200" s="2016"/>
      <c r="AZ200" s="2017"/>
      <c r="BA200" s="2018"/>
      <c r="BB200" s="2021"/>
      <c r="BC200" s="2021"/>
      <c r="BD200" s="2021"/>
      <c r="BE200" s="2022"/>
      <c r="BF200" s="961"/>
    </row>
    <row r="201" spans="1:58" ht="21.95" customHeight="1">
      <c r="A201" s="1936"/>
      <c r="B201" s="1974"/>
      <c r="C201" s="1975"/>
      <c r="D201" s="1975"/>
      <c r="E201" s="1975"/>
      <c r="F201" s="1975"/>
      <c r="G201" s="1975"/>
      <c r="H201" s="1975"/>
      <c r="I201" s="1975"/>
      <c r="J201" s="1976"/>
      <c r="K201" s="2091"/>
      <c r="L201" s="2092"/>
      <c r="M201" s="2092"/>
      <c r="N201" s="2093"/>
      <c r="O201" s="2063"/>
      <c r="P201" s="2064"/>
      <c r="Q201" s="2064"/>
      <c r="R201" s="2064"/>
      <c r="S201" s="2064"/>
      <c r="T201" s="2065"/>
      <c r="U201" s="2063"/>
      <c r="V201" s="2064"/>
      <c r="W201" s="2064"/>
      <c r="X201" s="2064"/>
      <c r="Y201" s="2064"/>
      <c r="Z201" s="2065"/>
      <c r="AA201" s="2063"/>
      <c r="AB201" s="2064"/>
      <c r="AC201" s="2064"/>
      <c r="AD201" s="2064"/>
      <c r="AE201" s="2065"/>
      <c r="AF201" s="2039" t="s">
        <v>1833</v>
      </c>
      <c r="AG201" s="2020"/>
      <c r="AH201" s="2020"/>
      <c r="AI201" s="2020"/>
      <c r="AJ201" s="2020"/>
      <c r="AK201" s="2013"/>
      <c r="AL201" s="2015"/>
      <c r="AM201" s="2016"/>
      <c r="AN201" s="2016"/>
      <c r="AO201" s="2016"/>
      <c r="AP201" s="2016"/>
      <c r="AQ201" s="2016"/>
      <c r="AR201" s="2016"/>
      <c r="AS201" s="2016"/>
      <c r="AT201" s="2016"/>
      <c r="AU201" s="2016"/>
      <c r="AV201" s="2016"/>
      <c r="AW201" s="2016"/>
      <c r="AX201" s="2016"/>
      <c r="AY201" s="2016"/>
      <c r="AZ201" s="2017"/>
      <c r="BA201" s="2018"/>
      <c r="BB201" s="2021"/>
      <c r="BC201" s="2021"/>
      <c r="BD201" s="2021"/>
      <c r="BE201" s="2022"/>
      <c r="BF201" s="961"/>
    </row>
    <row r="202" spans="1:58" ht="21.95" customHeight="1">
      <c r="A202" s="1936"/>
      <c r="B202" s="1968" t="s">
        <v>139</v>
      </c>
      <c r="C202" s="1969"/>
      <c r="D202" s="1969"/>
      <c r="E202" s="1969"/>
      <c r="F202" s="1969"/>
      <c r="G202" s="1969"/>
      <c r="H202" s="1969"/>
      <c r="I202" s="1969"/>
      <c r="J202" s="1970"/>
      <c r="K202" s="2068"/>
      <c r="L202" s="2048"/>
      <c r="M202" s="2048"/>
      <c r="N202" s="2049"/>
      <c r="O202" s="1986"/>
      <c r="P202" s="2048"/>
      <c r="Q202" s="2048"/>
      <c r="R202" s="2048"/>
      <c r="S202" s="2048"/>
      <c r="T202" s="2049"/>
      <c r="U202" s="2023"/>
      <c r="V202" s="2024"/>
      <c r="W202" s="2024"/>
      <c r="X202" s="2024"/>
      <c r="Y202" s="2024"/>
      <c r="Z202" s="2025"/>
      <c r="AA202" s="2023"/>
      <c r="AB202" s="2024"/>
      <c r="AC202" s="2024"/>
      <c r="AD202" s="2024"/>
      <c r="AE202" s="2025"/>
      <c r="AF202" s="2014" t="s">
        <v>1842</v>
      </c>
      <c r="AG202" s="2014"/>
      <c r="AH202" s="2014"/>
      <c r="AI202" s="2014"/>
      <c r="AJ202" s="2014"/>
      <c r="AK202" s="2014"/>
      <c r="AL202" s="2015"/>
      <c r="AM202" s="2016"/>
      <c r="AN202" s="2016"/>
      <c r="AO202" s="2016"/>
      <c r="AP202" s="2016"/>
      <c r="AQ202" s="2016"/>
      <c r="AR202" s="2016"/>
      <c r="AS202" s="2016"/>
      <c r="AT202" s="2016"/>
      <c r="AU202" s="2016"/>
      <c r="AV202" s="2016"/>
      <c r="AW202" s="2016"/>
      <c r="AX202" s="2016"/>
      <c r="AY202" s="2016"/>
      <c r="AZ202" s="2017"/>
      <c r="BA202" s="2084"/>
      <c r="BB202" s="2018"/>
      <c r="BC202" s="2018"/>
      <c r="BD202" s="2018"/>
      <c r="BE202" s="2019"/>
      <c r="BF202" s="959"/>
    </row>
    <row r="203" spans="1:58" ht="21.75" customHeight="1">
      <c r="A203" s="1936"/>
      <c r="B203" s="1971"/>
      <c r="C203" s="1972"/>
      <c r="D203" s="1972"/>
      <c r="E203" s="1972"/>
      <c r="F203" s="1972"/>
      <c r="G203" s="1972"/>
      <c r="H203" s="1972"/>
      <c r="I203" s="1972"/>
      <c r="J203" s="1973"/>
      <c r="K203" s="2069"/>
      <c r="L203" s="2050"/>
      <c r="M203" s="2050"/>
      <c r="N203" s="2051"/>
      <c r="O203" s="1989"/>
      <c r="P203" s="2050"/>
      <c r="Q203" s="2050"/>
      <c r="R203" s="2050"/>
      <c r="S203" s="2050"/>
      <c r="T203" s="2051"/>
      <c r="U203" s="2026"/>
      <c r="V203" s="2027"/>
      <c r="W203" s="2027"/>
      <c r="X203" s="2027"/>
      <c r="Y203" s="2027"/>
      <c r="Z203" s="2028"/>
      <c r="AA203" s="2026"/>
      <c r="AB203" s="2027"/>
      <c r="AC203" s="2027"/>
      <c r="AD203" s="2027"/>
      <c r="AE203" s="2028"/>
      <c r="AF203" s="2061" t="s">
        <v>1893</v>
      </c>
      <c r="AG203" s="2062"/>
      <c r="AH203" s="2062"/>
      <c r="AI203" s="2062"/>
      <c r="AJ203" s="2062"/>
      <c r="AK203" s="2057"/>
      <c r="AL203" s="2054"/>
      <c r="AM203" s="2055"/>
      <c r="AN203" s="2055"/>
      <c r="AO203" s="2055"/>
      <c r="AP203" s="2055"/>
      <c r="AQ203" s="2055"/>
      <c r="AR203" s="2055"/>
      <c r="AS203" s="2055"/>
      <c r="AT203" s="2055"/>
      <c r="AU203" s="2055"/>
      <c r="AV203" s="2055"/>
      <c r="AW203" s="2055"/>
      <c r="AX203" s="2055"/>
      <c r="AY203" s="2055"/>
      <c r="AZ203" s="2056"/>
      <c r="BA203" s="2058"/>
      <c r="BB203" s="2059"/>
      <c r="BC203" s="2059"/>
      <c r="BD203" s="2059"/>
      <c r="BE203" s="2060"/>
      <c r="BF203" s="960"/>
    </row>
    <row r="204" spans="1:58" ht="21.95" customHeight="1">
      <c r="A204" s="1936"/>
      <c r="B204" s="1971"/>
      <c r="C204" s="1972"/>
      <c r="D204" s="1972"/>
      <c r="E204" s="1972"/>
      <c r="F204" s="1972"/>
      <c r="G204" s="1972"/>
      <c r="H204" s="1972"/>
      <c r="I204" s="1972"/>
      <c r="J204" s="1973"/>
      <c r="K204" s="2069"/>
      <c r="L204" s="2050"/>
      <c r="M204" s="2050"/>
      <c r="N204" s="2051"/>
      <c r="O204" s="2069"/>
      <c r="P204" s="2050"/>
      <c r="Q204" s="2050"/>
      <c r="R204" s="2050"/>
      <c r="S204" s="2050"/>
      <c r="T204" s="2051"/>
      <c r="U204" s="2026"/>
      <c r="V204" s="2027"/>
      <c r="W204" s="2027"/>
      <c r="X204" s="2027"/>
      <c r="Y204" s="2027"/>
      <c r="Z204" s="2028"/>
      <c r="AA204" s="2026"/>
      <c r="AB204" s="2027"/>
      <c r="AC204" s="2027"/>
      <c r="AD204" s="2027"/>
      <c r="AE204" s="2028"/>
      <c r="AF204" s="2020" t="s">
        <v>1825</v>
      </c>
      <c r="AG204" s="2020"/>
      <c r="AH204" s="2020"/>
      <c r="AI204" s="2020"/>
      <c r="AJ204" s="2020"/>
      <c r="AK204" s="2013"/>
      <c r="AL204" s="2015"/>
      <c r="AM204" s="2016"/>
      <c r="AN204" s="2016"/>
      <c r="AO204" s="2016"/>
      <c r="AP204" s="2016"/>
      <c r="AQ204" s="2016"/>
      <c r="AR204" s="2016"/>
      <c r="AS204" s="2016"/>
      <c r="AT204" s="2016"/>
      <c r="AU204" s="2016"/>
      <c r="AV204" s="2016"/>
      <c r="AW204" s="2016"/>
      <c r="AX204" s="2016"/>
      <c r="AY204" s="2016"/>
      <c r="AZ204" s="2017"/>
      <c r="BA204" s="2018"/>
      <c r="BB204" s="2018"/>
      <c r="BC204" s="2018"/>
      <c r="BD204" s="2018"/>
      <c r="BE204" s="2019"/>
      <c r="BF204" s="959"/>
    </row>
    <row r="205" spans="1:58" ht="21.95" customHeight="1">
      <c r="A205" s="1936"/>
      <c r="B205" s="1971"/>
      <c r="C205" s="1972"/>
      <c r="D205" s="1972"/>
      <c r="E205" s="1972"/>
      <c r="F205" s="1972"/>
      <c r="G205" s="1972"/>
      <c r="H205" s="1972"/>
      <c r="I205" s="1972"/>
      <c r="J205" s="1973"/>
      <c r="K205" s="2069"/>
      <c r="L205" s="2050"/>
      <c r="M205" s="2050"/>
      <c r="N205" s="2051"/>
      <c r="O205" s="2069"/>
      <c r="P205" s="2050"/>
      <c r="Q205" s="2050"/>
      <c r="R205" s="2050"/>
      <c r="S205" s="2050"/>
      <c r="T205" s="2051"/>
      <c r="U205" s="2026"/>
      <c r="V205" s="2027"/>
      <c r="W205" s="2027"/>
      <c r="X205" s="2027"/>
      <c r="Y205" s="2027"/>
      <c r="Z205" s="2028"/>
      <c r="AA205" s="2026"/>
      <c r="AB205" s="2027"/>
      <c r="AC205" s="2027"/>
      <c r="AD205" s="2027"/>
      <c r="AE205" s="2028"/>
      <c r="AF205" s="2013" t="s">
        <v>1826</v>
      </c>
      <c r="AG205" s="2014"/>
      <c r="AH205" s="2014"/>
      <c r="AI205" s="2014"/>
      <c r="AJ205" s="2014"/>
      <c r="AK205" s="2014"/>
      <c r="AL205" s="2015"/>
      <c r="AM205" s="2016"/>
      <c r="AN205" s="2016"/>
      <c r="AO205" s="2016"/>
      <c r="AP205" s="2016"/>
      <c r="AQ205" s="2016"/>
      <c r="AR205" s="2016"/>
      <c r="AS205" s="2016"/>
      <c r="AT205" s="2016"/>
      <c r="AU205" s="2016"/>
      <c r="AV205" s="2016"/>
      <c r="AW205" s="2016"/>
      <c r="AX205" s="2016"/>
      <c r="AY205" s="2016"/>
      <c r="AZ205" s="2017"/>
      <c r="BA205" s="2018"/>
      <c r="BB205" s="2018"/>
      <c r="BC205" s="2018"/>
      <c r="BD205" s="2018"/>
      <c r="BE205" s="2019"/>
      <c r="BF205" s="959"/>
    </row>
    <row r="206" spans="1:58" ht="21.95" customHeight="1">
      <c r="A206" s="1936"/>
      <c r="B206" s="1971"/>
      <c r="C206" s="1972"/>
      <c r="D206" s="1972"/>
      <c r="E206" s="1972"/>
      <c r="F206" s="1972"/>
      <c r="G206" s="1972"/>
      <c r="H206" s="1972"/>
      <c r="I206" s="1972"/>
      <c r="J206" s="1973"/>
      <c r="K206" s="2069"/>
      <c r="L206" s="2050"/>
      <c r="M206" s="2050"/>
      <c r="N206" s="2051"/>
      <c r="O206" s="2069"/>
      <c r="P206" s="2050"/>
      <c r="Q206" s="2050"/>
      <c r="R206" s="2050"/>
      <c r="S206" s="2050"/>
      <c r="T206" s="2051"/>
      <c r="U206" s="2026"/>
      <c r="V206" s="2027"/>
      <c r="W206" s="2027"/>
      <c r="X206" s="2027"/>
      <c r="Y206" s="2027"/>
      <c r="Z206" s="2028"/>
      <c r="AA206" s="2026"/>
      <c r="AB206" s="2027"/>
      <c r="AC206" s="2027"/>
      <c r="AD206" s="2027"/>
      <c r="AE206" s="2028"/>
      <c r="AF206" s="2013" t="s">
        <v>1839</v>
      </c>
      <c r="AG206" s="2014"/>
      <c r="AH206" s="2014"/>
      <c r="AI206" s="2014"/>
      <c r="AJ206" s="2014"/>
      <c r="AK206" s="2014"/>
      <c r="AL206" s="2015"/>
      <c r="AM206" s="2016"/>
      <c r="AN206" s="2016"/>
      <c r="AO206" s="2016"/>
      <c r="AP206" s="2016"/>
      <c r="AQ206" s="2016"/>
      <c r="AR206" s="2016"/>
      <c r="AS206" s="2016"/>
      <c r="AT206" s="2016"/>
      <c r="AU206" s="2016"/>
      <c r="AV206" s="2016"/>
      <c r="AW206" s="2016"/>
      <c r="AX206" s="2016"/>
      <c r="AY206" s="2016"/>
      <c r="AZ206" s="2017"/>
      <c r="BA206" s="2018"/>
      <c r="BB206" s="2018"/>
      <c r="BC206" s="2018"/>
      <c r="BD206" s="2018"/>
      <c r="BE206" s="2019"/>
      <c r="BF206" s="961"/>
    </row>
    <row r="207" spans="1:58" ht="21.95" customHeight="1">
      <c r="A207" s="1936"/>
      <c r="B207" s="1971"/>
      <c r="C207" s="1972"/>
      <c r="D207" s="1972"/>
      <c r="E207" s="1972"/>
      <c r="F207" s="1972"/>
      <c r="G207" s="1972"/>
      <c r="H207" s="1972"/>
      <c r="I207" s="1972"/>
      <c r="J207" s="1973"/>
      <c r="K207" s="2069"/>
      <c r="L207" s="2050"/>
      <c r="M207" s="2050"/>
      <c r="N207" s="2051"/>
      <c r="O207" s="2069"/>
      <c r="P207" s="2050"/>
      <c r="Q207" s="2050"/>
      <c r="R207" s="2050"/>
      <c r="S207" s="2050"/>
      <c r="T207" s="2051"/>
      <c r="U207" s="2026"/>
      <c r="V207" s="2027"/>
      <c r="W207" s="2027"/>
      <c r="X207" s="2027"/>
      <c r="Y207" s="2027"/>
      <c r="Z207" s="2028"/>
      <c r="AA207" s="2026"/>
      <c r="AB207" s="2027"/>
      <c r="AC207" s="2027"/>
      <c r="AD207" s="2027"/>
      <c r="AE207" s="2028"/>
      <c r="AF207" s="2013" t="s">
        <v>1879</v>
      </c>
      <c r="AG207" s="2014"/>
      <c r="AH207" s="2014"/>
      <c r="AI207" s="2014"/>
      <c r="AJ207" s="2014"/>
      <c r="AK207" s="2014"/>
      <c r="AL207" s="2015"/>
      <c r="AM207" s="2016"/>
      <c r="AN207" s="2016"/>
      <c r="AO207" s="2016"/>
      <c r="AP207" s="2016"/>
      <c r="AQ207" s="2016"/>
      <c r="AR207" s="2016"/>
      <c r="AS207" s="2016"/>
      <c r="AT207" s="2016"/>
      <c r="AU207" s="2016"/>
      <c r="AV207" s="2016"/>
      <c r="AW207" s="2016"/>
      <c r="AX207" s="2016"/>
      <c r="AY207" s="2016"/>
      <c r="AZ207" s="2017"/>
      <c r="BA207" s="2018"/>
      <c r="BB207" s="2018"/>
      <c r="BC207" s="2018"/>
      <c r="BD207" s="2018"/>
      <c r="BE207" s="2019"/>
      <c r="BF207" s="959"/>
    </row>
    <row r="208" spans="1:58" ht="21.95" customHeight="1">
      <c r="A208" s="1936"/>
      <c r="B208" s="1971"/>
      <c r="C208" s="1972"/>
      <c r="D208" s="1972"/>
      <c r="E208" s="1972"/>
      <c r="F208" s="1972"/>
      <c r="G208" s="1972"/>
      <c r="H208" s="1972"/>
      <c r="I208" s="1972"/>
      <c r="J208" s="1973"/>
      <c r="K208" s="2069"/>
      <c r="L208" s="2050"/>
      <c r="M208" s="2050"/>
      <c r="N208" s="2051"/>
      <c r="O208" s="2069"/>
      <c r="P208" s="2050"/>
      <c r="Q208" s="2050"/>
      <c r="R208" s="2050"/>
      <c r="S208" s="2050"/>
      <c r="T208" s="2051"/>
      <c r="U208" s="2026"/>
      <c r="V208" s="2027"/>
      <c r="W208" s="2027"/>
      <c r="X208" s="2027"/>
      <c r="Y208" s="2027"/>
      <c r="Z208" s="2028"/>
      <c r="AA208" s="2026"/>
      <c r="AB208" s="2027"/>
      <c r="AC208" s="2027"/>
      <c r="AD208" s="2027"/>
      <c r="AE208" s="2028"/>
      <c r="AF208" s="2039" t="s">
        <v>1823</v>
      </c>
      <c r="AG208" s="2020"/>
      <c r="AH208" s="2020"/>
      <c r="AI208" s="2020"/>
      <c r="AJ208" s="2020"/>
      <c r="AK208" s="2013"/>
      <c r="AL208" s="2015"/>
      <c r="AM208" s="2016"/>
      <c r="AN208" s="2016"/>
      <c r="AO208" s="2016"/>
      <c r="AP208" s="2016"/>
      <c r="AQ208" s="2016"/>
      <c r="AR208" s="2016"/>
      <c r="AS208" s="2016"/>
      <c r="AT208" s="2016"/>
      <c r="AU208" s="2016"/>
      <c r="AV208" s="2016"/>
      <c r="AW208" s="2016"/>
      <c r="AX208" s="2016"/>
      <c r="AY208" s="2016"/>
      <c r="AZ208" s="2017"/>
      <c r="BA208" s="2042"/>
      <c r="BB208" s="2043"/>
      <c r="BC208" s="2043"/>
      <c r="BD208" s="2043"/>
      <c r="BE208" s="2044"/>
      <c r="BF208" s="959"/>
    </row>
    <row r="209" spans="1:58" ht="21.95" customHeight="1">
      <c r="A209" s="1936"/>
      <c r="B209" s="1971"/>
      <c r="C209" s="1972"/>
      <c r="D209" s="1972"/>
      <c r="E209" s="1972"/>
      <c r="F209" s="1972"/>
      <c r="G209" s="1972"/>
      <c r="H209" s="1972"/>
      <c r="I209" s="1972"/>
      <c r="J209" s="1973"/>
      <c r="K209" s="2069"/>
      <c r="L209" s="2050"/>
      <c r="M209" s="2050"/>
      <c r="N209" s="2051"/>
      <c r="O209" s="2069"/>
      <c r="P209" s="2050"/>
      <c r="Q209" s="2050"/>
      <c r="R209" s="2050"/>
      <c r="S209" s="2050"/>
      <c r="T209" s="2051"/>
      <c r="U209" s="2026"/>
      <c r="V209" s="2027"/>
      <c r="W209" s="2027"/>
      <c r="X209" s="2027"/>
      <c r="Y209" s="2027"/>
      <c r="Z209" s="2028"/>
      <c r="AA209" s="2026"/>
      <c r="AB209" s="2027"/>
      <c r="AC209" s="2027"/>
      <c r="AD209" s="2027"/>
      <c r="AE209" s="2028"/>
      <c r="AF209" s="2039" t="s">
        <v>1827</v>
      </c>
      <c r="AG209" s="2020"/>
      <c r="AH209" s="2020"/>
      <c r="AI209" s="2020"/>
      <c r="AJ209" s="2020"/>
      <c r="AK209" s="2013"/>
      <c r="AL209" s="2015"/>
      <c r="AM209" s="2016"/>
      <c r="AN209" s="2016"/>
      <c r="AO209" s="2016"/>
      <c r="AP209" s="2016"/>
      <c r="AQ209" s="2016"/>
      <c r="AR209" s="2016"/>
      <c r="AS209" s="2016"/>
      <c r="AT209" s="2016"/>
      <c r="AU209" s="2016"/>
      <c r="AV209" s="2016"/>
      <c r="AW209" s="2016"/>
      <c r="AX209" s="2016"/>
      <c r="AY209" s="2016"/>
      <c r="AZ209" s="2017"/>
      <c r="BA209" s="2042"/>
      <c r="BB209" s="2043"/>
      <c r="BC209" s="2043"/>
      <c r="BD209" s="2043"/>
      <c r="BE209" s="2044"/>
      <c r="BF209" s="959"/>
    </row>
    <row r="210" spans="1:58" ht="21.95" customHeight="1">
      <c r="A210" s="1936"/>
      <c r="B210" s="1971"/>
      <c r="C210" s="1972"/>
      <c r="D210" s="1972"/>
      <c r="E210" s="1972"/>
      <c r="F210" s="1972"/>
      <c r="G210" s="1972"/>
      <c r="H210" s="1972"/>
      <c r="I210" s="1972"/>
      <c r="J210" s="1973"/>
      <c r="K210" s="2069"/>
      <c r="L210" s="2050"/>
      <c r="M210" s="2050"/>
      <c r="N210" s="2051"/>
      <c r="O210" s="2069"/>
      <c r="P210" s="2050"/>
      <c r="Q210" s="2050"/>
      <c r="R210" s="2050"/>
      <c r="S210" s="2050"/>
      <c r="T210" s="2051"/>
      <c r="U210" s="2026"/>
      <c r="V210" s="2027"/>
      <c r="W210" s="2027"/>
      <c r="X210" s="2027"/>
      <c r="Y210" s="2027"/>
      <c r="Z210" s="2028"/>
      <c r="AA210" s="2026"/>
      <c r="AB210" s="2027"/>
      <c r="AC210" s="2027"/>
      <c r="AD210" s="2027"/>
      <c r="AE210" s="2028"/>
      <c r="AF210" s="2020" t="s">
        <v>1837</v>
      </c>
      <c r="AG210" s="2020"/>
      <c r="AH210" s="2020"/>
      <c r="AI210" s="2020"/>
      <c r="AJ210" s="2020"/>
      <c r="AK210" s="2013"/>
      <c r="AL210" s="2015"/>
      <c r="AM210" s="2016"/>
      <c r="AN210" s="2016"/>
      <c r="AO210" s="2016"/>
      <c r="AP210" s="2016"/>
      <c r="AQ210" s="2016"/>
      <c r="AR210" s="2016"/>
      <c r="AS210" s="2016"/>
      <c r="AT210" s="2016"/>
      <c r="AU210" s="2016"/>
      <c r="AV210" s="2016"/>
      <c r="AW210" s="2016"/>
      <c r="AX210" s="2016"/>
      <c r="AY210" s="2016"/>
      <c r="AZ210" s="2017"/>
      <c r="BA210" s="2018"/>
      <c r="BB210" s="2018"/>
      <c r="BC210" s="2018"/>
      <c r="BD210" s="2018"/>
      <c r="BE210" s="2019"/>
      <c r="BF210" s="959"/>
    </row>
    <row r="211" spans="1:58" ht="21.95" customHeight="1">
      <c r="A211" s="1936"/>
      <c r="B211" s="1971"/>
      <c r="C211" s="1972"/>
      <c r="D211" s="1972"/>
      <c r="E211" s="1972"/>
      <c r="F211" s="1972"/>
      <c r="G211" s="1972"/>
      <c r="H211" s="1972"/>
      <c r="I211" s="1972"/>
      <c r="J211" s="1973"/>
      <c r="K211" s="2069"/>
      <c r="L211" s="2050"/>
      <c r="M211" s="2050"/>
      <c r="N211" s="2051"/>
      <c r="O211" s="2069"/>
      <c r="P211" s="2050"/>
      <c r="Q211" s="2050"/>
      <c r="R211" s="2050"/>
      <c r="S211" s="2050"/>
      <c r="T211" s="2051"/>
      <c r="U211" s="2026"/>
      <c r="V211" s="2027"/>
      <c r="W211" s="2027"/>
      <c r="X211" s="2027"/>
      <c r="Y211" s="2027"/>
      <c r="Z211" s="2028"/>
      <c r="AA211" s="2026"/>
      <c r="AB211" s="2027"/>
      <c r="AC211" s="2027"/>
      <c r="AD211" s="2027"/>
      <c r="AE211" s="2028"/>
      <c r="AF211" s="2020" t="s">
        <v>1834</v>
      </c>
      <c r="AG211" s="2020"/>
      <c r="AH211" s="2020"/>
      <c r="AI211" s="2020"/>
      <c r="AJ211" s="2020"/>
      <c r="AK211" s="2013"/>
      <c r="AL211" s="2015"/>
      <c r="AM211" s="2016"/>
      <c r="AN211" s="2016"/>
      <c r="AO211" s="2016"/>
      <c r="AP211" s="2016"/>
      <c r="AQ211" s="2016"/>
      <c r="AR211" s="2016"/>
      <c r="AS211" s="2016"/>
      <c r="AT211" s="2016"/>
      <c r="AU211" s="2016"/>
      <c r="AV211" s="2016"/>
      <c r="AW211" s="2016"/>
      <c r="AX211" s="2016"/>
      <c r="AY211" s="2016"/>
      <c r="AZ211" s="2017"/>
      <c r="BA211" s="2018"/>
      <c r="BB211" s="2018"/>
      <c r="BC211" s="2018"/>
      <c r="BD211" s="2018"/>
      <c r="BE211" s="2019"/>
      <c r="BF211" s="959"/>
    </row>
    <row r="212" spans="1:58" ht="21.95" customHeight="1">
      <c r="A212" s="1936"/>
      <c r="B212" s="1971"/>
      <c r="C212" s="1972"/>
      <c r="D212" s="1972"/>
      <c r="E212" s="1972"/>
      <c r="F212" s="1972"/>
      <c r="G212" s="1972"/>
      <c r="H212" s="1972"/>
      <c r="I212" s="1972"/>
      <c r="J212" s="1973"/>
      <c r="K212" s="2069"/>
      <c r="L212" s="2050"/>
      <c r="M212" s="2050"/>
      <c r="N212" s="2051"/>
      <c r="O212" s="2069"/>
      <c r="P212" s="2050"/>
      <c r="Q212" s="2050"/>
      <c r="R212" s="2050"/>
      <c r="S212" s="2050"/>
      <c r="T212" s="2051"/>
      <c r="U212" s="2026"/>
      <c r="V212" s="2027"/>
      <c r="W212" s="2027"/>
      <c r="X212" s="2027"/>
      <c r="Y212" s="2027"/>
      <c r="Z212" s="2028"/>
      <c r="AA212" s="2026"/>
      <c r="AB212" s="2027"/>
      <c r="AC212" s="2027"/>
      <c r="AD212" s="2027"/>
      <c r="AE212" s="2028"/>
      <c r="AF212" s="2013" t="s">
        <v>1824</v>
      </c>
      <c r="AG212" s="2014"/>
      <c r="AH212" s="2014"/>
      <c r="AI212" s="2014"/>
      <c r="AJ212" s="2014"/>
      <c r="AK212" s="2014"/>
      <c r="AL212" s="2015"/>
      <c r="AM212" s="2016"/>
      <c r="AN212" s="2016"/>
      <c r="AO212" s="2016"/>
      <c r="AP212" s="2016"/>
      <c r="AQ212" s="2016"/>
      <c r="AR212" s="2016"/>
      <c r="AS212" s="2016"/>
      <c r="AT212" s="2016"/>
      <c r="AU212" s="2016"/>
      <c r="AV212" s="2016"/>
      <c r="AW212" s="2016"/>
      <c r="AX212" s="2016"/>
      <c r="AY212" s="2016"/>
      <c r="AZ212" s="2017"/>
      <c r="BA212" s="2018"/>
      <c r="BB212" s="2018"/>
      <c r="BC212" s="2018"/>
      <c r="BD212" s="2018"/>
      <c r="BE212" s="2019"/>
      <c r="BF212" s="959"/>
    </row>
    <row r="213" spans="1:58" ht="21.95" customHeight="1">
      <c r="A213" s="1936"/>
      <c r="B213" s="1971"/>
      <c r="C213" s="1972"/>
      <c r="D213" s="1972"/>
      <c r="E213" s="1972"/>
      <c r="F213" s="1972"/>
      <c r="G213" s="1972"/>
      <c r="H213" s="1972"/>
      <c r="I213" s="1972"/>
      <c r="J213" s="1973"/>
      <c r="K213" s="2069"/>
      <c r="L213" s="2050"/>
      <c r="M213" s="2050"/>
      <c r="N213" s="2051"/>
      <c r="O213" s="2069"/>
      <c r="P213" s="2050"/>
      <c r="Q213" s="2050"/>
      <c r="R213" s="2050"/>
      <c r="S213" s="2050"/>
      <c r="T213" s="2051"/>
      <c r="U213" s="2026"/>
      <c r="V213" s="2027"/>
      <c r="W213" s="2027"/>
      <c r="X213" s="2027"/>
      <c r="Y213" s="2027"/>
      <c r="Z213" s="2028"/>
      <c r="AA213" s="2026"/>
      <c r="AB213" s="2027"/>
      <c r="AC213" s="2027"/>
      <c r="AD213" s="2027"/>
      <c r="AE213" s="2028"/>
      <c r="AF213" s="2013" t="s">
        <v>1894</v>
      </c>
      <c r="AG213" s="2014"/>
      <c r="AH213" s="2014"/>
      <c r="AI213" s="2014"/>
      <c r="AJ213" s="2014"/>
      <c r="AK213" s="2014"/>
      <c r="AL213" s="1983"/>
      <c r="AM213" s="1984"/>
      <c r="AN213" s="1984"/>
      <c r="AO213" s="1984"/>
      <c r="AP213" s="1984"/>
      <c r="AQ213" s="1984"/>
      <c r="AR213" s="1984"/>
      <c r="AS213" s="1984"/>
      <c r="AT213" s="1984"/>
      <c r="AU213" s="1984"/>
      <c r="AV213" s="1984"/>
      <c r="AW213" s="1984"/>
      <c r="AX213" s="1984"/>
      <c r="AY213" s="1984"/>
      <c r="AZ213" s="1985"/>
      <c r="BA213" s="2018"/>
      <c r="BB213" s="2018"/>
      <c r="BC213" s="2018"/>
      <c r="BD213" s="2018"/>
      <c r="BE213" s="2019"/>
      <c r="BF213" s="959"/>
    </row>
    <row r="214" spans="1:58" ht="21.95" customHeight="1">
      <c r="A214" s="1936"/>
      <c r="B214" s="1971"/>
      <c r="C214" s="1972"/>
      <c r="D214" s="1972"/>
      <c r="E214" s="1972"/>
      <c r="F214" s="1972"/>
      <c r="G214" s="1972"/>
      <c r="H214" s="1972"/>
      <c r="I214" s="1972"/>
      <c r="J214" s="1973"/>
      <c r="K214" s="2069"/>
      <c r="L214" s="2050"/>
      <c r="M214" s="2050"/>
      <c r="N214" s="2051"/>
      <c r="O214" s="2069"/>
      <c r="P214" s="2050"/>
      <c r="Q214" s="2050"/>
      <c r="R214" s="2050"/>
      <c r="S214" s="2050"/>
      <c r="T214" s="2051"/>
      <c r="U214" s="2026"/>
      <c r="V214" s="2027"/>
      <c r="W214" s="2027"/>
      <c r="X214" s="2027"/>
      <c r="Y214" s="2027"/>
      <c r="Z214" s="2028"/>
      <c r="AA214" s="2026"/>
      <c r="AB214" s="2027"/>
      <c r="AC214" s="2027"/>
      <c r="AD214" s="2027"/>
      <c r="AE214" s="2028"/>
      <c r="AF214" s="2013" t="s">
        <v>1829</v>
      </c>
      <c r="AG214" s="2014"/>
      <c r="AH214" s="2014"/>
      <c r="AI214" s="2014"/>
      <c r="AJ214" s="2014"/>
      <c r="AK214" s="2014"/>
      <c r="AL214" s="2015"/>
      <c r="AM214" s="2016"/>
      <c r="AN214" s="2016"/>
      <c r="AO214" s="2016"/>
      <c r="AP214" s="2016"/>
      <c r="AQ214" s="2016"/>
      <c r="AR214" s="2016"/>
      <c r="AS214" s="2016"/>
      <c r="AT214" s="2016"/>
      <c r="AU214" s="2016"/>
      <c r="AV214" s="2016"/>
      <c r="AW214" s="2016"/>
      <c r="AX214" s="2016"/>
      <c r="AY214" s="2016"/>
      <c r="AZ214" s="2017"/>
      <c r="BA214" s="2018"/>
      <c r="BB214" s="2018"/>
      <c r="BC214" s="2018"/>
      <c r="BD214" s="2018"/>
      <c r="BE214" s="2019"/>
      <c r="BF214" s="959"/>
    </row>
    <row r="215" spans="1:58" ht="21.95" customHeight="1">
      <c r="A215" s="1936"/>
      <c r="B215" s="1971"/>
      <c r="C215" s="1972"/>
      <c r="D215" s="1972"/>
      <c r="E215" s="1972"/>
      <c r="F215" s="1972"/>
      <c r="G215" s="1972"/>
      <c r="H215" s="1972"/>
      <c r="I215" s="1972"/>
      <c r="J215" s="1973"/>
      <c r="K215" s="2069"/>
      <c r="L215" s="2050"/>
      <c r="M215" s="2050"/>
      <c r="N215" s="2051"/>
      <c r="O215" s="2069"/>
      <c r="P215" s="2050"/>
      <c r="Q215" s="2050"/>
      <c r="R215" s="2050"/>
      <c r="S215" s="2050"/>
      <c r="T215" s="2051"/>
      <c r="U215" s="2026"/>
      <c r="V215" s="2027"/>
      <c r="W215" s="2027"/>
      <c r="X215" s="2027"/>
      <c r="Y215" s="2027"/>
      <c r="Z215" s="2028"/>
      <c r="AA215" s="2026"/>
      <c r="AB215" s="2027"/>
      <c r="AC215" s="2027"/>
      <c r="AD215" s="2027"/>
      <c r="AE215" s="2028"/>
      <c r="AF215" s="2013" t="s">
        <v>1884</v>
      </c>
      <c r="AG215" s="2014"/>
      <c r="AH215" s="2014"/>
      <c r="AI215" s="2014"/>
      <c r="AJ215" s="2014"/>
      <c r="AK215" s="2014"/>
      <c r="AL215" s="2015"/>
      <c r="AM215" s="2016"/>
      <c r="AN215" s="2016"/>
      <c r="AO215" s="2016"/>
      <c r="AP215" s="2016"/>
      <c r="AQ215" s="2016"/>
      <c r="AR215" s="2016"/>
      <c r="AS215" s="2016"/>
      <c r="AT215" s="2016"/>
      <c r="AU215" s="2016"/>
      <c r="AV215" s="2016"/>
      <c r="AW215" s="2016"/>
      <c r="AX215" s="2016"/>
      <c r="AY215" s="2016"/>
      <c r="AZ215" s="2017"/>
      <c r="BA215" s="2018"/>
      <c r="BB215" s="2018"/>
      <c r="BC215" s="2018"/>
      <c r="BD215" s="2018"/>
      <c r="BE215" s="2019"/>
      <c r="BF215" s="959"/>
    </row>
    <row r="216" spans="1:58" ht="21.95" customHeight="1">
      <c r="A216" s="1936"/>
      <c r="B216" s="1971"/>
      <c r="C216" s="1972"/>
      <c r="D216" s="1972"/>
      <c r="E216" s="1972"/>
      <c r="F216" s="1972"/>
      <c r="G216" s="1972"/>
      <c r="H216" s="1972"/>
      <c r="I216" s="1972"/>
      <c r="J216" s="1973"/>
      <c r="K216" s="2069"/>
      <c r="L216" s="2050"/>
      <c r="M216" s="2050"/>
      <c r="N216" s="2051"/>
      <c r="O216" s="2069"/>
      <c r="P216" s="2050"/>
      <c r="Q216" s="2050"/>
      <c r="R216" s="2050"/>
      <c r="S216" s="2050"/>
      <c r="T216" s="2051"/>
      <c r="U216" s="2026"/>
      <c r="V216" s="2027"/>
      <c r="W216" s="2027"/>
      <c r="X216" s="2027"/>
      <c r="Y216" s="2027"/>
      <c r="Z216" s="2028"/>
      <c r="AA216" s="2026"/>
      <c r="AB216" s="2027"/>
      <c r="AC216" s="2027"/>
      <c r="AD216" s="2027"/>
      <c r="AE216" s="2028"/>
      <c r="AF216" s="2013" t="s">
        <v>1830</v>
      </c>
      <c r="AG216" s="2014"/>
      <c r="AH216" s="2014"/>
      <c r="AI216" s="2014"/>
      <c r="AJ216" s="2014"/>
      <c r="AK216" s="2014"/>
      <c r="AL216" s="1983"/>
      <c r="AM216" s="1984"/>
      <c r="AN216" s="1984"/>
      <c r="AO216" s="1984"/>
      <c r="AP216" s="1984"/>
      <c r="AQ216" s="1984"/>
      <c r="AR216" s="1984"/>
      <c r="AS216" s="1984"/>
      <c r="AT216" s="1984"/>
      <c r="AU216" s="1984"/>
      <c r="AV216" s="1984"/>
      <c r="AW216" s="1984"/>
      <c r="AX216" s="1984"/>
      <c r="AY216" s="1984"/>
      <c r="AZ216" s="1985"/>
      <c r="BA216" s="2018"/>
      <c r="BB216" s="2018"/>
      <c r="BC216" s="2018"/>
      <c r="BD216" s="2018"/>
      <c r="BE216" s="2019"/>
      <c r="BF216" s="959"/>
    </row>
    <row r="217" spans="1:58" ht="21.95" customHeight="1">
      <c r="A217" s="1936"/>
      <c r="B217" s="1971"/>
      <c r="C217" s="1972"/>
      <c r="D217" s="1972"/>
      <c r="E217" s="1972"/>
      <c r="F217" s="1972"/>
      <c r="G217" s="1972"/>
      <c r="H217" s="1972"/>
      <c r="I217" s="1972"/>
      <c r="J217" s="1973"/>
      <c r="K217" s="2069"/>
      <c r="L217" s="2050"/>
      <c r="M217" s="2050"/>
      <c r="N217" s="2051"/>
      <c r="O217" s="2069"/>
      <c r="P217" s="2050"/>
      <c r="Q217" s="2050"/>
      <c r="R217" s="2050"/>
      <c r="S217" s="2050"/>
      <c r="T217" s="2051"/>
      <c r="U217" s="2026"/>
      <c r="V217" s="2027"/>
      <c r="W217" s="2027"/>
      <c r="X217" s="2027"/>
      <c r="Y217" s="2027"/>
      <c r="Z217" s="2028"/>
      <c r="AA217" s="2026"/>
      <c r="AB217" s="2027"/>
      <c r="AC217" s="2027"/>
      <c r="AD217" s="2027"/>
      <c r="AE217" s="2028"/>
      <c r="AF217" s="2013" t="s">
        <v>1895</v>
      </c>
      <c r="AG217" s="2014"/>
      <c r="AH217" s="2014"/>
      <c r="AI217" s="2014"/>
      <c r="AJ217" s="2014"/>
      <c r="AK217" s="2014"/>
      <c r="AL217" s="1983"/>
      <c r="AM217" s="1984"/>
      <c r="AN217" s="1984"/>
      <c r="AO217" s="1984"/>
      <c r="AP217" s="1984"/>
      <c r="AQ217" s="1984"/>
      <c r="AR217" s="1984"/>
      <c r="AS217" s="1984"/>
      <c r="AT217" s="1984"/>
      <c r="AU217" s="1984"/>
      <c r="AV217" s="1984"/>
      <c r="AW217" s="1984"/>
      <c r="AX217" s="1984"/>
      <c r="AY217" s="1984"/>
      <c r="AZ217" s="1985"/>
      <c r="BA217" s="2018"/>
      <c r="BB217" s="2018"/>
      <c r="BC217" s="2018"/>
      <c r="BD217" s="2018"/>
      <c r="BE217" s="2019"/>
      <c r="BF217" s="959"/>
    </row>
    <row r="218" spans="1:58" ht="21.95" customHeight="1">
      <c r="A218" s="1936"/>
      <c r="B218" s="1971"/>
      <c r="C218" s="1972"/>
      <c r="D218" s="1972"/>
      <c r="E218" s="1972"/>
      <c r="F218" s="1972"/>
      <c r="G218" s="1972"/>
      <c r="H218" s="1972"/>
      <c r="I218" s="1972"/>
      <c r="J218" s="1973"/>
      <c r="K218" s="2069"/>
      <c r="L218" s="2050"/>
      <c r="M218" s="2050"/>
      <c r="N218" s="2051"/>
      <c r="O218" s="2069"/>
      <c r="P218" s="2050"/>
      <c r="Q218" s="2050"/>
      <c r="R218" s="2050"/>
      <c r="S218" s="2050"/>
      <c r="T218" s="2051"/>
      <c r="U218" s="2026"/>
      <c r="V218" s="2027"/>
      <c r="W218" s="2027"/>
      <c r="X218" s="2027"/>
      <c r="Y218" s="2027"/>
      <c r="Z218" s="2028"/>
      <c r="AA218" s="2026"/>
      <c r="AB218" s="2027"/>
      <c r="AC218" s="2027"/>
      <c r="AD218" s="2027"/>
      <c r="AE218" s="2028"/>
      <c r="AF218" s="2013" t="s">
        <v>1831</v>
      </c>
      <c r="AG218" s="2014"/>
      <c r="AH218" s="2014"/>
      <c r="AI218" s="2014"/>
      <c r="AJ218" s="2014"/>
      <c r="AK218" s="2014"/>
      <c r="AL218" s="2015"/>
      <c r="AM218" s="2016"/>
      <c r="AN218" s="2016"/>
      <c r="AO218" s="2016"/>
      <c r="AP218" s="2016"/>
      <c r="AQ218" s="2016"/>
      <c r="AR218" s="2016"/>
      <c r="AS218" s="2016"/>
      <c r="AT218" s="2016"/>
      <c r="AU218" s="2016"/>
      <c r="AV218" s="2016"/>
      <c r="AW218" s="2016"/>
      <c r="AX218" s="2016"/>
      <c r="AY218" s="2016"/>
      <c r="AZ218" s="2017"/>
      <c r="BA218" s="2018"/>
      <c r="BB218" s="2018"/>
      <c r="BC218" s="2018"/>
      <c r="BD218" s="2018"/>
      <c r="BE218" s="2019"/>
      <c r="BF218" s="959"/>
    </row>
    <row r="219" spans="1:58" ht="21.95" customHeight="1">
      <c r="A219" s="1936"/>
      <c r="B219" s="1971"/>
      <c r="C219" s="1972"/>
      <c r="D219" s="1972"/>
      <c r="E219" s="1972"/>
      <c r="F219" s="1972"/>
      <c r="G219" s="1972"/>
      <c r="H219" s="1972"/>
      <c r="I219" s="1972"/>
      <c r="J219" s="1973"/>
      <c r="K219" s="2069"/>
      <c r="L219" s="2050"/>
      <c r="M219" s="2050"/>
      <c r="N219" s="2051"/>
      <c r="O219" s="2069"/>
      <c r="P219" s="2050"/>
      <c r="Q219" s="2050"/>
      <c r="R219" s="2050"/>
      <c r="S219" s="2050"/>
      <c r="T219" s="2051"/>
      <c r="U219" s="2026"/>
      <c r="V219" s="2027"/>
      <c r="W219" s="2027"/>
      <c r="X219" s="2027"/>
      <c r="Y219" s="2027"/>
      <c r="Z219" s="2028"/>
      <c r="AA219" s="2026"/>
      <c r="AB219" s="2027"/>
      <c r="AC219" s="2027"/>
      <c r="AD219" s="2027"/>
      <c r="AE219" s="2028"/>
      <c r="AF219" s="2062" t="s">
        <v>1890</v>
      </c>
      <c r="AG219" s="2020"/>
      <c r="AH219" s="2020"/>
      <c r="AI219" s="2020"/>
      <c r="AJ219" s="2020"/>
      <c r="AK219" s="2013"/>
      <c r="AL219" s="1983"/>
      <c r="AM219" s="1984"/>
      <c r="AN219" s="1984"/>
      <c r="AO219" s="1984"/>
      <c r="AP219" s="1984"/>
      <c r="AQ219" s="1984"/>
      <c r="AR219" s="1984"/>
      <c r="AS219" s="1984"/>
      <c r="AT219" s="1984"/>
      <c r="AU219" s="1984"/>
      <c r="AV219" s="1984"/>
      <c r="AW219" s="1984"/>
      <c r="AX219" s="1984"/>
      <c r="AY219" s="1984"/>
      <c r="AZ219" s="1985"/>
      <c r="BA219" s="2018"/>
      <c r="BB219" s="2018"/>
      <c r="BC219" s="2018"/>
      <c r="BD219" s="2018"/>
      <c r="BE219" s="2019"/>
      <c r="BF219" s="960"/>
    </row>
    <row r="220" spans="1:58" ht="21.95" customHeight="1">
      <c r="A220" s="1936"/>
      <c r="B220" s="1971"/>
      <c r="C220" s="1972"/>
      <c r="D220" s="1972"/>
      <c r="E220" s="1972"/>
      <c r="F220" s="1972"/>
      <c r="G220" s="1972"/>
      <c r="H220" s="1972"/>
      <c r="I220" s="1972"/>
      <c r="J220" s="1973"/>
      <c r="K220" s="2069"/>
      <c r="L220" s="2050"/>
      <c r="M220" s="2050"/>
      <c r="N220" s="2051"/>
      <c r="O220" s="2069"/>
      <c r="P220" s="2050"/>
      <c r="Q220" s="2050"/>
      <c r="R220" s="2050"/>
      <c r="S220" s="2050"/>
      <c r="T220" s="2051"/>
      <c r="U220" s="2026"/>
      <c r="V220" s="2027"/>
      <c r="W220" s="2027"/>
      <c r="X220" s="2027"/>
      <c r="Y220" s="2027"/>
      <c r="Z220" s="2028"/>
      <c r="AA220" s="2026"/>
      <c r="AB220" s="2027"/>
      <c r="AC220" s="2027"/>
      <c r="AD220" s="2027"/>
      <c r="AE220" s="2028"/>
      <c r="AF220" s="2020" t="s">
        <v>1942</v>
      </c>
      <c r="AG220" s="2020"/>
      <c r="AH220" s="2020"/>
      <c r="AI220" s="2020"/>
      <c r="AJ220" s="2020"/>
      <c r="AK220" s="2013"/>
      <c r="AL220" s="1983"/>
      <c r="AM220" s="1984"/>
      <c r="AN220" s="1984"/>
      <c r="AO220" s="1984"/>
      <c r="AP220" s="1984"/>
      <c r="AQ220" s="1984"/>
      <c r="AR220" s="1984"/>
      <c r="AS220" s="1984"/>
      <c r="AT220" s="1984"/>
      <c r="AU220" s="1984"/>
      <c r="AV220" s="1984"/>
      <c r="AW220" s="1984"/>
      <c r="AX220" s="1984"/>
      <c r="AY220" s="1984"/>
      <c r="AZ220" s="1985"/>
      <c r="BA220" s="2018"/>
      <c r="BB220" s="2018"/>
      <c r="BC220" s="2018"/>
      <c r="BD220" s="2018"/>
      <c r="BE220" s="2019"/>
      <c r="BF220" s="959"/>
    </row>
    <row r="221" spans="1:58" ht="21.95" customHeight="1">
      <c r="A221" s="1936"/>
      <c r="B221" s="1971"/>
      <c r="C221" s="1972"/>
      <c r="D221" s="1972"/>
      <c r="E221" s="1972"/>
      <c r="F221" s="1972"/>
      <c r="G221" s="1972"/>
      <c r="H221" s="1972"/>
      <c r="I221" s="1972"/>
      <c r="J221" s="1973"/>
      <c r="K221" s="2069"/>
      <c r="L221" s="2050"/>
      <c r="M221" s="2050"/>
      <c r="N221" s="2051"/>
      <c r="O221" s="2069"/>
      <c r="P221" s="2050"/>
      <c r="Q221" s="2050"/>
      <c r="R221" s="2050"/>
      <c r="S221" s="2050"/>
      <c r="T221" s="2051"/>
      <c r="U221" s="2026"/>
      <c r="V221" s="2027"/>
      <c r="W221" s="2027"/>
      <c r="X221" s="2027"/>
      <c r="Y221" s="2027"/>
      <c r="Z221" s="2028"/>
      <c r="AA221" s="2026"/>
      <c r="AB221" s="2027"/>
      <c r="AC221" s="2027"/>
      <c r="AD221" s="2027"/>
      <c r="AE221" s="2028"/>
      <c r="AF221" s="2020" t="s">
        <v>1832</v>
      </c>
      <c r="AG221" s="2020"/>
      <c r="AH221" s="2020"/>
      <c r="AI221" s="2020"/>
      <c r="AJ221" s="2020"/>
      <c r="AK221" s="2013"/>
      <c r="AL221" s="1983"/>
      <c r="AM221" s="1984"/>
      <c r="AN221" s="1984"/>
      <c r="AO221" s="1984"/>
      <c r="AP221" s="1984"/>
      <c r="AQ221" s="1984"/>
      <c r="AR221" s="1984"/>
      <c r="AS221" s="1984"/>
      <c r="AT221" s="1984"/>
      <c r="AU221" s="1984"/>
      <c r="AV221" s="1984"/>
      <c r="AW221" s="1984"/>
      <c r="AX221" s="1984"/>
      <c r="AY221" s="1984"/>
      <c r="AZ221" s="1985"/>
      <c r="BA221" s="2018"/>
      <c r="BB221" s="2018"/>
      <c r="BC221" s="2018"/>
      <c r="BD221" s="2018"/>
      <c r="BE221" s="2019"/>
      <c r="BF221" s="959"/>
    </row>
    <row r="222" spans="1:58" ht="21.95" customHeight="1">
      <c r="A222" s="1936"/>
      <c r="B222" s="1971"/>
      <c r="C222" s="1972"/>
      <c r="D222" s="1972"/>
      <c r="E222" s="1972"/>
      <c r="F222" s="1972"/>
      <c r="G222" s="1972"/>
      <c r="H222" s="1972"/>
      <c r="I222" s="1972"/>
      <c r="J222" s="1973"/>
      <c r="K222" s="2069"/>
      <c r="L222" s="2050"/>
      <c r="M222" s="2050"/>
      <c r="N222" s="2051"/>
      <c r="O222" s="2069"/>
      <c r="P222" s="2050"/>
      <c r="Q222" s="2050"/>
      <c r="R222" s="2050"/>
      <c r="S222" s="2050"/>
      <c r="T222" s="2051"/>
      <c r="U222" s="2026"/>
      <c r="V222" s="2027"/>
      <c r="W222" s="2027"/>
      <c r="X222" s="2027"/>
      <c r="Y222" s="2027"/>
      <c r="Z222" s="2028"/>
      <c r="AA222" s="2026"/>
      <c r="AB222" s="2027"/>
      <c r="AC222" s="2027"/>
      <c r="AD222" s="2027"/>
      <c r="AE222" s="2028"/>
      <c r="AF222" s="2039" t="s">
        <v>1836</v>
      </c>
      <c r="AG222" s="2020"/>
      <c r="AH222" s="2020"/>
      <c r="AI222" s="2020"/>
      <c r="AJ222" s="2020"/>
      <c r="AK222" s="2013"/>
      <c r="AL222" s="2015"/>
      <c r="AM222" s="2016"/>
      <c r="AN222" s="2016"/>
      <c r="AO222" s="2016"/>
      <c r="AP222" s="2016"/>
      <c r="AQ222" s="2016"/>
      <c r="AR222" s="2016"/>
      <c r="AS222" s="2016"/>
      <c r="AT222" s="2016"/>
      <c r="AU222" s="2016"/>
      <c r="AV222" s="2016"/>
      <c r="AW222" s="2016"/>
      <c r="AX222" s="2016"/>
      <c r="AY222" s="2016"/>
      <c r="AZ222" s="2017"/>
      <c r="BA222" s="2018"/>
      <c r="BB222" s="2018"/>
      <c r="BC222" s="2018"/>
      <c r="BD222" s="2018"/>
      <c r="BE222" s="2019"/>
      <c r="BF222" s="959"/>
    </row>
    <row r="223" spans="1:58" ht="21.95" customHeight="1">
      <c r="A223" s="1936"/>
      <c r="B223" s="1974"/>
      <c r="C223" s="1975"/>
      <c r="D223" s="1975"/>
      <c r="E223" s="1975"/>
      <c r="F223" s="1975"/>
      <c r="G223" s="1975"/>
      <c r="H223" s="1975"/>
      <c r="I223" s="1975"/>
      <c r="J223" s="1976"/>
      <c r="K223" s="2090"/>
      <c r="L223" s="2052"/>
      <c r="M223" s="2052"/>
      <c r="N223" s="2053"/>
      <c r="O223" s="2090"/>
      <c r="P223" s="2052"/>
      <c r="Q223" s="2052"/>
      <c r="R223" s="2052"/>
      <c r="S223" s="2052"/>
      <c r="T223" s="2053"/>
      <c r="U223" s="2045"/>
      <c r="V223" s="2046"/>
      <c r="W223" s="2046"/>
      <c r="X223" s="2046"/>
      <c r="Y223" s="2046"/>
      <c r="Z223" s="2047"/>
      <c r="AA223" s="2045"/>
      <c r="AB223" s="2046"/>
      <c r="AC223" s="2046"/>
      <c r="AD223" s="2046"/>
      <c r="AE223" s="2047"/>
      <c r="AF223" s="2039" t="s">
        <v>1833</v>
      </c>
      <c r="AG223" s="2020"/>
      <c r="AH223" s="2020"/>
      <c r="AI223" s="2020"/>
      <c r="AJ223" s="2020"/>
      <c r="AK223" s="2013"/>
      <c r="AL223" s="2015"/>
      <c r="AM223" s="2016"/>
      <c r="AN223" s="2016"/>
      <c r="AO223" s="2016"/>
      <c r="AP223" s="2016"/>
      <c r="AQ223" s="2016"/>
      <c r="AR223" s="2016"/>
      <c r="AS223" s="2016"/>
      <c r="AT223" s="2016"/>
      <c r="AU223" s="2016"/>
      <c r="AV223" s="2016"/>
      <c r="AW223" s="2016"/>
      <c r="AX223" s="2016"/>
      <c r="AY223" s="2016"/>
      <c r="AZ223" s="2017"/>
      <c r="BA223" s="2018"/>
      <c r="BB223" s="2021"/>
      <c r="BC223" s="2021"/>
      <c r="BD223" s="2021"/>
      <c r="BE223" s="2022"/>
      <c r="BF223" s="959"/>
    </row>
    <row r="224" spans="1:58" ht="21.75" customHeight="1">
      <c r="A224" s="1936"/>
      <c r="B224" s="2037" t="s">
        <v>35</v>
      </c>
      <c r="C224" s="1969"/>
      <c r="D224" s="1969"/>
      <c r="E224" s="1969"/>
      <c r="F224" s="1969"/>
      <c r="G224" s="1969"/>
      <c r="H224" s="1969"/>
      <c r="I224" s="1969"/>
      <c r="J224" s="1970"/>
      <c r="K224" s="2068"/>
      <c r="L224" s="2048"/>
      <c r="M224" s="2048"/>
      <c r="N224" s="2049"/>
      <c r="O224" s="1986"/>
      <c r="P224" s="2048"/>
      <c r="Q224" s="2048"/>
      <c r="R224" s="2048"/>
      <c r="S224" s="2048"/>
      <c r="T224" s="2049"/>
      <c r="U224" s="1986"/>
      <c r="V224" s="2048"/>
      <c r="W224" s="2048"/>
      <c r="X224" s="2048"/>
      <c r="Y224" s="2048"/>
      <c r="Z224" s="2049"/>
      <c r="AA224" s="1986"/>
      <c r="AB224" s="2048"/>
      <c r="AC224" s="2048"/>
      <c r="AD224" s="2048"/>
      <c r="AE224" s="2049"/>
      <c r="AF224" s="2062" t="s">
        <v>1896</v>
      </c>
      <c r="AG224" s="2020"/>
      <c r="AH224" s="2020"/>
      <c r="AI224" s="2020"/>
      <c r="AJ224" s="2020"/>
      <c r="AK224" s="2013"/>
      <c r="AL224" s="2054"/>
      <c r="AM224" s="2016"/>
      <c r="AN224" s="2016"/>
      <c r="AO224" s="2016"/>
      <c r="AP224" s="2016"/>
      <c r="AQ224" s="2016"/>
      <c r="AR224" s="2016"/>
      <c r="AS224" s="2016"/>
      <c r="AT224" s="2016"/>
      <c r="AU224" s="2016"/>
      <c r="AV224" s="2016"/>
      <c r="AW224" s="2016"/>
      <c r="AX224" s="2016"/>
      <c r="AY224" s="2016"/>
      <c r="AZ224" s="2017"/>
      <c r="BA224" s="2084"/>
      <c r="BB224" s="2018"/>
      <c r="BC224" s="2018"/>
      <c r="BD224" s="2018"/>
      <c r="BE224" s="2019"/>
      <c r="BF224" s="960"/>
    </row>
    <row r="225" spans="1:58" ht="21.95" customHeight="1">
      <c r="A225" s="1936"/>
      <c r="B225" s="1971"/>
      <c r="C225" s="1972"/>
      <c r="D225" s="1972"/>
      <c r="E225" s="1972"/>
      <c r="F225" s="1972"/>
      <c r="G225" s="1972"/>
      <c r="H225" s="1972"/>
      <c r="I225" s="1972"/>
      <c r="J225" s="1973"/>
      <c r="K225" s="2069"/>
      <c r="L225" s="2050"/>
      <c r="M225" s="2050"/>
      <c r="N225" s="2051"/>
      <c r="O225" s="2069"/>
      <c r="P225" s="2050"/>
      <c r="Q225" s="2050"/>
      <c r="R225" s="2050"/>
      <c r="S225" s="2050"/>
      <c r="T225" s="2051"/>
      <c r="U225" s="2069"/>
      <c r="V225" s="2050"/>
      <c r="W225" s="2050"/>
      <c r="X225" s="2050"/>
      <c r="Y225" s="2050"/>
      <c r="Z225" s="2051"/>
      <c r="AA225" s="2069"/>
      <c r="AB225" s="2050"/>
      <c r="AC225" s="2050"/>
      <c r="AD225" s="2050"/>
      <c r="AE225" s="2051"/>
      <c r="AF225" s="2020" t="s">
        <v>1825</v>
      </c>
      <c r="AG225" s="2020"/>
      <c r="AH225" s="2020"/>
      <c r="AI225" s="2020"/>
      <c r="AJ225" s="2020"/>
      <c r="AK225" s="2013"/>
      <c r="AL225" s="2015"/>
      <c r="AM225" s="2016"/>
      <c r="AN225" s="2016"/>
      <c r="AO225" s="2016"/>
      <c r="AP225" s="2016"/>
      <c r="AQ225" s="2016"/>
      <c r="AR225" s="2016"/>
      <c r="AS225" s="2016"/>
      <c r="AT225" s="2016"/>
      <c r="AU225" s="2016"/>
      <c r="AV225" s="2016"/>
      <c r="AW225" s="2016"/>
      <c r="AX225" s="2016"/>
      <c r="AY225" s="2016"/>
      <c r="AZ225" s="2017"/>
      <c r="BA225" s="2018"/>
      <c r="BB225" s="2018"/>
      <c r="BC225" s="2018"/>
      <c r="BD225" s="2018"/>
      <c r="BE225" s="2019"/>
      <c r="BF225" s="959"/>
    </row>
    <row r="226" spans="1:58" ht="21.95" customHeight="1">
      <c r="A226" s="1936"/>
      <c r="B226" s="1971"/>
      <c r="C226" s="1972"/>
      <c r="D226" s="1972"/>
      <c r="E226" s="1972"/>
      <c r="F226" s="1972"/>
      <c r="G226" s="1972"/>
      <c r="H226" s="1972"/>
      <c r="I226" s="1972"/>
      <c r="J226" s="1973"/>
      <c r="K226" s="2069"/>
      <c r="L226" s="2050"/>
      <c r="M226" s="2050"/>
      <c r="N226" s="2051"/>
      <c r="O226" s="2069"/>
      <c r="P226" s="2050"/>
      <c r="Q226" s="2050"/>
      <c r="R226" s="2050"/>
      <c r="S226" s="2050"/>
      <c r="T226" s="2051"/>
      <c r="U226" s="2069"/>
      <c r="V226" s="2050"/>
      <c r="W226" s="2050"/>
      <c r="X226" s="2050"/>
      <c r="Y226" s="2050"/>
      <c r="Z226" s="2051"/>
      <c r="AA226" s="2069"/>
      <c r="AB226" s="2050"/>
      <c r="AC226" s="2050"/>
      <c r="AD226" s="2050"/>
      <c r="AE226" s="2051"/>
      <c r="AF226" s="2013" t="s">
        <v>1826</v>
      </c>
      <c r="AG226" s="2014"/>
      <c r="AH226" s="2014"/>
      <c r="AI226" s="2014"/>
      <c r="AJ226" s="2014"/>
      <c r="AK226" s="2014"/>
      <c r="AL226" s="2015"/>
      <c r="AM226" s="2016"/>
      <c r="AN226" s="2016"/>
      <c r="AO226" s="2016"/>
      <c r="AP226" s="2016"/>
      <c r="AQ226" s="2016"/>
      <c r="AR226" s="2016"/>
      <c r="AS226" s="2016"/>
      <c r="AT226" s="2016"/>
      <c r="AU226" s="2016"/>
      <c r="AV226" s="2016"/>
      <c r="AW226" s="2016"/>
      <c r="AX226" s="2016"/>
      <c r="AY226" s="2016"/>
      <c r="AZ226" s="2017"/>
      <c r="BA226" s="2018"/>
      <c r="BB226" s="2018"/>
      <c r="BC226" s="2018"/>
      <c r="BD226" s="2018"/>
      <c r="BE226" s="2019"/>
      <c r="BF226" s="959"/>
    </row>
    <row r="227" spans="1:58" ht="21.95" customHeight="1">
      <c r="A227" s="1936"/>
      <c r="B227" s="1971"/>
      <c r="C227" s="1972"/>
      <c r="D227" s="1972"/>
      <c r="E227" s="1972"/>
      <c r="F227" s="1972"/>
      <c r="G227" s="1972"/>
      <c r="H227" s="1972"/>
      <c r="I227" s="1972"/>
      <c r="J227" s="1973"/>
      <c r="K227" s="2069"/>
      <c r="L227" s="2050"/>
      <c r="M227" s="2050"/>
      <c r="N227" s="2051"/>
      <c r="O227" s="2069"/>
      <c r="P227" s="2050"/>
      <c r="Q227" s="2050"/>
      <c r="R227" s="2050"/>
      <c r="S227" s="2050"/>
      <c r="T227" s="2051"/>
      <c r="U227" s="2069"/>
      <c r="V227" s="2050"/>
      <c r="W227" s="2050"/>
      <c r="X227" s="2050"/>
      <c r="Y227" s="2050"/>
      <c r="Z227" s="2051"/>
      <c r="AA227" s="2069"/>
      <c r="AB227" s="2050"/>
      <c r="AC227" s="2050"/>
      <c r="AD227" s="2050"/>
      <c r="AE227" s="2051"/>
      <c r="AF227" s="2013" t="s">
        <v>1839</v>
      </c>
      <c r="AG227" s="2014"/>
      <c r="AH227" s="2014"/>
      <c r="AI227" s="2014"/>
      <c r="AJ227" s="2014"/>
      <c r="AK227" s="2014"/>
      <c r="AL227" s="2015"/>
      <c r="AM227" s="2016"/>
      <c r="AN227" s="2016"/>
      <c r="AO227" s="2016"/>
      <c r="AP227" s="2016"/>
      <c r="AQ227" s="2016"/>
      <c r="AR227" s="2016"/>
      <c r="AS227" s="2016"/>
      <c r="AT227" s="2016"/>
      <c r="AU227" s="2016"/>
      <c r="AV227" s="2016"/>
      <c r="AW227" s="2016"/>
      <c r="AX227" s="2016"/>
      <c r="AY227" s="2016"/>
      <c r="AZ227" s="2017"/>
      <c r="BA227" s="2018"/>
      <c r="BB227" s="2018"/>
      <c r="BC227" s="2018"/>
      <c r="BD227" s="2018"/>
      <c r="BE227" s="2019"/>
      <c r="BF227" s="961"/>
    </row>
    <row r="228" spans="1:58" ht="21.95" customHeight="1">
      <c r="A228" s="1936"/>
      <c r="B228" s="1971"/>
      <c r="C228" s="1972"/>
      <c r="D228" s="1972"/>
      <c r="E228" s="1972"/>
      <c r="F228" s="1972"/>
      <c r="G228" s="1972"/>
      <c r="H228" s="1972"/>
      <c r="I228" s="1972"/>
      <c r="J228" s="1973"/>
      <c r="K228" s="2069"/>
      <c r="L228" s="2050"/>
      <c r="M228" s="2050"/>
      <c r="N228" s="2051"/>
      <c r="O228" s="2069"/>
      <c r="P228" s="2050"/>
      <c r="Q228" s="2050"/>
      <c r="R228" s="2050"/>
      <c r="S228" s="2050"/>
      <c r="T228" s="2051"/>
      <c r="U228" s="2069"/>
      <c r="V228" s="2050"/>
      <c r="W228" s="2050"/>
      <c r="X228" s="2050"/>
      <c r="Y228" s="2050"/>
      <c r="Z228" s="2051"/>
      <c r="AA228" s="2069"/>
      <c r="AB228" s="2050"/>
      <c r="AC228" s="2050"/>
      <c r="AD228" s="2050"/>
      <c r="AE228" s="2051"/>
      <c r="AF228" s="2039" t="s">
        <v>1897</v>
      </c>
      <c r="AG228" s="2020"/>
      <c r="AH228" s="2020"/>
      <c r="AI228" s="2020"/>
      <c r="AJ228" s="2020"/>
      <c r="AK228" s="2013"/>
      <c r="AL228" s="2015"/>
      <c r="AM228" s="2016"/>
      <c r="AN228" s="2016"/>
      <c r="AO228" s="2016"/>
      <c r="AP228" s="2016"/>
      <c r="AQ228" s="2016"/>
      <c r="AR228" s="2016"/>
      <c r="AS228" s="2016"/>
      <c r="AT228" s="2016"/>
      <c r="AU228" s="2016"/>
      <c r="AV228" s="2016"/>
      <c r="AW228" s="2016"/>
      <c r="AX228" s="2016"/>
      <c r="AY228" s="2016"/>
      <c r="AZ228" s="2017"/>
      <c r="BA228" s="2089"/>
      <c r="BB228" s="2059"/>
      <c r="BC228" s="2059"/>
      <c r="BD228" s="2059"/>
      <c r="BE228" s="2060"/>
      <c r="BF228" s="961"/>
    </row>
    <row r="229" spans="1:58" ht="21.95" customHeight="1">
      <c r="A229" s="1936"/>
      <c r="B229" s="1971"/>
      <c r="C229" s="1972"/>
      <c r="D229" s="1972"/>
      <c r="E229" s="1972"/>
      <c r="F229" s="1972"/>
      <c r="G229" s="1972"/>
      <c r="H229" s="1972"/>
      <c r="I229" s="1972"/>
      <c r="J229" s="1973"/>
      <c r="K229" s="2069"/>
      <c r="L229" s="2050"/>
      <c r="M229" s="2050"/>
      <c r="N229" s="2051"/>
      <c r="O229" s="2069"/>
      <c r="P229" s="2050"/>
      <c r="Q229" s="2050"/>
      <c r="R229" s="2050"/>
      <c r="S229" s="2050"/>
      <c r="T229" s="2051"/>
      <c r="U229" s="2069"/>
      <c r="V229" s="2050"/>
      <c r="W229" s="2050"/>
      <c r="X229" s="2050"/>
      <c r="Y229" s="2050"/>
      <c r="Z229" s="2051"/>
      <c r="AA229" s="2069"/>
      <c r="AB229" s="2050"/>
      <c r="AC229" s="2050"/>
      <c r="AD229" s="2050"/>
      <c r="AE229" s="2051"/>
      <c r="AF229" s="2039" t="s">
        <v>1823</v>
      </c>
      <c r="AG229" s="2020"/>
      <c r="AH229" s="2020"/>
      <c r="AI229" s="2020"/>
      <c r="AJ229" s="2020"/>
      <c r="AK229" s="2013"/>
      <c r="AL229" s="2015"/>
      <c r="AM229" s="2016"/>
      <c r="AN229" s="2016"/>
      <c r="AO229" s="2016"/>
      <c r="AP229" s="2016"/>
      <c r="AQ229" s="2016"/>
      <c r="AR229" s="2016"/>
      <c r="AS229" s="2016"/>
      <c r="AT229" s="2016"/>
      <c r="AU229" s="2016"/>
      <c r="AV229" s="2016"/>
      <c r="AW229" s="2016"/>
      <c r="AX229" s="2016"/>
      <c r="AY229" s="2016"/>
      <c r="AZ229" s="2017"/>
      <c r="BA229" s="2042"/>
      <c r="BB229" s="2043"/>
      <c r="BC229" s="2043"/>
      <c r="BD229" s="2043"/>
      <c r="BE229" s="2044"/>
      <c r="BF229" s="959"/>
    </row>
    <row r="230" spans="1:58" ht="21.95" customHeight="1">
      <c r="A230" s="1936"/>
      <c r="B230" s="1971"/>
      <c r="C230" s="1972"/>
      <c r="D230" s="1972"/>
      <c r="E230" s="1972"/>
      <c r="F230" s="1972"/>
      <c r="G230" s="1972"/>
      <c r="H230" s="1972"/>
      <c r="I230" s="1972"/>
      <c r="J230" s="1973"/>
      <c r="K230" s="2069"/>
      <c r="L230" s="2050"/>
      <c r="M230" s="2050"/>
      <c r="N230" s="2051"/>
      <c r="O230" s="2069"/>
      <c r="P230" s="2050"/>
      <c r="Q230" s="2050"/>
      <c r="R230" s="2050"/>
      <c r="S230" s="2050"/>
      <c r="T230" s="2051"/>
      <c r="U230" s="2069"/>
      <c r="V230" s="2050"/>
      <c r="W230" s="2050"/>
      <c r="X230" s="2050"/>
      <c r="Y230" s="2050"/>
      <c r="Z230" s="2051"/>
      <c r="AA230" s="2069"/>
      <c r="AB230" s="2050"/>
      <c r="AC230" s="2050"/>
      <c r="AD230" s="2050"/>
      <c r="AE230" s="2051"/>
      <c r="AF230" s="2039" t="s">
        <v>1827</v>
      </c>
      <c r="AG230" s="2020"/>
      <c r="AH230" s="2020"/>
      <c r="AI230" s="2020"/>
      <c r="AJ230" s="2020"/>
      <c r="AK230" s="2013"/>
      <c r="AL230" s="2015"/>
      <c r="AM230" s="2016"/>
      <c r="AN230" s="2016"/>
      <c r="AO230" s="2016"/>
      <c r="AP230" s="2016"/>
      <c r="AQ230" s="2016"/>
      <c r="AR230" s="2016"/>
      <c r="AS230" s="2016"/>
      <c r="AT230" s="2016"/>
      <c r="AU230" s="2016"/>
      <c r="AV230" s="2016"/>
      <c r="AW230" s="2016"/>
      <c r="AX230" s="2016"/>
      <c r="AY230" s="2016"/>
      <c r="AZ230" s="2017"/>
      <c r="BA230" s="2042"/>
      <c r="BB230" s="2043"/>
      <c r="BC230" s="2043"/>
      <c r="BD230" s="2043"/>
      <c r="BE230" s="2044"/>
      <c r="BF230" s="959"/>
    </row>
    <row r="231" spans="1:58" ht="21.95" customHeight="1">
      <c r="A231" s="1936"/>
      <c r="B231" s="1971"/>
      <c r="C231" s="1972"/>
      <c r="D231" s="1972"/>
      <c r="E231" s="1972"/>
      <c r="F231" s="1972"/>
      <c r="G231" s="1972"/>
      <c r="H231" s="1972"/>
      <c r="I231" s="1972"/>
      <c r="J231" s="1973"/>
      <c r="K231" s="2069"/>
      <c r="L231" s="2050"/>
      <c r="M231" s="2050"/>
      <c r="N231" s="2051"/>
      <c r="O231" s="2069"/>
      <c r="P231" s="2050"/>
      <c r="Q231" s="2050"/>
      <c r="R231" s="2050"/>
      <c r="S231" s="2050"/>
      <c r="T231" s="2051"/>
      <c r="U231" s="2069"/>
      <c r="V231" s="2050"/>
      <c r="W231" s="2050"/>
      <c r="X231" s="2050"/>
      <c r="Y231" s="2050"/>
      <c r="Z231" s="2051"/>
      <c r="AA231" s="2069"/>
      <c r="AB231" s="2050"/>
      <c r="AC231" s="2050"/>
      <c r="AD231" s="2050"/>
      <c r="AE231" s="2051"/>
      <c r="AF231" s="2020" t="s">
        <v>1837</v>
      </c>
      <c r="AG231" s="2020"/>
      <c r="AH231" s="2020"/>
      <c r="AI231" s="2020"/>
      <c r="AJ231" s="2020"/>
      <c r="AK231" s="2013"/>
      <c r="AL231" s="2015"/>
      <c r="AM231" s="2016"/>
      <c r="AN231" s="2016"/>
      <c r="AO231" s="2016"/>
      <c r="AP231" s="2016"/>
      <c r="AQ231" s="2016"/>
      <c r="AR231" s="2016"/>
      <c r="AS231" s="2016"/>
      <c r="AT231" s="2016"/>
      <c r="AU231" s="2016"/>
      <c r="AV231" s="2016"/>
      <c r="AW231" s="2016"/>
      <c r="AX231" s="2016"/>
      <c r="AY231" s="2016"/>
      <c r="AZ231" s="2017"/>
      <c r="BA231" s="2018"/>
      <c r="BB231" s="2018"/>
      <c r="BC231" s="2018"/>
      <c r="BD231" s="2018"/>
      <c r="BE231" s="2019"/>
      <c r="BF231" s="959"/>
    </row>
    <row r="232" spans="1:58" ht="21.95" customHeight="1">
      <c r="A232" s="1936"/>
      <c r="B232" s="1971"/>
      <c r="C232" s="1972"/>
      <c r="D232" s="1972"/>
      <c r="E232" s="1972"/>
      <c r="F232" s="1972"/>
      <c r="G232" s="1972"/>
      <c r="H232" s="1972"/>
      <c r="I232" s="1972"/>
      <c r="J232" s="1973"/>
      <c r="K232" s="2069"/>
      <c r="L232" s="2050"/>
      <c r="M232" s="2050"/>
      <c r="N232" s="2051"/>
      <c r="O232" s="2069"/>
      <c r="P232" s="2050"/>
      <c r="Q232" s="2050"/>
      <c r="R232" s="2050"/>
      <c r="S232" s="2050"/>
      <c r="T232" s="2051"/>
      <c r="U232" s="2069"/>
      <c r="V232" s="2050"/>
      <c r="W232" s="2050"/>
      <c r="X232" s="2050"/>
      <c r="Y232" s="2050"/>
      <c r="Z232" s="2051"/>
      <c r="AA232" s="2069"/>
      <c r="AB232" s="2050"/>
      <c r="AC232" s="2050"/>
      <c r="AD232" s="2050"/>
      <c r="AE232" s="2051"/>
      <c r="AF232" s="2020" t="s">
        <v>1834</v>
      </c>
      <c r="AG232" s="2020"/>
      <c r="AH232" s="2020"/>
      <c r="AI232" s="2020"/>
      <c r="AJ232" s="2020"/>
      <c r="AK232" s="2013"/>
      <c r="AL232" s="2015"/>
      <c r="AM232" s="2016"/>
      <c r="AN232" s="2016"/>
      <c r="AO232" s="2016"/>
      <c r="AP232" s="2016"/>
      <c r="AQ232" s="2016"/>
      <c r="AR232" s="2016"/>
      <c r="AS232" s="2016"/>
      <c r="AT232" s="2016"/>
      <c r="AU232" s="2016"/>
      <c r="AV232" s="2016"/>
      <c r="AW232" s="2016"/>
      <c r="AX232" s="2016"/>
      <c r="AY232" s="2016"/>
      <c r="AZ232" s="2017"/>
      <c r="BA232" s="2018"/>
      <c r="BB232" s="2018"/>
      <c r="BC232" s="2018"/>
      <c r="BD232" s="2018"/>
      <c r="BE232" s="2019"/>
      <c r="BF232" s="959"/>
    </row>
    <row r="233" spans="1:58" ht="21.95" customHeight="1">
      <c r="A233" s="1936"/>
      <c r="B233" s="1971"/>
      <c r="C233" s="1972"/>
      <c r="D233" s="1972"/>
      <c r="E233" s="1972"/>
      <c r="F233" s="1972"/>
      <c r="G233" s="1972"/>
      <c r="H233" s="1972"/>
      <c r="I233" s="1972"/>
      <c r="J233" s="1973"/>
      <c r="K233" s="2069"/>
      <c r="L233" s="2050"/>
      <c r="M233" s="2050"/>
      <c r="N233" s="2051"/>
      <c r="O233" s="2069"/>
      <c r="P233" s="2050"/>
      <c r="Q233" s="2050"/>
      <c r="R233" s="2050"/>
      <c r="S233" s="2050"/>
      <c r="T233" s="2051"/>
      <c r="U233" s="2069"/>
      <c r="V233" s="2050"/>
      <c r="W233" s="2050"/>
      <c r="X233" s="2050"/>
      <c r="Y233" s="2050"/>
      <c r="Z233" s="2051"/>
      <c r="AA233" s="2069"/>
      <c r="AB233" s="2050"/>
      <c r="AC233" s="2050"/>
      <c r="AD233" s="2050"/>
      <c r="AE233" s="2051"/>
      <c r="AF233" s="2013" t="s">
        <v>1824</v>
      </c>
      <c r="AG233" s="2014"/>
      <c r="AH233" s="2014"/>
      <c r="AI233" s="2014"/>
      <c r="AJ233" s="2014"/>
      <c r="AK233" s="2014"/>
      <c r="AL233" s="2015"/>
      <c r="AM233" s="2016"/>
      <c r="AN233" s="2016"/>
      <c r="AO233" s="2016"/>
      <c r="AP233" s="2016"/>
      <c r="AQ233" s="2016"/>
      <c r="AR233" s="2016"/>
      <c r="AS233" s="2016"/>
      <c r="AT233" s="2016"/>
      <c r="AU233" s="2016"/>
      <c r="AV233" s="2016"/>
      <c r="AW233" s="2016"/>
      <c r="AX233" s="2016"/>
      <c r="AY233" s="2016"/>
      <c r="AZ233" s="2017"/>
      <c r="BA233" s="2018"/>
      <c r="BB233" s="2018"/>
      <c r="BC233" s="2018"/>
      <c r="BD233" s="2018"/>
      <c r="BE233" s="2019"/>
      <c r="BF233" s="959"/>
    </row>
    <row r="234" spans="1:58" ht="21.95" customHeight="1">
      <c r="A234" s="1936"/>
      <c r="B234" s="1971"/>
      <c r="C234" s="1972"/>
      <c r="D234" s="1972"/>
      <c r="E234" s="1972"/>
      <c r="F234" s="1972"/>
      <c r="G234" s="1972"/>
      <c r="H234" s="1972"/>
      <c r="I234" s="1972"/>
      <c r="J234" s="1973"/>
      <c r="K234" s="2069"/>
      <c r="L234" s="2050"/>
      <c r="M234" s="2050"/>
      <c r="N234" s="2051"/>
      <c r="O234" s="2069"/>
      <c r="P234" s="2050"/>
      <c r="Q234" s="2050"/>
      <c r="R234" s="2050"/>
      <c r="S234" s="2050"/>
      <c r="T234" s="2051"/>
      <c r="U234" s="2069"/>
      <c r="V234" s="2050"/>
      <c r="W234" s="2050"/>
      <c r="X234" s="2050"/>
      <c r="Y234" s="2050"/>
      <c r="Z234" s="2051"/>
      <c r="AA234" s="2069"/>
      <c r="AB234" s="2050"/>
      <c r="AC234" s="2050"/>
      <c r="AD234" s="2050"/>
      <c r="AE234" s="2051"/>
      <c r="AF234" s="2020" t="s">
        <v>1829</v>
      </c>
      <c r="AG234" s="2020"/>
      <c r="AH234" s="2020"/>
      <c r="AI234" s="2020"/>
      <c r="AJ234" s="2020"/>
      <c r="AK234" s="2013"/>
      <c r="AL234" s="2015"/>
      <c r="AM234" s="2016"/>
      <c r="AN234" s="2016"/>
      <c r="AO234" s="2016"/>
      <c r="AP234" s="2016"/>
      <c r="AQ234" s="2016"/>
      <c r="AR234" s="2016"/>
      <c r="AS234" s="2016"/>
      <c r="AT234" s="2016"/>
      <c r="AU234" s="2016"/>
      <c r="AV234" s="2016"/>
      <c r="AW234" s="2016"/>
      <c r="AX234" s="2016"/>
      <c r="AY234" s="2016"/>
      <c r="AZ234" s="2017"/>
      <c r="BA234" s="2018"/>
      <c r="BB234" s="2018"/>
      <c r="BC234" s="2018"/>
      <c r="BD234" s="2018"/>
      <c r="BE234" s="2019"/>
      <c r="BF234" s="959"/>
    </row>
    <row r="235" spans="1:58" ht="21.95" customHeight="1">
      <c r="A235" s="1936"/>
      <c r="B235" s="1971"/>
      <c r="C235" s="1972"/>
      <c r="D235" s="1972"/>
      <c r="E235" s="1972"/>
      <c r="F235" s="1972"/>
      <c r="G235" s="1972"/>
      <c r="H235" s="1972"/>
      <c r="I235" s="1972"/>
      <c r="J235" s="1973"/>
      <c r="K235" s="2069"/>
      <c r="L235" s="2050"/>
      <c r="M235" s="2050"/>
      <c r="N235" s="2051"/>
      <c r="O235" s="2069"/>
      <c r="P235" s="2050"/>
      <c r="Q235" s="2050"/>
      <c r="R235" s="2050"/>
      <c r="S235" s="2050"/>
      <c r="T235" s="2051"/>
      <c r="U235" s="2069"/>
      <c r="V235" s="2050"/>
      <c r="W235" s="2050"/>
      <c r="X235" s="2050"/>
      <c r="Y235" s="2050"/>
      <c r="Z235" s="2051"/>
      <c r="AA235" s="2069"/>
      <c r="AB235" s="2050"/>
      <c r="AC235" s="2050"/>
      <c r="AD235" s="2050"/>
      <c r="AE235" s="2051"/>
      <c r="AF235" s="2013" t="s">
        <v>1898</v>
      </c>
      <c r="AG235" s="2014"/>
      <c r="AH235" s="2014"/>
      <c r="AI235" s="2014"/>
      <c r="AJ235" s="2014"/>
      <c r="AK235" s="2014"/>
      <c r="AL235" s="1983"/>
      <c r="AM235" s="1984"/>
      <c r="AN235" s="1984"/>
      <c r="AO235" s="1984"/>
      <c r="AP235" s="1984"/>
      <c r="AQ235" s="1984"/>
      <c r="AR235" s="1984"/>
      <c r="AS235" s="1984"/>
      <c r="AT235" s="1984"/>
      <c r="AU235" s="1984"/>
      <c r="AV235" s="1984"/>
      <c r="AW235" s="1984"/>
      <c r="AX235" s="1984"/>
      <c r="AY235" s="1984"/>
      <c r="AZ235" s="1985"/>
      <c r="BA235" s="2018"/>
      <c r="BB235" s="2018"/>
      <c r="BC235" s="2018"/>
      <c r="BD235" s="2018"/>
      <c r="BE235" s="2019"/>
      <c r="BF235" s="959"/>
    </row>
    <row r="236" spans="1:58" ht="21.95" customHeight="1">
      <c r="A236" s="1936"/>
      <c r="B236" s="1971"/>
      <c r="C236" s="1972"/>
      <c r="D236" s="1972"/>
      <c r="E236" s="1972"/>
      <c r="F236" s="1972"/>
      <c r="G236" s="1972"/>
      <c r="H236" s="1972"/>
      <c r="I236" s="1972"/>
      <c r="J236" s="1973"/>
      <c r="K236" s="2069"/>
      <c r="L236" s="2050"/>
      <c r="M236" s="2050"/>
      <c r="N236" s="2051"/>
      <c r="O236" s="2069"/>
      <c r="P236" s="2050"/>
      <c r="Q236" s="2050"/>
      <c r="R236" s="2050"/>
      <c r="S236" s="2050"/>
      <c r="T236" s="2051"/>
      <c r="U236" s="2069"/>
      <c r="V236" s="2050"/>
      <c r="W236" s="2050"/>
      <c r="X236" s="2050"/>
      <c r="Y236" s="2050"/>
      <c r="Z236" s="2051"/>
      <c r="AA236" s="2069"/>
      <c r="AB236" s="2050"/>
      <c r="AC236" s="2050"/>
      <c r="AD236" s="2050"/>
      <c r="AE236" s="2051"/>
      <c r="AF236" s="2013" t="s">
        <v>1854</v>
      </c>
      <c r="AG236" s="2014"/>
      <c r="AH236" s="2014"/>
      <c r="AI236" s="2014"/>
      <c r="AJ236" s="2014"/>
      <c r="AK236" s="2014"/>
      <c r="AL236" s="1983"/>
      <c r="AM236" s="1984"/>
      <c r="AN236" s="1984"/>
      <c r="AO236" s="1984"/>
      <c r="AP236" s="1984"/>
      <c r="AQ236" s="1984"/>
      <c r="AR236" s="1984"/>
      <c r="AS236" s="1984"/>
      <c r="AT236" s="1984"/>
      <c r="AU236" s="1984"/>
      <c r="AV236" s="1984"/>
      <c r="AW236" s="1984"/>
      <c r="AX236" s="1984"/>
      <c r="AY236" s="1984"/>
      <c r="AZ236" s="1985"/>
      <c r="BA236" s="2018"/>
      <c r="BB236" s="2018"/>
      <c r="BC236" s="2018"/>
      <c r="BD236" s="2018"/>
      <c r="BE236" s="2019"/>
      <c r="BF236" s="959"/>
    </row>
    <row r="237" spans="1:58" ht="21.95" customHeight="1">
      <c r="A237" s="1936"/>
      <c r="B237" s="1971"/>
      <c r="C237" s="1972"/>
      <c r="D237" s="1972"/>
      <c r="E237" s="1972"/>
      <c r="F237" s="1972"/>
      <c r="G237" s="1972"/>
      <c r="H237" s="1972"/>
      <c r="I237" s="1972"/>
      <c r="J237" s="1973"/>
      <c r="K237" s="2069"/>
      <c r="L237" s="2050"/>
      <c r="M237" s="2050"/>
      <c r="N237" s="2051"/>
      <c r="O237" s="2069"/>
      <c r="P237" s="2050"/>
      <c r="Q237" s="2050"/>
      <c r="R237" s="2050"/>
      <c r="S237" s="2050"/>
      <c r="T237" s="2051"/>
      <c r="U237" s="2069"/>
      <c r="V237" s="2050"/>
      <c r="W237" s="2050"/>
      <c r="X237" s="2050"/>
      <c r="Y237" s="2050"/>
      <c r="Z237" s="2051"/>
      <c r="AA237" s="2069"/>
      <c r="AB237" s="2050"/>
      <c r="AC237" s="2050"/>
      <c r="AD237" s="2050"/>
      <c r="AE237" s="2051"/>
      <c r="AF237" s="2081" t="s">
        <v>1855</v>
      </c>
      <c r="AG237" s="2082"/>
      <c r="AH237" s="2082"/>
      <c r="AI237" s="2082"/>
      <c r="AJ237" s="2082"/>
      <c r="AK237" s="2083"/>
      <c r="AL237" s="2076" t="s">
        <v>1546</v>
      </c>
      <c r="AM237" s="2077"/>
      <c r="AN237" s="2077"/>
      <c r="AO237" s="2077"/>
      <c r="AP237" s="2077"/>
      <c r="AQ237" s="2077"/>
      <c r="AR237" s="2077"/>
      <c r="AS237" s="2077"/>
      <c r="AT237" s="2077"/>
      <c r="AU237" s="2077"/>
      <c r="AV237" s="2077"/>
      <c r="AW237" s="1447"/>
      <c r="AX237" s="2020" t="s">
        <v>1545</v>
      </c>
      <c r="AY237" s="2020"/>
      <c r="AZ237" s="2013"/>
      <c r="BA237" s="2078"/>
      <c r="BB237" s="2079"/>
      <c r="BC237" s="2079"/>
      <c r="BD237" s="2079"/>
      <c r="BE237" s="2080"/>
      <c r="BF237" s="960"/>
    </row>
    <row r="238" spans="1:58" ht="21.95" customHeight="1">
      <c r="A238" s="1936"/>
      <c r="B238" s="1971"/>
      <c r="C238" s="1972"/>
      <c r="D238" s="1972"/>
      <c r="E238" s="1972"/>
      <c r="F238" s="1972"/>
      <c r="G238" s="1972"/>
      <c r="H238" s="1972"/>
      <c r="I238" s="1972"/>
      <c r="J238" s="1973"/>
      <c r="K238" s="2069"/>
      <c r="L238" s="2050"/>
      <c r="M238" s="2050"/>
      <c r="N238" s="2051"/>
      <c r="O238" s="2069"/>
      <c r="P238" s="2050"/>
      <c r="Q238" s="2050"/>
      <c r="R238" s="2050"/>
      <c r="S238" s="2050"/>
      <c r="T238" s="2051"/>
      <c r="U238" s="2069"/>
      <c r="V238" s="2050"/>
      <c r="W238" s="2050"/>
      <c r="X238" s="2050"/>
      <c r="Y238" s="2050"/>
      <c r="Z238" s="2051"/>
      <c r="AA238" s="2069"/>
      <c r="AB238" s="2050"/>
      <c r="AC238" s="2050"/>
      <c r="AD238" s="2050"/>
      <c r="AE238" s="2051"/>
      <c r="AF238" s="2013" t="s">
        <v>1899</v>
      </c>
      <c r="AG238" s="2014"/>
      <c r="AH238" s="2014"/>
      <c r="AI238" s="2014"/>
      <c r="AJ238" s="2014"/>
      <c r="AK238" s="2014"/>
      <c r="AL238" s="1983"/>
      <c r="AM238" s="1984"/>
      <c r="AN238" s="1984"/>
      <c r="AO238" s="1984"/>
      <c r="AP238" s="1984"/>
      <c r="AQ238" s="1984"/>
      <c r="AR238" s="1984"/>
      <c r="AS238" s="1984"/>
      <c r="AT238" s="1984"/>
      <c r="AU238" s="1984"/>
      <c r="AV238" s="1984"/>
      <c r="AW238" s="1984"/>
      <c r="AX238" s="1984"/>
      <c r="AY238" s="1984"/>
      <c r="AZ238" s="1985"/>
      <c r="BA238" s="2018"/>
      <c r="BB238" s="2018"/>
      <c r="BC238" s="2018"/>
      <c r="BD238" s="2018"/>
      <c r="BE238" s="2019"/>
      <c r="BF238" s="960"/>
    </row>
    <row r="239" spans="1:58" ht="21.95" customHeight="1">
      <c r="A239" s="1936"/>
      <c r="B239" s="1971"/>
      <c r="C239" s="1972"/>
      <c r="D239" s="1972"/>
      <c r="E239" s="1972"/>
      <c r="F239" s="1972"/>
      <c r="G239" s="1972"/>
      <c r="H239" s="1972"/>
      <c r="I239" s="1972"/>
      <c r="J239" s="1973"/>
      <c r="K239" s="2069"/>
      <c r="L239" s="2050"/>
      <c r="M239" s="2050"/>
      <c r="N239" s="2051"/>
      <c r="O239" s="2069"/>
      <c r="P239" s="2050"/>
      <c r="Q239" s="2050"/>
      <c r="R239" s="2050"/>
      <c r="S239" s="2050"/>
      <c r="T239" s="2051"/>
      <c r="U239" s="2069"/>
      <c r="V239" s="2050"/>
      <c r="W239" s="2050"/>
      <c r="X239" s="2050"/>
      <c r="Y239" s="2050"/>
      <c r="Z239" s="2051"/>
      <c r="AA239" s="2069"/>
      <c r="AB239" s="2050"/>
      <c r="AC239" s="2050"/>
      <c r="AD239" s="2050"/>
      <c r="AE239" s="2051"/>
      <c r="AF239" s="2013" t="s">
        <v>1831</v>
      </c>
      <c r="AG239" s="2014"/>
      <c r="AH239" s="2014"/>
      <c r="AI239" s="2014"/>
      <c r="AJ239" s="2014"/>
      <c r="AK239" s="2014"/>
      <c r="AL239" s="2015"/>
      <c r="AM239" s="2016"/>
      <c r="AN239" s="2016"/>
      <c r="AO239" s="2016"/>
      <c r="AP239" s="2016"/>
      <c r="AQ239" s="2016"/>
      <c r="AR239" s="2016"/>
      <c r="AS239" s="2016"/>
      <c r="AT239" s="2016"/>
      <c r="AU239" s="2016"/>
      <c r="AV239" s="2016"/>
      <c r="AW239" s="2016"/>
      <c r="AX239" s="2016"/>
      <c r="AY239" s="2016"/>
      <c r="AZ239" s="2017"/>
      <c r="BA239" s="2018"/>
      <c r="BB239" s="2018"/>
      <c r="BC239" s="2018"/>
      <c r="BD239" s="2018"/>
      <c r="BE239" s="2019"/>
      <c r="BF239" s="960"/>
    </row>
    <row r="240" spans="1:58" ht="21.95" customHeight="1">
      <c r="A240" s="1936"/>
      <c r="B240" s="1971"/>
      <c r="C240" s="1972"/>
      <c r="D240" s="1972"/>
      <c r="E240" s="1972"/>
      <c r="F240" s="1972"/>
      <c r="G240" s="1972"/>
      <c r="H240" s="1972"/>
      <c r="I240" s="1972"/>
      <c r="J240" s="1973"/>
      <c r="K240" s="2069"/>
      <c r="L240" s="2050"/>
      <c r="M240" s="2050"/>
      <c r="N240" s="2051"/>
      <c r="O240" s="2069"/>
      <c r="P240" s="2050"/>
      <c r="Q240" s="2050"/>
      <c r="R240" s="2050"/>
      <c r="S240" s="2050"/>
      <c r="T240" s="2051"/>
      <c r="U240" s="2069"/>
      <c r="V240" s="2050"/>
      <c r="W240" s="2050"/>
      <c r="X240" s="2050"/>
      <c r="Y240" s="2050"/>
      <c r="Z240" s="2051"/>
      <c r="AA240" s="2069"/>
      <c r="AB240" s="2050"/>
      <c r="AC240" s="2050"/>
      <c r="AD240" s="2050"/>
      <c r="AE240" s="2051"/>
      <c r="AF240" s="2013" t="s">
        <v>1830</v>
      </c>
      <c r="AG240" s="2014"/>
      <c r="AH240" s="2014"/>
      <c r="AI240" s="2014"/>
      <c r="AJ240" s="2014"/>
      <c r="AK240" s="2014"/>
      <c r="AL240" s="1983"/>
      <c r="AM240" s="1984"/>
      <c r="AN240" s="1984"/>
      <c r="AO240" s="1984"/>
      <c r="AP240" s="1984"/>
      <c r="AQ240" s="1984"/>
      <c r="AR240" s="1984"/>
      <c r="AS240" s="1984"/>
      <c r="AT240" s="1984"/>
      <c r="AU240" s="1984"/>
      <c r="AV240" s="1984"/>
      <c r="AW240" s="1984"/>
      <c r="AX240" s="1984"/>
      <c r="AY240" s="1984"/>
      <c r="AZ240" s="1985"/>
      <c r="BA240" s="2018"/>
      <c r="BB240" s="2018"/>
      <c r="BC240" s="2018"/>
      <c r="BD240" s="2018"/>
      <c r="BE240" s="2019"/>
      <c r="BF240" s="959"/>
    </row>
    <row r="241" spans="1:58" ht="21.95" customHeight="1">
      <c r="A241" s="1936"/>
      <c r="B241" s="1971"/>
      <c r="C241" s="1972"/>
      <c r="D241" s="1972"/>
      <c r="E241" s="1972"/>
      <c r="F241" s="1972"/>
      <c r="G241" s="1972"/>
      <c r="H241" s="1972"/>
      <c r="I241" s="1972"/>
      <c r="J241" s="1973"/>
      <c r="K241" s="2069"/>
      <c r="L241" s="2050"/>
      <c r="M241" s="2050"/>
      <c r="N241" s="2051"/>
      <c r="O241" s="2069"/>
      <c r="P241" s="2050"/>
      <c r="Q241" s="2050"/>
      <c r="R241" s="2050"/>
      <c r="S241" s="2050"/>
      <c r="T241" s="2051"/>
      <c r="U241" s="2069"/>
      <c r="V241" s="2050"/>
      <c r="W241" s="2050"/>
      <c r="X241" s="2050"/>
      <c r="Y241" s="2050"/>
      <c r="Z241" s="2051"/>
      <c r="AA241" s="2069"/>
      <c r="AB241" s="2050"/>
      <c r="AC241" s="2050"/>
      <c r="AD241" s="2050"/>
      <c r="AE241" s="2051"/>
      <c r="AF241" s="2062" t="s">
        <v>1890</v>
      </c>
      <c r="AG241" s="2020"/>
      <c r="AH241" s="2020"/>
      <c r="AI241" s="2020"/>
      <c r="AJ241" s="2020"/>
      <c r="AK241" s="2013"/>
      <c r="AL241" s="1983"/>
      <c r="AM241" s="1984"/>
      <c r="AN241" s="1984"/>
      <c r="AO241" s="1984"/>
      <c r="AP241" s="1984"/>
      <c r="AQ241" s="1984"/>
      <c r="AR241" s="1984"/>
      <c r="AS241" s="1984"/>
      <c r="AT241" s="1984"/>
      <c r="AU241" s="1984"/>
      <c r="AV241" s="1984"/>
      <c r="AW241" s="1984"/>
      <c r="AX241" s="1984"/>
      <c r="AY241" s="1984"/>
      <c r="AZ241" s="1985"/>
      <c r="BA241" s="2018"/>
      <c r="BB241" s="2018"/>
      <c r="BC241" s="2018"/>
      <c r="BD241" s="2018"/>
      <c r="BE241" s="2019"/>
      <c r="BF241" s="960"/>
    </row>
    <row r="242" spans="1:58" ht="21.95" customHeight="1">
      <c r="A242" s="1936"/>
      <c r="B242" s="1971"/>
      <c r="C242" s="1972"/>
      <c r="D242" s="1972"/>
      <c r="E242" s="1972"/>
      <c r="F242" s="1972"/>
      <c r="G242" s="1972"/>
      <c r="H242" s="1972"/>
      <c r="I242" s="1972"/>
      <c r="J242" s="1973"/>
      <c r="K242" s="2070"/>
      <c r="L242" s="2071"/>
      <c r="M242" s="2071"/>
      <c r="N242" s="2072"/>
      <c r="O242" s="2070"/>
      <c r="P242" s="2071"/>
      <c r="Q242" s="2071"/>
      <c r="R242" s="2071"/>
      <c r="S242" s="2071"/>
      <c r="T242" s="2072"/>
      <c r="U242" s="2070"/>
      <c r="V242" s="2071"/>
      <c r="W242" s="2071"/>
      <c r="X242" s="2071"/>
      <c r="Y242" s="2071"/>
      <c r="Z242" s="2072"/>
      <c r="AA242" s="2070"/>
      <c r="AB242" s="2071"/>
      <c r="AC242" s="2071"/>
      <c r="AD242" s="2071"/>
      <c r="AE242" s="2072"/>
      <c r="AF242" s="1975" t="s">
        <v>1900</v>
      </c>
      <c r="AG242" s="1975"/>
      <c r="AH242" s="1975"/>
      <c r="AI242" s="1975"/>
      <c r="AJ242" s="1975"/>
      <c r="AK242" s="1976"/>
      <c r="AL242" s="2085"/>
      <c r="AM242" s="2085"/>
      <c r="AN242" s="2085"/>
      <c r="AO242" s="2085"/>
      <c r="AP242" s="2085"/>
      <c r="AQ242" s="2085"/>
      <c r="AR242" s="2085"/>
      <c r="AS242" s="2085"/>
      <c r="AT242" s="2085"/>
      <c r="AU242" s="2085"/>
      <c r="AV242" s="2086" t="s">
        <v>1551</v>
      </c>
      <c r="AW242" s="2087"/>
      <c r="AX242" s="2087"/>
      <c r="AY242" s="2088"/>
      <c r="AZ242" s="1448"/>
      <c r="BA242" s="2040"/>
      <c r="BB242" s="2040"/>
      <c r="BC242" s="2040"/>
      <c r="BD242" s="2040"/>
      <c r="BE242" s="2041"/>
      <c r="BF242" s="959"/>
    </row>
    <row r="243" spans="1:58" ht="21.95" customHeight="1">
      <c r="A243" s="1936"/>
      <c r="B243" s="1971"/>
      <c r="C243" s="1972"/>
      <c r="D243" s="1972"/>
      <c r="E243" s="1972"/>
      <c r="F243" s="1972"/>
      <c r="G243" s="1972"/>
      <c r="H243" s="1972"/>
      <c r="I243" s="1972"/>
      <c r="J243" s="1973"/>
      <c r="K243" s="2070"/>
      <c r="L243" s="2071"/>
      <c r="M243" s="2071"/>
      <c r="N243" s="2072"/>
      <c r="O243" s="2070"/>
      <c r="P243" s="2071"/>
      <c r="Q243" s="2071"/>
      <c r="R243" s="2071"/>
      <c r="S243" s="2071"/>
      <c r="T243" s="2072"/>
      <c r="U243" s="2070"/>
      <c r="V243" s="2071"/>
      <c r="W243" s="2071"/>
      <c r="X243" s="2071"/>
      <c r="Y243" s="2071"/>
      <c r="Z243" s="2072"/>
      <c r="AA243" s="2070"/>
      <c r="AB243" s="2071"/>
      <c r="AC243" s="2071"/>
      <c r="AD243" s="2071"/>
      <c r="AE243" s="2072"/>
      <c r="AF243" s="2020" t="s">
        <v>1942</v>
      </c>
      <c r="AG243" s="2020"/>
      <c r="AH243" s="2020"/>
      <c r="AI243" s="2020"/>
      <c r="AJ243" s="2020"/>
      <c r="AK243" s="2013"/>
      <c r="AL243" s="1983"/>
      <c r="AM243" s="1984"/>
      <c r="AN243" s="1984"/>
      <c r="AO243" s="1984"/>
      <c r="AP243" s="1984"/>
      <c r="AQ243" s="1984"/>
      <c r="AR243" s="1984"/>
      <c r="AS243" s="1984"/>
      <c r="AT243" s="1984"/>
      <c r="AU243" s="1984"/>
      <c r="AV243" s="1984"/>
      <c r="AW243" s="1984"/>
      <c r="AX243" s="1984"/>
      <c r="AY243" s="1984"/>
      <c r="AZ243" s="1985"/>
      <c r="BA243" s="2018"/>
      <c r="BB243" s="2018"/>
      <c r="BC243" s="2018"/>
      <c r="BD243" s="2018"/>
      <c r="BE243" s="2019"/>
      <c r="BF243" s="959"/>
    </row>
    <row r="244" spans="1:58" ht="21.95" customHeight="1">
      <c r="A244" s="1936"/>
      <c r="B244" s="1971"/>
      <c r="C244" s="1972"/>
      <c r="D244" s="1972"/>
      <c r="E244" s="1972"/>
      <c r="F244" s="1972"/>
      <c r="G244" s="1972"/>
      <c r="H244" s="1972"/>
      <c r="I244" s="1972"/>
      <c r="J244" s="1973"/>
      <c r="K244" s="2070"/>
      <c r="L244" s="2071"/>
      <c r="M244" s="2071"/>
      <c r="N244" s="2072"/>
      <c r="O244" s="2070"/>
      <c r="P244" s="2071"/>
      <c r="Q244" s="2071"/>
      <c r="R244" s="2071"/>
      <c r="S244" s="2071"/>
      <c r="T244" s="2072"/>
      <c r="U244" s="2070"/>
      <c r="V244" s="2071"/>
      <c r="W244" s="2071"/>
      <c r="X244" s="2071"/>
      <c r="Y244" s="2071"/>
      <c r="Z244" s="2072"/>
      <c r="AA244" s="2070"/>
      <c r="AB244" s="2071"/>
      <c r="AC244" s="2071"/>
      <c r="AD244" s="2071"/>
      <c r="AE244" s="2072"/>
      <c r="AF244" s="2020" t="s">
        <v>1832</v>
      </c>
      <c r="AG244" s="2020"/>
      <c r="AH244" s="2020"/>
      <c r="AI244" s="2020"/>
      <c r="AJ244" s="2020"/>
      <c r="AK244" s="2013"/>
      <c r="AL244" s="1983"/>
      <c r="AM244" s="1984"/>
      <c r="AN244" s="1984"/>
      <c r="AO244" s="1984"/>
      <c r="AP244" s="1984"/>
      <c r="AQ244" s="1984"/>
      <c r="AR244" s="1984"/>
      <c r="AS244" s="1984"/>
      <c r="AT244" s="1984"/>
      <c r="AU244" s="1984"/>
      <c r="AV244" s="1984"/>
      <c r="AW244" s="1984"/>
      <c r="AX244" s="1984"/>
      <c r="AY244" s="1984"/>
      <c r="AZ244" s="1985"/>
      <c r="BA244" s="2018"/>
      <c r="BB244" s="2018"/>
      <c r="BC244" s="2018"/>
      <c r="BD244" s="2018"/>
      <c r="BE244" s="2019"/>
      <c r="BF244" s="959"/>
    </row>
    <row r="245" spans="1:58" ht="21.95" customHeight="1">
      <c r="A245" s="1936"/>
      <c r="B245" s="1971"/>
      <c r="C245" s="1972"/>
      <c r="D245" s="1972"/>
      <c r="E245" s="1972"/>
      <c r="F245" s="1972"/>
      <c r="G245" s="1972"/>
      <c r="H245" s="1972"/>
      <c r="I245" s="1972"/>
      <c r="J245" s="1973"/>
      <c r="K245" s="2070"/>
      <c r="L245" s="2071"/>
      <c r="M245" s="2071"/>
      <c r="N245" s="2072"/>
      <c r="O245" s="2070"/>
      <c r="P245" s="2071"/>
      <c r="Q245" s="2071"/>
      <c r="R245" s="2071"/>
      <c r="S245" s="2071"/>
      <c r="T245" s="2072"/>
      <c r="U245" s="2070"/>
      <c r="V245" s="2071"/>
      <c r="W245" s="2071"/>
      <c r="X245" s="2071"/>
      <c r="Y245" s="2071"/>
      <c r="Z245" s="2072"/>
      <c r="AA245" s="2070"/>
      <c r="AB245" s="2071"/>
      <c r="AC245" s="2071"/>
      <c r="AD245" s="2071"/>
      <c r="AE245" s="2072"/>
      <c r="AF245" s="2039" t="s">
        <v>1836</v>
      </c>
      <c r="AG245" s="2020"/>
      <c r="AH245" s="2020"/>
      <c r="AI245" s="2020"/>
      <c r="AJ245" s="2020"/>
      <c r="AK245" s="2013"/>
      <c r="AL245" s="2015"/>
      <c r="AM245" s="2016"/>
      <c r="AN245" s="2016"/>
      <c r="AO245" s="2016"/>
      <c r="AP245" s="2016"/>
      <c r="AQ245" s="2016"/>
      <c r="AR245" s="2016"/>
      <c r="AS245" s="2016"/>
      <c r="AT245" s="2016"/>
      <c r="AU245" s="2016"/>
      <c r="AV245" s="2016"/>
      <c r="AW245" s="2016"/>
      <c r="AX245" s="2016"/>
      <c r="AY245" s="2016"/>
      <c r="AZ245" s="2017"/>
      <c r="BA245" s="2018"/>
      <c r="BB245" s="2021"/>
      <c r="BC245" s="2021"/>
      <c r="BD245" s="2021"/>
      <c r="BE245" s="2022"/>
      <c r="BF245" s="961"/>
    </row>
    <row r="246" spans="1:58" ht="21.95" customHeight="1">
      <c r="A246" s="1936"/>
      <c r="B246" s="1974"/>
      <c r="C246" s="1975"/>
      <c r="D246" s="1975"/>
      <c r="E246" s="1975"/>
      <c r="F246" s="1975"/>
      <c r="G246" s="1975"/>
      <c r="H246" s="1975"/>
      <c r="I246" s="1975"/>
      <c r="J246" s="1976"/>
      <c r="K246" s="2073"/>
      <c r="L246" s="2074"/>
      <c r="M246" s="2074"/>
      <c r="N246" s="2075"/>
      <c r="O246" s="2073"/>
      <c r="P246" s="2074"/>
      <c r="Q246" s="2074"/>
      <c r="R246" s="2074"/>
      <c r="S246" s="2074"/>
      <c r="T246" s="2075"/>
      <c r="U246" s="2073"/>
      <c r="V246" s="2074"/>
      <c r="W246" s="2074"/>
      <c r="X246" s="2074"/>
      <c r="Y246" s="2074"/>
      <c r="Z246" s="2075"/>
      <c r="AA246" s="2073"/>
      <c r="AB246" s="2074"/>
      <c r="AC246" s="2074"/>
      <c r="AD246" s="2074"/>
      <c r="AE246" s="2075"/>
      <c r="AF246" s="2039" t="s">
        <v>1833</v>
      </c>
      <c r="AG246" s="2020"/>
      <c r="AH246" s="2020"/>
      <c r="AI246" s="2020"/>
      <c r="AJ246" s="2020"/>
      <c r="AK246" s="2013"/>
      <c r="AL246" s="2015"/>
      <c r="AM246" s="2016"/>
      <c r="AN246" s="2016"/>
      <c r="AO246" s="2016"/>
      <c r="AP246" s="2016"/>
      <c r="AQ246" s="2016"/>
      <c r="AR246" s="2016"/>
      <c r="AS246" s="2016"/>
      <c r="AT246" s="2016"/>
      <c r="AU246" s="2016"/>
      <c r="AV246" s="2016"/>
      <c r="AW246" s="2016"/>
      <c r="AX246" s="2016"/>
      <c r="AY246" s="2016"/>
      <c r="AZ246" s="2017"/>
      <c r="BA246" s="2018"/>
      <c r="BB246" s="2021"/>
      <c r="BC246" s="2021"/>
      <c r="BD246" s="2021"/>
      <c r="BE246" s="2022"/>
      <c r="BF246" s="961"/>
    </row>
    <row r="247" spans="1:58" ht="22.5" customHeight="1">
      <c r="A247" s="1936"/>
      <c r="B247" s="1968" t="s">
        <v>36</v>
      </c>
      <c r="C247" s="1969"/>
      <c r="D247" s="1969"/>
      <c r="E247" s="1969"/>
      <c r="F247" s="1969"/>
      <c r="G247" s="1969"/>
      <c r="H247" s="1969"/>
      <c r="I247" s="1969"/>
      <c r="J247" s="1970"/>
      <c r="K247" s="2068"/>
      <c r="L247" s="2048"/>
      <c r="M247" s="2048"/>
      <c r="N247" s="2049"/>
      <c r="O247" s="1986"/>
      <c r="P247" s="2048"/>
      <c r="Q247" s="2048"/>
      <c r="R247" s="2048"/>
      <c r="S247" s="2048"/>
      <c r="T247" s="2049"/>
      <c r="U247" s="1986"/>
      <c r="V247" s="2048"/>
      <c r="W247" s="2048"/>
      <c r="X247" s="2048"/>
      <c r="Y247" s="2048"/>
      <c r="Z247" s="2049"/>
      <c r="AA247" s="1986"/>
      <c r="AB247" s="2048"/>
      <c r="AC247" s="2048"/>
      <c r="AD247" s="2048"/>
      <c r="AE247" s="2049"/>
      <c r="AF247" s="2061" t="s">
        <v>1901</v>
      </c>
      <c r="AG247" s="2062"/>
      <c r="AH247" s="2062"/>
      <c r="AI247" s="2062"/>
      <c r="AJ247" s="2062"/>
      <c r="AK247" s="2057"/>
      <c r="AL247" s="2054"/>
      <c r="AM247" s="2055"/>
      <c r="AN247" s="2055"/>
      <c r="AO247" s="2055"/>
      <c r="AP247" s="2055"/>
      <c r="AQ247" s="2055"/>
      <c r="AR247" s="2055"/>
      <c r="AS247" s="2055"/>
      <c r="AT247" s="2055"/>
      <c r="AU247" s="2055"/>
      <c r="AV247" s="2055"/>
      <c r="AW247" s="2055"/>
      <c r="AX247" s="2055"/>
      <c r="AY247" s="2055"/>
      <c r="AZ247" s="2056"/>
      <c r="BA247" s="2084"/>
      <c r="BB247" s="2018"/>
      <c r="BC247" s="2018"/>
      <c r="BD247" s="2018"/>
      <c r="BE247" s="2019"/>
      <c r="BF247" s="960"/>
    </row>
    <row r="248" spans="1:58" ht="21.95" customHeight="1">
      <c r="A248" s="1936"/>
      <c r="B248" s="1971"/>
      <c r="C248" s="1972"/>
      <c r="D248" s="1972"/>
      <c r="E248" s="1972"/>
      <c r="F248" s="1972"/>
      <c r="G248" s="1972"/>
      <c r="H248" s="1972"/>
      <c r="I248" s="1972"/>
      <c r="J248" s="1973"/>
      <c r="K248" s="2069"/>
      <c r="L248" s="2050"/>
      <c r="M248" s="2050"/>
      <c r="N248" s="2051"/>
      <c r="O248" s="2069"/>
      <c r="P248" s="2050"/>
      <c r="Q248" s="2050"/>
      <c r="R248" s="2050"/>
      <c r="S248" s="2050"/>
      <c r="T248" s="2051"/>
      <c r="U248" s="2069"/>
      <c r="V248" s="2050"/>
      <c r="W248" s="2050"/>
      <c r="X248" s="2050"/>
      <c r="Y248" s="2050"/>
      <c r="Z248" s="2051"/>
      <c r="AA248" s="2069"/>
      <c r="AB248" s="2050"/>
      <c r="AC248" s="2050"/>
      <c r="AD248" s="2050"/>
      <c r="AE248" s="2051"/>
      <c r="AF248" s="2020" t="s">
        <v>1825</v>
      </c>
      <c r="AG248" s="2020"/>
      <c r="AH248" s="2020"/>
      <c r="AI248" s="2020"/>
      <c r="AJ248" s="2020"/>
      <c r="AK248" s="2013"/>
      <c r="AL248" s="2015"/>
      <c r="AM248" s="2016"/>
      <c r="AN248" s="2016"/>
      <c r="AO248" s="2016"/>
      <c r="AP248" s="2016"/>
      <c r="AQ248" s="2016"/>
      <c r="AR248" s="2016"/>
      <c r="AS248" s="2016"/>
      <c r="AT248" s="2016"/>
      <c r="AU248" s="2016"/>
      <c r="AV248" s="2016"/>
      <c r="AW248" s="2016"/>
      <c r="AX248" s="2016"/>
      <c r="AY248" s="2016"/>
      <c r="AZ248" s="2017"/>
      <c r="BA248" s="2018"/>
      <c r="BB248" s="2018"/>
      <c r="BC248" s="2018"/>
      <c r="BD248" s="2018"/>
      <c r="BE248" s="2019"/>
      <c r="BF248" s="959"/>
    </row>
    <row r="249" spans="1:58" ht="21.95" customHeight="1">
      <c r="A249" s="1936"/>
      <c r="B249" s="1971"/>
      <c r="C249" s="1972"/>
      <c r="D249" s="1972"/>
      <c r="E249" s="1972"/>
      <c r="F249" s="1972"/>
      <c r="G249" s="1972"/>
      <c r="H249" s="1972"/>
      <c r="I249" s="1972"/>
      <c r="J249" s="1973"/>
      <c r="K249" s="2069"/>
      <c r="L249" s="2050"/>
      <c r="M249" s="2050"/>
      <c r="N249" s="2051"/>
      <c r="O249" s="2069"/>
      <c r="P249" s="2050"/>
      <c r="Q249" s="2050"/>
      <c r="R249" s="2050"/>
      <c r="S249" s="2050"/>
      <c r="T249" s="2051"/>
      <c r="U249" s="2069"/>
      <c r="V249" s="2050"/>
      <c r="W249" s="2050"/>
      <c r="X249" s="2050"/>
      <c r="Y249" s="2050"/>
      <c r="Z249" s="2051"/>
      <c r="AA249" s="2069"/>
      <c r="AB249" s="2050"/>
      <c r="AC249" s="2050"/>
      <c r="AD249" s="2050"/>
      <c r="AE249" s="2051"/>
      <c r="AF249" s="2013" t="s">
        <v>1826</v>
      </c>
      <c r="AG249" s="2014"/>
      <c r="AH249" s="2014"/>
      <c r="AI249" s="2014"/>
      <c r="AJ249" s="2014"/>
      <c r="AK249" s="2014"/>
      <c r="AL249" s="2015"/>
      <c r="AM249" s="2016"/>
      <c r="AN249" s="2016"/>
      <c r="AO249" s="2016"/>
      <c r="AP249" s="2016"/>
      <c r="AQ249" s="2016"/>
      <c r="AR249" s="2016"/>
      <c r="AS249" s="2016"/>
      <c r="AT249" s="2016"/>
      <c r="AU249" s="2016"/>
      <c r="AV249" s="2016"/>
      <c r="AW249" s="2016"/>
      <c r="AX249" s="2016"/>
      <c r="AY249" s="2016"/>
      <c r="AZ249" s="2017"/>
      <c r="BA249" s="2018"/>
      <c r="BB249" s="2018"/>
      <c r="BC249" s="2018"/>
      <c r="BD249" s="2018"/>
      <c r="BE249" s="2019"/>
      <c r="BF249" s="959"/>
    </row>
    <row r="250" spans="1:58" ht="21.95" customHeight="1">
      <c r="A250" s="1936"/>
      <c r="B250" s="1971"/>
      <c r="C250" s="1972"/>
      <c r="D250" s="1972"/>
      <c r="E250" s="1972"/>
      <c r="F250" s="1972"/>
      <c r="G250" s="1972"/>
      <c r="H250" s="1972"/>
      <c r="I250" s="1972"/>
      <c r="J250" s="1973"/>
      <c r="K250" s="2069"/>
      <c r="L250" s="2050"/>
      <c r="M250" s="2050"/>
      <c r="N250" s="2051"/>
      <c r="O250" s="2069"/>
      <c r="P250" s="2050"/>
      <c r="Q250" s="2050"/>
      <c r="R250" s="2050"/>
      <c r="S250" s="2050"/>
      <c r="T250" s="2051"/>
      <c r="U250" s="2069"/>
      <c r="V250" s="2050"/>
      <c r="W250" s="2050"/>
      <c r="X250" s="2050"/>
      <c r="Y250" s="2050"/>
      <c r="Z250" s="2051"/>
      <c r="AA250" s="2069"/>
      <c r="AB250" s="2050"/>
      <c r="AC250" s="2050"/>
      <c r="AD250" s="2050"/>
      <c r="AE250" s="2051"/>
      <c r="AF250" s="2013" t="s">
        <v>1839</v>
      </c>
      <c r="AG250" s="2014"/>
      <c r="AH250" s="2014"/>
      <c r="AI250" s="2014"/>
      <c r="AJ250" s="2014"/>
      <c r="AK250" s="2014"/>
      <c r="AL250" s="2015"/>
      <c r="AM250" s="2016"/>
      <c r="AN250" s="2016"/>
      <c r="AO250" s="2016"/>
      <c r="AP250" s="2016"/>
      <c r="AQ250" s="2016"/>
      <c r="AR250" s="2016"/>
      <c r="AS250" s="2016"/>
      <c r="AT250" s="2016"/>
      <c r="AU250" s="2016"/>
      <c r="AV250" s="2016"/>
      <c r="AW250" s="2016"/>
      <c r="AX250" s="2016"/>
      <c r="AY250" s="2016"/>
      <c r="AZ250" s="2017"/>
      <c r="BA250" s="2018"/>
      <c r="BB250" s="2018"/>
      <c r="BC250" s="2018"/>
      <c r="BD250" s="2018"/>
      <c r="BE250" s="2019"/>
      <c r="BF250" s="961"/>
    </row>
    <row r="251" spans="1:58" ht="21.95" customHeight="1">
      <c r="A251" s="1936"/>
      <c r="B251" s="1971"/>
      <c r="C251" s="1972"/>
      <c r="D251" s="1972"/>
      <c r="E251" s="1972"/>
      <c r="F251" s="1972"/>
      <c r="G251" s="1972"/>
      <c r="H251" s="1972"/>
      <c r="I251" s="1972"/>
      <c r="J251" s="1973"/>
      <c r="K251" s="2069"/>
      <c r="L251" s="2050"/>
      <c r="M251" s="2050"/>
      <c r="N251" s="2051"/>
      <c r="O251" s="2069"/>
      <c r="P251" s="2050"/>
      <c r="Q251" s="2050"/>
      <c r="R251" s="2050"/>
      <c r="S251" s="2050"/>
      <c r="T251" s="2051"/>
      <c r="U251" s="2069"/>
      <c r="V251" s="2050"/>
      <c r="W251" s="2050"/>
      <c r="X251" s="2050"/>
      <c r="Y251" s="2050"/>
      <c r="Z251" s="2051"/>
      <c r="AA251" s="2069"/>
      <c r="AB251" s="2050"/>
      <c r="AC251" s="2050"/>
      <c r="AD251" s="2050"/>
      <c r="AE251" s="2051"/>
      <c r="AF251" s="2039" t="s">
        <v>1823</v>
      </c>
      <c r="AG251" s="2020"/>
      <c r="AH251" s="2020"/>
      <c r="AI251" s="2020"/>
      <c r="AJ251" s="2020"/>
      <c r="AK251" s="2013"/>
      <c r="AL251" s="2015"/>
      <c r="AM251" s="2016"/>
      <c r="AN251" s="2016"/>
      <c r="AO251" s="2016"/>
      <c r="AP251" s="2016"/>
      <c r="AQ251" s="2016"/>
      <c r="AR251" s="2016"/>
      <c r="AS251" s="2016"/>
      <c r="AT251" s="2016"/>
      <c r="AU251" s="2016"/>
      <c r="AV251" s="2016"/>
      <c r="AW251" s="2016"/>
      <c r="AX251" s="2016"/>
      <c r="AY251" s="2016"/>
      <c r="AZ251" s="2017"/>
      <c r="BA251" s="2042"/>
      <c r="BB251" s="2043"/>
      <c r="BC251" s="2043"/>
      <c r="BD251" s="2043"/>
      <c r="BE251" s="2044"/>
      <c r="BF251" s="959"/>
    </row>
    <row r="252" spans="1:58" ht="21.95" customHeight="1">
      <c r="A252" s="1936"/>
      <c r="B252" s="1971"/>
      <c r="C252" s="1972"/>
      <c r="D252" s="1972"/>
      <c r="E252" s="1972"/>
      <c r="F252" s="1972"/>
      <c r="G252" s="1972"/>
      <c r="H252" s="1972"/>
      <c r="I252" s="1972"/>
      <c r="J252" s="1973"/>
      <c r="K252" s="2069"/>
      <c r="L252" s="2050"/>
      <c r="M252" s="2050"/>
      <c r="N252" s="2051"/>
      <c r="O252" s="2069"/>
      <c r="P252" s="2050"/>
      <c r="Q252" s="2050"/>
      <c r="R252" s="2050"/>
      <c r="S252" s="2050"/>
      <c r="T252" s="2051"/>
      <c r="U252" s="2069"/>
      <c r="V252" s="2050"/>
      <c r="W252" s="2050"/>
      <c r="X252" s="2050"/>
      <c r="Y252" s="2050"/>
      <c r="Z252" s="2051"/>
      <c r="AA252" s="2069"/>
      <c r="AB252" s="2050"/>
      <c r="AC252" s="2050"/>
      <c r="AD252" s="2050"/>
      <c r="AE252" s="2051"/>
      <c r="AF252" s="2039" t="s">
        <v>1827</v>
      </c>
      <c r="AG252" s="2020"/>
      <c r="AH252" s="2020"/>
      <c r="AI252" s="2020"/>
      <c r="AJ252" s="2020"/>
      <c r="AK252" s="2013"/>
      <c r="AL252" s="2015"/>
      <c r="AM252" s="2016"/>
      <c r="AN252" s="2016"/>
      <c r="AO252" s="2016"/>
      <c r="AP252" s="2016"/>
      <c r="AQ252" s="2016"/>
      <c r="AR252" s="2016"/>
      <c r="AS252" s="2016"/>
      <c r="AT252" s="2016"/>
      <c r="AU252" s="2016"/>
      <c r="AV252" s="2016"/>
      <c r="AW252" s="2016"/>
      <c r="AX252" s="2016"/>
      <c r="AY252" s="2016"/>
      <c r="AZ252" s="2017"/>
      <c r="BA252" s="2042"/>
      <c r="BB252" s="2043"/>
      <c r="BC252" s="2043"/>
      <c r="BD252" s="2043"/>
      <c r="BE252" s="2044"/>
      <c r="BF252" s="959"/>
    </row>
    <row r="253" spans="1:58" ht="21.95" customHeight="1">
      <c r="A253" s="1936"/>
      <c r="B253" s="1971"/>
      <c r="C253" s="1972"/>
      <c r="D253" s="1972"/>
      <c r="E253" s="1972"/>
      <c r="F253" s="1972"/>
      <c r="G253" s="1972"/>
      <c r="H253" s="1972"/>
      <c r="I253" s="1972"/>
      <c r="J253" s="1973"/>
      <c r="K253" s="2069"/>
      <c r="L253" s="2050"/>
      <c r="M253" s="2050"/>
      <c r="N253" s="2051"/>
      <c r="O253" s="2069"/>
      <c r="P253" s="2050"/>
      <c r="Q253" s="2050"/>
      <c r="R253" s="2050"/>
      <c r="S253" s="2050"/>
      <c r="T253" s="2051"/>
      <c r="U253" s="2069"/>
      <c r="V253" s="2050"/>
      <c r="W253" s="2050"/>
      <c r="X253" s="2050"/>
      <c r="Y253" s="2050"/>
      <c r="Z253" s="2051"/>
      <c r="AA253" s="2069"/>
      <c r="AB253" s="2050"/>
      <c r="AC253" s="2050"/>
      <c r="AD253" s="2050"/>
      <c r="AE253" s="2051"/>
      <c r="AF253" s="2020" t="s">
        <v>1837</v>
      </c>
      <c r="AG253" s="2020"/>
      <c r="AH253" s="2020"/>
      <c r="AI253" s="2020"/>
      <c r="AJ253" s="2020"/>
      <c r="AK253" s="2013"/>
      <c r="AL253" s="2015"/>
      <c r="AM253" s="2016"/>
      <c r="AN253" s="2016"/>
      <c r="AO253" s="2016"/>
      <c r="AP253" s="2016"/>
      <c r="AQ253" s="2016"/>
      <c r="AR253" s="2016"/>
      <c r="AS253" s="2016"/>
      <c r="AT253" s="2016"/>
      <c r="AU253" s="2016"/>
      <c r="AV253" s="2016"/>
      <c r="AW253" s="2016"/>
      <c r="AX253" s="2016"/>
      <c r="AY253" s="2016"/>
      <c r="AZ253" s="2017"/>
      <c r="BA253" s="2018"/>
      <c r="BB253" s="2018"/>
      <c r="BC253" s="2018"/>
      <c r="BD253" s="2018"/>
      <c r="BE253" s="2019"/>
      <c r="BF253" s="959"/>
    </row>
    <row r="254" spans="1:58" ht="21.95" customHeight="1">
      <c r="A254" s="1936"/>
      <c r="B254" s="1971"/>
      <c r="C254" s="1972"/>
      <c r="D254" s="1972"/>
      <c r="E254" s="1972"/>
      <c r="F254" s="1972"/>
      <c r="G254" s="1972"/>
      <c r="H254" s="1972"/>
      <c r="I254" s="1972"/>
      <c r="J254" s="1973"/>
      <c r="K254" s="2069"/>
      <c r="L254" s="2050"/>
      <c r="M254" s="2050"/>
      <c r="N254" s="2051"/>
      <c r="O254" s="2069"/>
      <c r="P254" s="2050"/>
      <c r="Q254" s="2050"/>
      <c r="R254" s="2050"/>
      <c r="S254" s="2050"/>
      <c r="T254" s="2051"/>
      <c r="U254" s="2069"/>
      <c r="V254" s="2050"/>
      <c r="W254" s="2050"/>
      <c r="X254" s="2050"/>
      <c r="Y254" s="2050"/>
      <c r="Z254" s="2051"/>
      <c r="AA254" s="2069"/>
      <c r="AB254" s="2050"/>
      <c r="AC254" s="2050"/>
      <c r="AD254" s="2050"/>
      <c r="AE254" s="2051"/>
      <c r="AF254" s="2020" t="s">
        <v>1834</v>
      </c>
      <c r="AG254" s="2020"/>
      <c r="AH254" s="2020"/>
      <c r="AI254" s="2020"/>
      <c r="AJ254" s="2020"/>
      <c r="AK254" s="2013"/>
      <c r="AL254" s="2015"/>
      <c r="AM254" s="2016"/>
      <c r="AN254" s="2016"/>
      <c r="AO254" s="2016"/>
      <c r="AP254" s="2016"/>
      <c r="AQ254" s="2016"/>
      <c r="AR254" s="2016"/>
      <c r="AS254" s="2016"/>
      <c r="AT254" s="2016"/>
      <c r="AU254" s="2016"/>
      <c r="AV254" s="2016"/>
      <c r="AW254" s="2016"/>
      <c r="AX254" s="2016"/>
      <c r="AY254" s="2016"/>
      <c r="AZ254" s="2017"/>
      <c r="BA254" s="2018"/>
      <c r="BB254" s="2018"/>
      <c r="BC254" s="2018"/>
      <c r="BD254" s="2018"/>
      <c r="BE254" s="2019"/>
      <c r="BF254" s="959"/>
    </row>
    <row r="255" spans="1:58" ht="21.95" customHeight="1">
      <c r="A255" s="1936"/>
      <c r="B255" s="1971"/>
      <c r="C255" s="1972"/>
      <c r="D255" s="1972"/>
      <c r="E255" s="1972"/>
      <c r="F255" s="1972"/>
      <c r="G255" s="1972"/>
      <c r="H255" s="1972"/>
      <c r="I255" s="1972"/>
      <c r="J255" s="1973"/>
      <c r="K255" s="2069"/>
      <c r="L255" s="2050"/>
      <c r="M255" s="2050"/>
      <c r="N255" s="2051"/>
      <c r="O255" s="2069"/>
      <c r="P255" s="2050"/>
      <c r="Q255" s="2050"/>
      <c r="R255" s="2050"/>
      <c r="S255" s="2050"/>
      <c r="T255" s="2051"/>
      <c r="U255" s="2069"/>
      <c r="V255" s="2050"/>
      <c r="W255" s="2050"/>
      <c r="X255" s="2050"/>
      <c r="Y255" s="2050"/>
      <c r="Z255" s="2051"/>
      <c r="AA255" s="2069"/>
      <c r="AB255" s="2050"/>
      <c r="AC255" s="2050"/>
      <c r="AD255" s="2050"/>
      <c r="AE255" s="2051"/>
      <c r="AF255" s="2013" t="s">
        <v>1824</v>
      </c>
      <c r="AG255" s="2014"/>
      <c r="AH255" s="2014"/>
      <c r="AI255" s="2014"/>
      <c r="AJ255" s="2014"/>
      <c r="AK255" s="2014"/>
      <c r="AL255" s="2015"/>
      <c r="AM255" s="2016"/>
      <c r="AN255" s="2016"/>
      <c r="AO255" s="2016"/>
      <c r="AP255" s="2016"/>
      <c r="AQ255" s="2016"/>
      <c r="AR255" s="2016"/>
      <c r="AS255" s="2016"/>
      <c r="AT255" s="2016"/>
      <c r="AU255" s="2016"/>
      <c r="AV255" s="2016"/>
      <c r="AW255" s="2016"/>
      <c r="AX255" s="2016"/>
      <c r="AY255" s="2016"/>
      <c r="AZ255" s="2017"/>
      <c r="BA255" s="2018"/>
      <c r="BB255" s="2018"/>
      <c r="BC255" s="2018"/>
      <c r="BD255" s="2018"/>
      <c r="BE255" s="2019"/>
      <c r="BF255" s="959"/>
    </row>
    <row r="256" spans="1:58" ht="21.95" customHeight="1">
      <c r="A256" s="1936"/>
      <c r="B256" s="1971"/>
      <c r="C256" s="1972"/>
      <c r="D256" s="1972"/>
      <c r="E256" s="1972"/>
      <c r="F256" s="1972"/>
      <c r="G256" s="1972"/>
      <c r="H256" s="1972"/>
      <c r="I256" s="1972"/>
      <c r="J256" s="1973"/>
      <c r="K256" s="2069"/>
      <c r="L256" s="2050"/>
      <c r="M256" s="2050"/>
      <c r="N256" s="2051"/>
      <c r="O256" s="2069"/>
      <c r="P256" s="2050"/>
      <c r="Q256" s="2050"/>
      <c r="R256" s="2050"/>
      <c r="S256" s="2050"/>
      <c r="T256" s="2051"/>
      <c r="U256" s="2069"/>
      <c r="V256" s="2050"/>
      <c r="W256" s="2050"/>
      <c r="X256" s="2050"/>
      <c r="Y256" s="2050"/>
      <c r="Z256" s="2051"/>
      <c r="AA256" s="2069"/>
      <c r="AB256" s="2050"/>
      <c r="AC256" s="2050"/>
      <c r="AD256" s="2050"/>
      <c r="AE256" s="2051"/>
      <c r="AF256" s="2020" t="s">
        <v>1829</v>
      </c>
      <c r="AG256" s="2020"/>
      <c r="AH256" s="2020"/>
      <c r="AI256" s="2020"/>
      <c r="AJ256" s="2020"/>
      <c r="AK256" s="2013"/>
      <c r="AL256" s="2015"/>
      <c r="AM256" s="2016"/>
      <c r="AN256" s="2016"/>
      <c r="AO256" s="2016"/>
      <c r="AP256" s="2016"/>
      <c r="AQ256" s="2016"/>
      <c r="AR256" s="2016"/>
      <c r="AS256" s="2016"/>
      <c r="AT256" s="2016"/>
      <c r="AU256" s="2016"/>
      <c r="AV256" s="2016"/>
      <c r="AW256" s="2016"/>
      <c r="AX256" s="2016"/>
      <c r="AY256" s="2016"/>
      <c r="AZ256" s="2017"/>
      <c r="BA256" s="2018"/>
      <c r="BB256" s="2018"/>
      <c r="BC256" s="2018"/>
      <c r="BD256" s="2018"/>
      <c r="BE256" s="2019"/>
      <c r="BF256" s="959"/>
    </row>
    <row r="257" spans="1:58" ht="21.95" customHeight="1">
      <c r="A257" s="1936"/>
      <c r="B257" s="1971"/>
      <c r="C257" s="1972"/>
      <c r="D257" s="1972"/>
      <c r="E257" s="1972"/>
      <c r="F257" s="1972"/>
      <c r="G257" s="1972"/>
      <c r="H257" s="1972"/>
      <c r="I257" s="1972"/>
      <c r="J257" s="1973"/>
      <c r="K257" s="2069"/>
      <c r="L257" s="2050"/>
      <c r="M257" s="2050"/>
      <c r="N257" s="2051"/>
      <c r="O257" s="2069"/>
      <c r="P257" s="2050"/>
      <c r="Q257" s="2050"/>
      <c r="R257" s="2050"/>
      <c r="S257" s="2050"/>
      <c r="T257" s="2051"/>
      <c r="U257" s="2069"/>
      <c r="V257" s="2050"/>
      <c r="W257" s="2050"/>
      <c r="X257" s="2050"/>
      <c r="Y257" s="2050"/>
      <c r="Z257" s="2051"/>
      <c r="AA257" s="2069"/>
      <c r="AB257" s="2050"/>
      <c r="AC257" s="2050"/>
      <c r="AD257" s="2050"/>
      <c r="AE257" s="2051"/>
      <c r="AF257" s="2013" t="s">
        <v>1898</v>
      </c>
      <c r="AG257" s="2014"/>
      <c r="AH257" s="2014"/>
      <c r="AI257" s="2014"/>
      <c r="AJ257" s="2014"/>
      <c r="AK257" s="2014"/>
      <c r="AL257" s="1983"/>
      <c r="AM257" s="1984"/>
      <c r="AN257" s="1984"/>
      <c r="AO257" s="1984"/>
      <c r="AP257" s="1984"/>
      <c r="AQ257" s="1984"/>
      <c r="AR257" s="1984"/>
      <c r="AS257" s="1984"/>
      <c r="AT257" s="1984"/>
      <c r="AU257" s="1984"/>
      <c r="AV257" s="1984"/>
      <c r="AW257" s="1984"/>
      <c r="AX257" s="1984"/>
      <c r="AY257" s="1984"/>
      <c r="AZ257" s="1985"/>
      <c r="BA257" s="2018"/>
      <c r="BB257" s="2018"/>
      <c r="BC257" s="2018"/>
      <c r="BD257" s="2018"/>
      <c r="BE257" s="2019"/>
      <c r="BF257" s="959"/>
    </row>
    <row r="258" spans="1:58" ht="21.95" customHeight="1">
      <c r="A258" s="1936"/>
      <c r="B258" s="1971"/>
      <c r="C258" s="1972"/>
      <c r="D258" s="1972"/>
      <c r="E258" s="1972"/>
      <c r="F258" s="1972"/>
      <c r="G258" s="1972"/>
      <c r="H258" s="1972"/>
      <c r="I258" s="1972"/>
      <c r="J258" s="1973"/>
      <c r="K258" s="2069"/>
      <c r="L258" s="2050"/>
      <c r="M258" s="2050"/>
      <c r="N258" s="2051"/>
      <c r="O258" s="2069"/>
      <c r="P258" s="2050"/>
      <c r="Q258" s="2050"/>
      <c r="R258" s="2050"/>
      <c r="S258" s="2050"/>
      <c r="T258" s="2051"/>
      <c r="U258" s="2069"/>
      <c r="V258" s="2050"/>
      <c r="W258" s="2050"/>
      <c r="X258" s="2050"/>
      <c r="Y258" s="2050"/>
      <c r="Z258" s="2051"/>
      <c r="AA258" s="2069"/>
      <c r="AB258" s="2050"/>
      <c r="AC258" s="2050"/>
      <c r="AD258" s="2050"/>
      <c r="AE258" s="2051"/>
      <c r="AF258" s="2013" t="s">
        <v>1854</v>
      </c>
      <c r="AG258" s="2014"/>
      <c r="AH258" s="2014"/>
      <c r="AI258" s="2014"/>
      <c r="AJ258" s="2014"/>
      <c r="AK258" s="2014"/>
      <c r="AL258" s="1983"/>
      <c r="AM258" s="1984"/>
      <c r="AN258" s="1984"/>
      <c r="AO258" s="1984"/>
      <c r="AP258" s="1984"/>
      <c r="AQ258" s="1984"/>
      <c r="AR258" s="1984"/>
      <c r="AS258" s="1984"/>
      <c r="AT258" s="1984"/>
      <c r="AU258" s="1984"/>
      <c r="AV258" s="1984"/>
      <c r="AW258" s="1984"/>
      <c r="AX258" s="1984"/>
      <c r="AY258" s="1984"/>
      <c r="AZ258" s="1985"/>
      <c r="BA258" s="2018"/>
      <c r="BB258" s="2018"/>
      <c r="BC258" s="2018"/>
      <c r="BD258" s="2018"/>
      <c r="BE258" s="2019"/>
      <c r="BF258" s="959"/>
    </row>
    <row r="259" spans="1:58" ht="21.95" customHeight="1">
      <c r="A259" s="1936"/>
      <c r="B259" s="1971"/>
      <c r="C259" s="1972"/>
      <c r="D259" s="1972"/>
      <c r="E259" s="1972"/>
      <c r="F259" s="1972"/>
      <c r="G259" s="1972"/>
      <c r="H259" s="1972"/>
      <c r="I259" s="1972"/>
      <c r="J259" s="1973"/>
      <c r="K259" s="2069"/>
      <c r="L259" s="2050"/>
      <c r="M259" s="2050"/>
      <c r="N259" s="2051"/>
      <c r="O259" s="2069"/>
      <c r="P259" s="2050"/>
      <c r="Q259" s="2050"/>
      <c r="R259" s="2050"/>
      <c r="S259" s="2050"/>
      <c r="T259" s="2051"/>
      <c r="U259" s="2069"/>
      <c r="V259" s="2050"/>
      <c r="W259" s="2050"/>
      <c r="X259" s="2050"/>
      <c r="Y259" s="2050"/>
      <c r="Z259" s="2051"/>
      <c r="AA259" s="2069"/>
      <c r="AB259" s="2050"/>
      <c r="AC259" s="2050"/>
      <c r="AD259" s="2050"/>
      <c r="AE259" s="2051"/>
      <c r="AF259" s="2081" t="s">
        <v>1855</v>
      </c>
      <c r="AG259" s="2082"/>
      <c r="AH259" s="2082"/>
      <c r="AI259" s="2082"/>
      <c r="AJ259" s="2082"/>
      <c r="AK259" s="2083"/>
      <c r="AL259" s="2076" t="s">
        <v>1546</v>
      </c>
      <c r="AM259" s="2077"/>
      <c r="AN259" s="2077"/>
      <c r="AO259" s="2077"/>
      <c r="AP259" s="2077"/>
      <c r="AQ259" s="2077"/>
      <c r="AR259" s="2077"/>
      <c r="AS259" s="2077"/>
      <c r="AT259" s="2077"/>
      <c r="AU259" s="2077"/>
      <c r="AV259" s="2077"/>
      <c r="AW259" s="1447"/>
      <c r="AX259" s="2020" t="s">
        <v>1545</v>
      </c>
      <c r="AY259" s="2020"/>
      <c r="AZ259" s="2013"/>
      <c r="BA259" s="2078"/>
      <c r="BB259" s="2079"/>
      <c r="BC259" s="2079"/>
      <c r="BD259" s="2079"/>
      <c r="BE259" s="2080"/>
      <c r="BF259" s="960"/>
    </row>
    <row r="260" spans="1:58" ht="21.95" customHeight="1">
      <c r="A260" s="1936"/>
      <c r="B260" s="1971"/>
      <c r="C260" s="1972"/>
      <c r="D260" s="1972"/>
      <c r="E260" s="1972"/>
      <c r="F260" s="1972"/>
      <c r="G260" s="1972"/>
      <c r="H260" s="1972"/>
      <c r="I260" s="1972"/>
      <c r="J260" s="1973"/>
      <c r="K260" s="2069"/>
      <c r="L260" s="2050"/>
      <c r="M260" s="2050"/>
      <c r="N260" s="2051"/>
      <c r="O260" s="2069"/>
      <c r="P260" s="2050"/>
      <c r="Q260" s="2050"/>
      <c r="R260" s="2050"/>
      <c r="S260" s="2050"/>
      <c r="T260" s="2051"/>
      <c r="U260" s="2069"/>
      <c r="V260" s="2050"/>
      <c r="W260" s="2050"/>
      <c r="X260" s="2050"/>
      <c r="Y260" s="2050"/>
      <c r="Z260" s="2051"/>
      <c r="AA260" s="2069"/>
      <c r="AB260" s="2050"/>
      <c r="AC260" s="2050"/>
      <c r="AD260" s="2050"/>
      <c r="AE260" s="2051"/>
      <c r="AF260" s="2013" t="s">
        <v>1902</v>
      </c>
      <c r="AG260" s="2014"/>
      <c r="AH260" s="2014"/>
      <c r="AI260" s="2014"/>
      <c r="AJ260" s="2014"/>
      <c r="AK260" s="2014"/>
      <c r="AL260" s="1983"/>
      <c r="AM260" s="1984"/>
      <c r="AN260" s="1984"/>
      <c r="AO260" s="1984"/>
      <c r="AP260" s="1984"/>
      <c r="AQ260" s="1984"/>
      <c r="AR260" s="1984"/>
      <c r="AS260" s="1984"/>
      <c r="AT260" s="1984"/>
      <c r="AU260" s="1984"/>
      <c r="AV260" s="1984"/>
      <c r="AW260" s="1984"/>
      <c r="AX260" s="1984"/>
      <c r="AY260" s="1984"/>
      <c r="AZ260" s="1985"/>
      <c r="BA260" s="2018"/>
      <c r="BB260" s="2018"/>
      <c r="BC260" s="2018"/>
      <c r="BD260" s="2018"/>
      <c r="BE260" s="2019"/>
      <c r="BF260" s="959"/>
    </row>
    <row r="261" spans="1:58" ht="21.95" customHeight="1">
      <c r="A261" s="1936"/>
      <c r="B261" s="1971"/>
      <c r="C261" s="1972"/>
      <c r="D261" s="1972"/>
      <c r="E261" s="1972"/>
      <c r="F261" s="1972"/>
      <c r="G261" s="1972"/>
      <c r="H261" s="1972"/>
      <c r="I261" s="1972"/>
      <c r="J261" s="1973"/>
      <c r="K261" s="2069"/>
      <c r="L261" s="2050"/>
      <c r="M261" s="2050"/>
      <c r="N261" s="2051"/>
      <c r="O261" s="2069"/>
      <c r="P261" s="2050"/>
      <c r="Q261" s="2050"/>
      <c r="R261" s="2050"/>
      <c r="S261" s="2050"/>
      <c r="T261" s="2051"/>
      <c r="U261" s="2069"/>
      <c r="V261" s="2050"/>
      <c r="W261" s="2050"/>
      <c r="X261" s="2050"/>
      <c r="Y261" s="2050"/>
      <c r="Z261" s="2051"/>
      <c r="AA261" s="2069"/>
      <c r="AB261" s="2050"/>
      <c r="AC261" s="2050"/>
      <c r="AD261" s="2050"/>
      <c r="AE261" s="2051"/>
      <c r="AF261" s="2013" t="s">
        <v>1903</v>
      </c>
      <c r="AG261" s="2014"/>
      <c r="AH261" s="2014"/>
      <c r="AI261" s="2014"/>
      <c r="AJ261" s="2014"/>
      <c r="AK261" s="2014"/>
      <c r="AL261" s="1983"/>
      <c r="AM261" s="1984"/>
      <c r="AN261" s="1984"/>
      <c r="AO261" s="1984"/>
      <c r="AP261" s="1984"/>
      <c r="AQ261" s="1984"/>
      <c r="AR261" s="1984"/>
      <c r="AS261" s="1984"/>
      <c r="AT261" s="1984"/>
      <c r="AU261" s="1984"/>
      <c r="AV261" s="1984"/>
      <c r="AW261" s="1984"/>
      <c r="AX261" s="1984"/>
      <c r="AY261" s="1984"/>
      <c r="AZ261" s="1985"/>
      <c r="BA261" s="2018"/>
      <c r="BB261" s="2018"/>
      <c r="BC261" s="2018"/>
      <c r="BD261" s="2018"/>
      <c r="BE261" s="2019"/>
      <c r="BF261" s="959"/>
    </row>
    <row r="262" spans="1:58" ht="21.95" customHeight="1">
      <c r="A262" s="1936"/>
      <c r="B262" s="1971"/>
      <c r="C262" s="1972"/>
      <c r="D262" s="1972"/>
      <c r="E262" s="1972"/>
      <c r="F262" s="1972"/>
      <c r="G262" s="1972"/>
      <c r="H262" s="1972"/>
      <c r="I262" s="1972"/>
      <c r="J262" s="1973"/>
      <c r="K262" s="2069"/>
      <c r="L262" s="2050"/>
      <c r="M262" s="2050"/>
      <c r="N262" s="2051"/>
      <c r="O262" s="2069"/>
      <c r="P262" s="2050"/>
      <c r="Q262" s="2050"/>
      <c r="R262" s="2050"/>
      <c r="S262" s="2050"/>
      <c r="T262" s="2051"/>
      <c r="U262" s="2069"/>
      <c r="V262" s="2050"/>
      <c r="W262" s="2050"/>
      <c r="X262" s="2050"/>
      <c r="Y262" s="2050"/>
      <c r="Z262" s="2051"/>
      <c r="AA262" s="2069"/>
      <c r="AB262" s="2050"/>
      <c r="AC262" s="2050"/>
      <c r="AD262" s="2050"/>
      <c r="AE262" s="2051"/>
      <c r="AF262" s="2013" t="s">
        <v>1831</v>
      </c>
      <c r="AG262" s="2014"/>
      <c r="AH262" s="2014"/>
      <c r="AI262" s="2014"/>
      <c r="AJ262" s="2014"/>
      <c r="AK262" s="2014"/>
      <c r="AL262" s="2015"/>
      <c r="AM262" s="2016"/>
      <c r="AN262" s="2016"/>
      <c r="AO262" s="2016"/>
      <c r="AP262" s="2016"/>
      <c r="AQ262" s="2016"/>
      <c r="AR262" s="2016"/>
      <c r="AS262" s="2016"/>
      <c r="AT262" s="2016"/>
      <c r="AU262" s="2016"/>
      <c r="AV262" s="2016"/>
      <c r="AW262" s="2016"/>
      <c r="AX262" s="2016"/>
      <c r="AY262" s="2016"/>
      <c r="AZ262" s="2017"/>
      <c r="BA262" s="2018"/>
      <c r="BB262" s="2018"/>
      <c r="BC262" s="2018"/>
      <c r="BD262" s="2018"/>
      <c r="BE262" s="2019"/>
      <c r="BF262" s="959"/>
    </row>
    <row r="263" spans="1:58" ht="21.95" customHeight="1">
      <c r="A263" s="1936"/>
      <c r="B263" s="1971"/>
      <c r="C263" s="1972"/>
      <c r="D263" s="1972"/>
      <c r="E263" s="1972"/>
      <c r="F263" s="1972"/>
      <c r="G263" s="1972"/>
      <c r="H263" s="1972"/>
      <c r="I263" s="1972"/>
      <c r="J263" s="1973"/>
      <c r="K263" s="2069"/>
      <c r="L263" s="2050"/>
      <c r="M263" s="2050"/>
      <c r="N263" s="2051"/>
      <c r="O263" s="2069"/>
      <c r="P263" s="2050"/>
      <c r="Q263" s="2050"/>
      <c r="R263" s="2050"/>
      <c r="S263" s="2050"/>
      <c r="T263" s="2051"/>
      <c r="U263" s="2069"/>
      <c r="V263" s="2050"/>
      <c r="W263" s="2050"/>
      <c r="X263" s="2050"/>
      <c r="Y263" s="2050"/>
      <c r="Z263" s="2051"/>
      <c r="AA263" s="2069"/>
      <c r="AB263" s="2050"/>
      <c r="AC263" s="2050"/>
      <c r="AD263" s="2050"/>
      <c r="AE263" s="2051"/>
      <c r="AF263" s="2013" t="s">
        <v>1830</v>
      </c>
      <c r="AG263" s="2014"/>
      <c r="AH263" s="2014"/>
      <c r="AI263" s="2014"/>
      <c r="AJ263" s="2014"/>
      <c r="AK263" s="2014"/>
      <c r="AL263" s="1983"/>
      <c r="AM263" s="1984"/>
      <c r="AN263" s="1984"/>
      <c r="AO263" s="1984"/>
      <c r="AP263" s="1984"/>
      <c r="AQ263" s="1984"/>
      <c r="AR263" s="1984"/>
      <c r="AS263" s="1984"/>
      <c r="AT263" s="1984"/>
      <c r="AU263" s="1984"/>
      <c r="AV263" s="1984"/>
      <c r="AW263" s="1984"/>
      <c r="AX263" s="1984"/>
      <c r="AY263" s="1984"/>
      <c r="AZ263" s="1985"/>
      <c r="BA263" s="2018"/>
      <c r="BB263" s="2018"/>
      <c r="BC263" s="2018"/>
      <c r="BD263" s="2018"/>
      <c r="BE263" s="2019"/>
      <c r="BF263" s="959"/>
    </row>
    <row r="264" spans="1:58" ht="21.95" customHeight="1">
      <c r="A264" s="1936"/>
      <c r="B264" s="1971"/>
      <c r="C264" s="1972"/>
      <c r="D264" s="1972"/>
      <c r="E264" s="1972"/>
      <c r="F264" s="1972"/>
      <c r="G264" s="1972"/>
      <c r="H264" s="1972"/>
      <c r="I264" s="1972"/>
      <c r="J264" s="1973"/>
      <c r="K264" s="2070"/>
      <c r="L264" s="2071"/>
      <c r="M264" s="2071"/>
      <c r="N264" s="2072"/>
      <c r="O264" s="2070"/>
      <c r="P264" s="2071"/>
      <c r="Q264" s="2071"/>
      <c r="R264" s="2071"/>
      <c r="S264" s="2071"/>
      <c r="T264" s="2072"/>
      <c r="U264" s="2070"/>
      <c r="V264" s="2071"/>
      <c r="W264" s="2071"/>
      <c r="X264" s="2071"/>
      <c r="Y264" s="2071"/>
      <c r="Z264" s="2072"/>
      <c r="AA264" s="2070"/>
      <c r="AB264" s="2071"/>
      <c r="AC264" s="2071"/>
      <c r="AD264" s="2071"/>
      <c r="AE264" s="2072"/>
      <c r="AF264" s="2062" t="s">
        <v>1890</v>
      </c>
      <c r="AG264" s="2020"/>
      <c r="AH264" s="2020"/>
      <c r="AI264" s="2020"/>
      <c r="AJ264" s="2020"/>
      <c r="AK264" s="2013"/>
      <c r="AL264" s="1983"/>
      <c r="AM264" s="1984"/>
      <c r="AN264" s="1984"/>
      <c r="AO264" s="1984"/>
      <c r="AP264" s="1984"/>
      <c r="AQ264" s="1984"/>
      <c r="AR264" s="1984"/>
      <c r="AS264" s="1984"/>
      <c r="AT264" s="1984"/>
      <c r="AU264" s="1984"/>
      <c r="AV264" s="1984"/>
      <c r="AW264" s="1984"/>
      <c r="AX264" s="1984"/>
      <c r="AY264" s="1984"/>
      <c r="AZ264" s="1985"/>
      <c r="BA264" s="2018"/>
      <c r="BB264" s="2018"/>
      <c r="BC264" s="2018"/>
      <c r="BD264" s="2018"/>
      <c r="BE264" s="2019"/>
      <c r="BF264" s="960"/>
    </row>
    <row r="265" spans="1:58" ht="21.95" customHeight="1">
      <c r="A265" s="1936"/>
      <c r="B265" s="1971"/>
      <c r="C265" s="1972"/>
      <c r="D265" s="1972"/>
      <c r="E265" s="1972"/>
      <c r="F265" s="1972"/>
      <c r="G265" s="1972"/>
      <c r="H265" s="1972"/>
      <c r="I265" s="1972"/>
      <c r="J265" s="1973"/>
      <c r="K265" s="2070"/>
      <c r="L265" s="2071"/>
      <c r="M265" s="2071"/>
      <c r="N265" s="2072"/>
      <c r="O265" s="2070"/>
      <c r="P265" s="2071"/>
      <c r="Q265" s="2071"/>
      <c r="R265" s="2071"/>
      <c r="S265" s="2071"/>
      <c r="T265" s="2072"/>
      <c r="U265" s="2070"/>
      <c r="V265" s="2071"/>
      <c r="W265" s="2071"/>
      <c r="X265" s="2071"/>
      <c r="Y265" s="2071"/>
      <c r="Z265" s="2072"/>
      <c r="AA265" s="2070"/>
      <c r="AB265" s="2071"/>
      <c r="AC265" s="2071"/>
      <c r="AD265" s="2071"/>
      <c r="AE265" s="2072"/>
      <c r="AF265" s="2020" t="s">
        <v>1942</v>
      </c>
      <c r="AG265" s="2020"/>
      <c r="AH265" s="2020"/>
      <c r="AI265" s="2020"/>
      <c r="AJ265" s="2020"/>
      <c r="AK265" s="2013"/>
      <c r="AL265" s="1983"/>
      <c r="AM265" s="1984"/>
      <c r="AN265" s="1984"/>
      <c r="AO265" s="1984"/>
      <c r="AP265" s="1984"/>
      <c r="AQ265" s="1984"/>
      <c r="AR265" s="1984"/>
      <c r="AS265" s="1984"/>
      <c r="AT265" s="1984"/>
      <c r="AU265" s="1984"/>
      <c r="AV265" s="1984"/>
      <c r="AW265" s="1984"/>
      <c r="AX265" s="1984"/>
      <c r="AY265" s="1984"/>
      <c r="AZ265" s="1985"/>
      <c r="BA265" s="2018"/>
      <c r="BB265" s="2018"/>
      <c r="BC265" s="2018"/>
      <c r="BD265" s="2018"/>
      <c r="BE265" s="2019"/>
      <c r="BF265" s="959"/>
    </row>
    <row r="266" spans="1:58" ht="21.95" customHeight="1">
      <c r="A266" s="1936"/>
      <c r="B266" s="1971"/>
      <c r="C266" s="1972"/>
      <c r="D266" s="1972"/>
      <c r="E266" s="1972"/>
      <c r="F266" s="1972"/>
      <c r="G266" s="1972"/>
      <c r="H266" s="1972"/>
      <c r="I266" s="1972"/>
      <c r="J266" s="1973"/>
      <c r="K266" s="2070"/>
      <c r="L266" s="2071"/>
      <c r="M266" s="2071"/>
      <c r="N266" s="2072"/>
      <c r="O266" s="2070"/>
      <c r="P266" s="2071"/>
      <c r="Q266" s="2071"/>
      <c r="R266" s="2071"/>
      <c r="S266" s="2071"/>
      <c r="T266" s="2072"/>
      <c r="U266" s="2070"/>
      <c r="V266" s="2071"/>
      <c r="W266" s="2071"/>
      <c r="X266" s="2071"/>
      <c r="Y266" s="2071"/>
      <c r="Z266" s="2072"/>
      <c r="AA266" s="2070"/>
      <c r="AB266" s="2071"/>
      <c r="AC266" s="2071"/>
      <c r="AD266" s="2071"/>
      <c r="AE266" s="2072"/>
      <c r="AF266" s="2020" t="s">
        <v>1832</v>
      </c>
      <c r="AG266" s="2020"/>
      <c r="AH266" s="2020"/>
      <c r="AI266" s="2020"/>
      <c r="AJ266" s="2020"/>
      <c r="AK266" s="2013"/>
      <c r="AL266" s="1983"/>
      <c r="AM266" s="1984"/>
      <c r="AN266" s="1984"/>
      <c r="AO266" s="1984"/>
      <c r="AP266" s="1984"/>
      <c r="AQ266" s="1984"/>
      <c r="AR266" s="1984"/>
      <c r="AS266" s="1984"/>
      <c r="AT266" s="1984"/>
      <c r="AU266" s="1984"/>
      <c r="AV266" s="1984"/>
      <c r="AW266" s="1984"/>
      <c r="AX266" s="1984"/>
      <c r="AY266" s="1984"/>
      <c r="AZ266" s="1985"/>
      <c r="BA266" s="2018"/>
      <c r="BB266" s="2018"/>
      <c r="BC266" s="2018"/>
      <c r="BD266" s="2018"/>
      <c r="BE266" s="2019"/>
      <c r="BF266" s="959"/>
    </row>
    <row r="267" spans="1:58" ht="21.95" customHeight="1">
      <c r="A267" s="1936"/>
      <c r="B267" s="1971"/>
      <c r="C267" s="1972"/>
      <c r="D267" s="1972"/>
      <c r="E267" s="1972"/>
      <c r="F267" s="1972"/>
      <c r="G267" s="1972"/>
      <c r="H267" s="1972"/>
      <c r="I267" s="1972"/>
      <c r="J267" s="1973"/>
      <c r="K267" s="2070"/>
      <c r="L267" s="2071"/>
      <c r="M267" s="2071"/>
      <c r="N267" s="2072"/>
      <c r="O267" s="2070"/>
      <c r="P267" s="2071"/>
      <c r="Q267" s="2071"/>
      <c r="R267" s="2071"/>
      <c r="S267" s="2071"/>
      <c r="T267" s="2072"/>
      <c r="U267" s="2070"/>
      <c r="V267" s="2071"/>
      <c r="W267" s="2071"/>
      <c r="X267" s="2071"/>
      <c r="Y267" s="2071"/>
      <c r="Z267" s="2072"/>
      <c r="AA267" s="2070"/>
      <c r="AB267" s="2071"/>
      <c r="AC267" s="2071"/>
      <c r="AD267" s="2071"/>
      <c r="AE267" s="2072"/>
      <c r="AF267" s="2020" t="s">
        <v>1891</v>
      </c>
      <c r="AG267" s="2020"/>
      <c r="AH267" s="2020"/>
      <c r="AI267" s="2020"/>
      <c r="AJ267" s="2020"/>
      <c r="AK267" s="2013"/>
      <c r="AL267" s="2054"/>
      <c r="AM267" s="2055"/>
      <c r="AN267" s="2055"/>
      <c r="AO267" s="2055"/>
      <c r="AP267" s="2055"/>
      <c r="AQ267" s="2055"/>
      <c r="AR267" s="2055"/>
      <c r="AS267" s="2055"/>
      <c r="AT267" s="2055"/>
      <c r="AU267" s="2055"/>
      <c r="AV267" s="2055"/>
      <c r="AW267" s="2055"/>
      <c r="AX267" s="2055"/>
      <c r="AY267" s="2055"/>
      <c r="AZ267" s="2056"/>
      <c r="BA267" s="2018"/>
      <c r="BB267" s="2021"/>
      <c r="BC267" s="2021"/>
      <c r="BD267" s="2021"/>
      <c r="BE267" s="2022"/>
      <c r="BF267" s="961"/>
    </row>
    <row r="268" spans="1:58" ht="21.95" customHeight="1">
      <c r="A268" s="1936"/>
      <c r="B268" s="1971"/>
      <c r="C268" s="1972"/>
      <c r="D268" s="1972"/>
      <c r="E268" s="1972"/>
      <c r="F268" s="1972"/>
      <c r="G268" s="1972"/>
      <c r="H268" s="1972"/>
      <c r="I268" s="1972"/>
      <c r="J268" s="1973"/>
      <c r="K268" s="2070"/>
      <c r="L268" s="2071"/>
      <c r="M268" s="2071"/>
      <c r="N268" s="2072"/>
      <c r="O268" s="2070"/>
      <c r="P268" s="2071"/>
      <c r="Q268" s="2071"/>
      <c r="R268" s="2071"/>
      <c r="S268" s="2071"/>
      <c r="T268" s="2072"/>
      <c r="U268" s="2070"/>
      <c r="V268" s="2071"/>
      <c r="W268" s="2071"/>
      <c r="X268" s="2071"/>
      <c r="Y268" s="2071"/>
      <c r="Z268" s="2072"/>
      <c r="AA268" s="2070"/>
      <c r="AB268" s="2071"/>
      <c r="AC268" s="2071"/>
      <c r="AD268" s="2071"/>
      <c r="AE268" s="2072"/>
      <c r="AF268" s="2020" t="s">
        <v>1836</v>
      </c>
      <c r="AG268" s="2020"/>
      <c r="AH268" s="2020"/>
      <c r="AI268" s="2020"/>
      <c r="AJ268" s="2020"/>
      <c r="AK268" s="2013"/>
      <c r="AL268" s="1983"/>
      <c r="AM268" s="1984"/>
      <c r="AN268" s="1984"/>
      <c r="AO268" s="1984"/>
      <c r="AP268" s="1984"/>
      <c r="AQ268" s="1984"/>
      <c r="AR268" s="1984"/>
      <c r="AS268" s="1984"/>
      <c r="AT268" s="1984"/>
      <c r="AU268" s="1984"/>
      <c r="AV268" s="1984"/>
      <c r="AW268" s="1984"/>
      <c r="AX268" s="1984"/>
      <c r="AY268" s="1984"/>
      <c r="AZ268" s="1985"/>
      <c r="BA268" s="2018"/>
      <c r="BB268" s="2021"/>
      <c r="BC268" s="2021"/>
      <c r="BD268" s="2021"/>
      <c r="BE268" s="2022"/>
      <c r="BF268" s="961"/>
    </row>
    <row r="269" spans="1:58" ht="21.95" customHeight="1">
      <c r="A269" s="1936"/>
      <c r="B269" s="1974"/>
      <c r="C269" s="1975"/>
      <c r="D269" s="1975"/>
      <c r="E269" s="1975"/>
      <c r="F269" s="1975"/>
      <c r="G269" s="1975"/>
      <c r="H269" s="1975"/>
      <c r="I269" s="1975"/>
      <c r="J269" s="1976"/>
      <c r="K269" s="2073"/>
      <c r="L269" s="2074"/>
      <c r="M269" s="2074"/>
      <c r="N269" s="2075"/>
      <c r="O269" s="2073"/>
      <c r="P269" s="2074"/>
      <c r="Q269" s="2074"/>
      <c r="R269" s="2074"/>
      <c r="S269" s="2074"/>
      <c r="T269" s="2075"/>
      <c r="U269" s="2073"/>
      <c r="V269" s="2074"/>
      <c r="W269" s="2074"/>
      <c r="X269" s="2074"/>
      <c r="Y269" s="2074"/>
      <c r="Z269" s="2075"/>
      <c r="AA269" s="2073"/>
      <c r="AB269" s="2074"/>
      <c r="AC269" s="2074"/>
      <c r="AD269" s="2074"/>
      <c r="AE269" s="2075"/>
      <c r="AF269" s="2039" t="s">
        <v>1833</v>
      </c>
      <c r="AG269" s="2020"/>
      <c r="AH269" s="2020"/>
      <c r="AI269" s="2020"/>
      <c r="AJ269" s="2020"/>
      <c r="AK269" s="2013"/>
      <c r="AL269" s="2015"/>
      <c r="AM269" s="2016"/>
      <c r="AN269" s="2016"/>
      <c r="AO269" s="2016"/>
      <c r="AP269" s="2016"/>
      <c r="AQ269" s="2016"/>
      <c r="AR269" s="2016"/>
      <c r="AS269" s="2016"/>
      <c r="AT269" s="2016"/>
      <c r="AU269" s="2016"/>
      <c r="AV269" s="2016"/>
      <c r="AW269" s="2016"/>
      <c r="AX269" s="2016"/>
      <c r="AY269" s="2016"/>
      <c r="AZ269" s="2017"/>
      <c r="BA269" s="2018"/>
      <c r="BB269" s="2021"/>
      <c r="BC269" s="2021"/>
      <c r="BD269" s="2021"/>
      <c r="BE269" s="2022"/>
      <c r="BF269" s="961"/>
    </row>
    <row r="270" spans="1:58" ht="21.95" customHeight="1">
      <c r="A270" s="1936"/>
      <c r="B270" s="1968" t="s">
        <v>464</v>
      </c>
      <c r="C270" s="1969"/>
      <c r="D270" s="1969"/>
      <c r="E270" s="1969"/>
      <c r="F270" s="1969"/>
      <c r="G270" s="1969"/>
      <c r="H270" s="1969"/>
      <c r="I270" s="1969"/>
      <c r="J270" s="1970"/>
      <c r="K270" s="2023"/>
      <c r="L270" s="2024"/>
      <c r="M270" s="2024"/>
      <c r="N270" s="2025"/>
      <c r="O270" s="2023"/>
      <c r="P270" s="2024"/>
      <c r="Q270" s="2024"/>
      <c r="R270" s="2024"/>
      <c r="S270" s="2024"/>
      <c r="T270" s="2025"/>
      <c r="U270" s="2023"/>
      <c r="V270" s="2035"/>
      <c r="W270" s="2035"/>
      <c r="X270" s="2035"/>
      <c r="Y270" s="2035"/>
      <c r="Z270" s="2036"/>
      <c r="AA270" s="2066"/>
      <c r="AB270" s="2024"/>
      <c r="AC270" s="2024"/>
      <c r="AD270" s="2024"/>
      <c r="AE270" s="2025"/>
      <c r="AF270" s="2061" t="s">
        <v>1904</v>
      </c>
      <c r="AG270" s="2062"/>
      <c r="AH270" s="2062"/>
      <c r="AI270" s="2062"/>
      <c r="AJ270" s="2062"/>
      <c r="AK270" s="2057"/>
      <c r="AL270" s="2015"/>
      <c r="AM270" s="2016"/>
      <c r="AN270" s="2016"/>
      <c r="AO270" s="2016"/>
      <c r="AP270" s="2016"/>
      <c r="AQ270" s="2016"/>
      <c r="AR270" s="2016"/>
      <c r="AS270" s="2016"/>
      <c r="AT270" s="2016"/>
      <c r="AU270" s="2016"/>
      <c r="AV270" s="2016"/>
      <c r="AW270" s="2016"/>
      <c r="AX270" s="2016"/>
      <c r="AY270" s="2016"/>
      <c r="AZ270" s="2017"/>
      <c r="BA270" s="2058"/>
      <c r="BB270" s="2059"/>
      <c r="BC270" s="2059"/>
      <c r="BD270" s="2059"/>
      <c r="BE270" s="2060"/>
      <c r="BF270" s="961"/>
    </row>
    <row r="271" spans="1:58" ht="21" customHeight="1">
      <c r="A271" s="1936"/>
      <c r="B271" s="1971"/>
      <c r="C271" s="1972"/>
      <c r="D271" s="1972"/>
      <c r="E271" s="1972"/>
      <c r="F271" s="1972"/>
      <c r="G271" s="1972"/>
      <c r="H271" s="1972"/>
      <c r="I271" s="1972"/>
      <c r="J271" s="1973"/>
      <c r="K271" s="2026"/>
      <c r="L271" s="2027"/>
      <c r="M271" s="2027"/>
      <c r="N271" s="2028"/>
      <c r="O271" s="2026"/>
      <c r="P271" s="2027"/>
      <c r="Q271" s="2027"/>
      <c r="R271" s="2027"/>
      <c r="S271" s="2027"/>
      <c r="T271" s="2028"/>
      <c r="U271" s="2026"/>
      <c r="V271" s="2030"/>
      <c r="W271" s="2030"/>
      <c r="X271" s="2030"/>
      <c r="Y271" s="2030"/>
      <c r="Z271" s="2031"/>
      <c r="AA271" s="2067"/>
      <c r="AB271" s="2027"/>
      <c r="AC271" s="2027"/>
      <c r="AD271" s="2027"/>
      <c r="AE271" s="2028"/>
      <c r="AF271" s="2061" t="s">
        <v>1905</v>
      </c>
      <c r="AG271" s="2062"/>
      <c r="AH271" s="2062"/>
      <c r="AI271" s="2062"/>
      <c r="AJ271" s="2062"/>
      <c r="AK271" s="2057"/>
      <c r="AL271" s="2054"/>
      <c r="AM271" s="2055"/>
      <c r="AN271" s="2055"/>
      <c r="AO271" s="2055"/>
      <c r="AP271" s="2055"/>
      <c r="AQ271" s="2055"/>
      <c r="AR271" s="2055"/>
      <c r="AS271" s="2055"/>
      <c r="AT271" s="2055"/>
      <c r="AU271" s="2055"/>
      <c r="AV271" s="2055"/>
      <c r="AW271" s="2055"/>
      <c r="AX271" s="2055"/>
      <c r="AY271" s="2055"/>
      <c r="AZ271" s="2056"/>
      <c r="BA271" s="2058"/>
      <c r="BB271" s="2059"/>
      <c r="BC271" s="2059"/>
      <c r="BD271" s="2059"/>
      <c r="BE271" s="2060"/>
      <c r="BF271" s="960"/>
    </row>
    <row r="272" spans="1:58" ht="21.95" customHeight="1">
      <c r="A272" s="1936"/>
      <c r="B272" s="1971"/>
      <c r="C272" s="1972"/>
      <c r="D272" s="1972"/>
      <c r="E272" s="1972"/>
      <c r="F272" s="1972"/>
      <c r="G272" s="1972"/>
      <c r="H272" s="1972"/>
      <c r="I272" s="1972"/>
      <c r="J272" s="1973"/>
      <c r="K272" s="2026"/>
      <c r="L272" s="2027"/>
      <c r="M272" s="2027"/>
      <c r="N272" s="2028"/>
      <c r="O272" s="2026"/>
      <c r="P272" s="2027"/>
      <c r="Q272" s="2027"/>
      <c r="R272" s="2027"/>
      <c r="S272" s="2027"/>
      <c r="T272" s="2028"/>
      <c r="U272" s="2026"/>
      <c r="V272" s="2030"/>
      <c r="W272" s="2030"/>
      <c r="X272" s="2030"/>
      <c r="Y272" s="2030"/>
      <c r="Z272" s="2031"/>
      <c r="AA272" s="2067"/>
      <c r="AB272" s="2027"/>
      <c r="AC272" s="2027"/>
      <c r="AD272" s="2027"/>
      <c r="AE272" s="2028"/>
      <c r="AF272" s="2013" t="s">
        <v>1826</v>
      </c>
      <c r="AG272" s="2014"/>
      <c r="AH272" s="2014"/>
      <c r="AI272" s="2014"/>
      <c r="AJ272" s="2014"/>
      <c r="AK272" s="2014"/>
      <c r="AL272" s="2015"/>
      <c r="AM272" s="2016"/>
      <c r="AN272" s="2016"/>
      <c r="AO272" s="2016"/>
      <c r="AP272" s="2016"/>
      <c r="AQ272" s="2016"/>
      <c r="AR272" s="2016"/>
      <c r="AS272" s="2016"/>
      <c r="AT272" s="2016"/>
      <c r="AU272" s="2016"/>
      <c r="AV272" s="2016"/>
      <c r="AW272" s="2016"/>
      <c r="AX272" s="2016"/>
      <c r="AY272" s="2016"/>
      <c r="AZ272" s="2017"/>
      <c r="BA272" s="2018"/>
      <c r="BB272" s="2018"/>
      <c r="BC272" s="2018"/>
      <c r="BD272" s="2018"/>
      <c r="BE272" s="2019"/>
      <c r="BF272" s="961"/>
    </row>
    <row r="273" spans="1:58" ht="21.95" customHeight="1">
      <c r="A273" s="1936"/>
      <c r="B273" s="1971"/>
      <c r="C273" s="1972"/>
      <c r="D273" s="1972"/>
      <c r="E273" s="1972"/>
      <c r="F273" s="1972"/>
      <c r="G273" s="1972"/>
      <c r="H273" s="1972"/>
      <c r="I273" s="1972"/>
      <c r="J273" s="1973"/>
      <c r="K273" s="2026"/>
      <c r="L273" s="2027"/>
      <c r="M273" s="2027"/>
      <c r="N273" s="2028"/>
      <c r="O273" s="2026"/>
      <c r="P273" s="2027"/>
      <c r="Q273" s="2027"/>
      <c r="R273" s="2027"/>
      <c r="S273" s="2027"/>
      <c r="T273" s="2028"/>
      <c r="U273" s="2026"/>
      <c r="V273" s="2030"/>
      <c r="W273" s="2030"/>
      <c r="X273" s="2030"/>
      <c r="Y273" s="2030"/>
      <c r="Z273" s="2031"/>
      <c r="AA273" s="2067"/>
      <c r="AB273" s="2027"/>
      <c r="AC273" s="2027"/>
      <c r="AD273" s="2027"/>
      <c r="AE273" s="2028"/>
      <c r="AF273" s="2013" t="s">
        <v>1839</v>
      </c>
      <c r="AG273" s="2014"/>
      <c r="AH273" s="2014"/>
      <c r="AI273" s="2014"/>
      <c r="AJ273" s="2014"/>
      <c r="AK273" s="2014"/>
      <c r="AL273" s="2015"/>
      <c r="AM273" s="2016"/>
      <c r="AN273" s="2016"/>
      <c r="AO273" s="2016"/>
      <c r="AP273" s="2016"/>
      <c r="AQ273" s="2016"/>
      <c r="AR273" s="2016"/>
      <c r="AS273" s="2016"/>
      <c r="AT273" s="2016"/>
      <c r="AU273" s="2016"/>
      <c r="AV273" s="2016"/>
      <c r="AW273" s="2016"/>
      <c r="AX273" s="2016"/>
      <c r="AY273" s="2016"/>
      <c r="AZ273" s="2017"/>
      <c r="BA273" s="2018"/>
      <c r="BB273" s="2018"/>
      <c r="BC273" s="2018"/>
      <c r="BD273" s="2018"/>
      <c r="BE273" s="2019"/>
      <c r="BF273" s="961"/>
    </row>
    <row r="274" spans="1:58" ht="21.95" customHeight="1">
      <c r="A274" s="1936"/>
      <c r="B274" s="1971"/>
      <c r="C274" s="1972"/>
      <c r="D274" s="1972"/>
      <c r="E274" s="1972"/>
      <c r="F274" s="1972"/>
      <c r="G274" s="1972"/>
      <c r="H274" s="1972"/>
      <c r="I274" s="1972"/>
      <c r="J274" s="1973"/>
      <c r="K274" s="2026"/>
      <c r="L274" s="2027"/>
      <c r="M274" s="2027"/>
      <c r="N274" s="2028"/>
      <c r="O274" s="2026"/>
      <c r="P274" s="2027"/>
      <c r="Q274" s="2027"/>
      <c r="R274" s="2027"/>
      <c r="S274" s="2027"/>
      <c r="T274" s="2028"/>
      <c r="U274" s="2026"/>
      <c r="V274" s="2030"/>
      <c r="W274" s="2030"/>
      <c r="X274" s="2030"/>
      <c r="Y274" s="2030"/>
      <c r="Z274" s="2031"/>
      <c r="AA274" s="2067"/>
      <c r="AB274" s="2027"/>
      <c r="AC274" s="2027"/>
      <c r="AD274" s="2027"/>
      <c r="AE274" s="2028"/>
      <c r="AF274" s="2013" t="s">
        <v>1906</v>
      </c>
      <c r="AG274" s="2014"/>
      <c r="AH274" s="2014"/>
      <c r="AI274" s="2014"/>
      <c r="AJ274" s="2014"/>
      <c r="AK274" s="2014"/>
      <c r="AL274" s="2015"/>
      <c r="AM274" s="2016"/>
      <c r="AN274" s="2016"/>
      <c r="AO274" s="2016"/>
      <c r="AP274" s="2016"/>
      <c r="AQ274" s="2016"/>
      <c r="AR274" s="2016"/>
      <c r="AS274" s="2016"/>
      <c r="AT274" s="2016"/>
      <c r="AU274" s="2016"/>
      <c r="AV274" s="2016"/>
      <c r="AW274" s="2016"/>
      <c r="AX274" s="2016"/>
      <c r="AY274" s="2016"/>
      <c r="AZ274" s="2017"/>
      <c r="BA274" s="2018"/>
      <c r="BB274" s="2018"/>
      <c r="BC274" s="2018"/>
      <c r="BD274" s="2018"/>
      <c r="BE274" s="2019"/>
      <c r="BF274" s="961"/>
    </row>
    <row r="275" spans="1:58" ht="21.95" customHeight="1">
      <c r="A275" s="1936"/>
      <c r="B275" s="1971"/>
      <c r="C275" s="1972"/>
      <c r="D275" s="1972"/>
      <c r="E275" s="1972"/>
      <c r="F275" s="1972"/>
      <c r="G275" s="1972"/>
      <c r="H275" s="1972"/>
      <c r="I275" s="1972"/>
      <c r="J275" s="1973"/>
      <c r="K275" s="2026"/>
      <c r="L275" s="2027"/>
      <c r="M275" s="2027"/>
      <c r="N275" s="2028"/>
      <c r="O275" s="2026"/>
      <c r="P275" s="2027"/>
      <c r="Q275" s="2027"/>
      <c r="R275" s="2027"/>
      <c r="S275" s="2027"/>
      <c r="T275" s="2028"/>
      <c r="U275" s="2026"/>
      <c r="V275" s="2030"/>
      <c r="W275" s="2030"/>
      <c r="X275" s="2030"/>
      <c r="Y275" s="2030"/>
      <c r="Z275" s="2031"/>
      <c r="AA275" s="2067"/>
      <c r="AB275" s="2027"/>
      <c r="AC275" s="2027"/>
      <c r="AD275" s="2027"/>
      <c r="AE275" s="2028"/>
      <c r="AF275" s="2039" t="s">
        <v>1827</v>
      </c>
      <c r="AG275" s="2020"/>
      <c r="AH275" s="2020"/>
      <c r="AI275" s="2020"/>
      <c r="AJ275" s="2020"/>
      <c r="AK275" s="2013"/>
      <c r="AL275" s="2015"/>
      <c r="AM275" s="2016"/>
      <c r="AN275" s="2016"/>
      <c r="AO275" s="2016"/>
      <c r="AP275" s="2016"/>
      <c r="AQ275" s="2016"/>
      <c r="AR275" s="2016"/>
      <c r="AS275" s="2016"/>
      <c r="AT275" s="2016"/>
      <c r="AU275" s="2016"/>
      <c r="AV275" s="2016"/>
      <c r="AW275" s="2016"/>
      <c r="AX275" s="2016"/>
      <c r="AY275" s="2016"/>
      <c r="AZ275" s="2017"/>
      <c r="BA275" s="2042"/>
      <c r="BB275" s="2043"/>
      <c r="BC275" s="2043"/>
      <c r="BD275" s="2043"/>
      <c r="BE275" s="2044"/>
      <c r="BF275" s="959"/>
    </row>
    <row r="276" spans="1:58" ht="21.95" customHeight="1">
      <c r="A276" s="1936"/>
      <c r="B276" s="1971"/>
      <c r="C276" s="1972"/>
      <c r="D276" s="1972"/>
      <c r="E276" s="1972"/>
      <c r="F276" s="1972"/>
      <c r="G276" s="1972"/>
      <c r="H276" s="1972"/>
      <c r="I276" s="1972"/>
      <c r="J276" s="1973"/>
      <c r="K276" s="2026"/>
      <c r="L276" s="2027"/>
      <c r="M276" s="2027"/>
      <c r="N276" s="2028"/>
      <c r="O276" s="2026"/>
      <c r="P276" s="2027"/>
      <c r="Q276" s="2027"/>
      <c r="R276" s="2027"/>
      <c r="S276" s="2027"/>
      <c r="T276" s="2028"/>
      <c r="U276" s="2026"/>
      <c r="V276" s="2030"/>
      <c r="W276" s="2030"/>
      <c r="X276" s="2030"/>
      <c r="Y276" s="2030"/>
      <c r="Z276" s="2031"/>
      <c r="AA276" s="2067"/>
      <c r="AB276" s="2027"/>
      <c r="AC276" s="2027"/>
      <c r="AD276" s="2027"/>
      <c r="AE276" s="2028"/>
      <c r="AF276" s="2020" t="s">
        <v>810</v>
      </c>
      <c r="AG276" s="2020"/>
      <c r="AH276" s="2020"/>
      <c r="AI276" s="2020"/>
      <c r="AJ276" s="2020"/>
      <c r="AK276" s="2013"/>
      <c r="AL276" s="2015"/>
      <c r="AM276" s="2016"/>
      <c r="AN276" s="2016"/>
      <c r="AO276" s="2016"/>
      <c r="AP276" s="2016"/>
      <c r="AQ276" s="2016"/>
      <c r="AR276" s="2016"/>
      <c r="AS276" s="2016"/>
      <c r="AT276" s="2016"/>
      <c r="AU276" s="2016"/>
      <c r="AV276" s="2016"/>
      <c r="AW276" s="2016"/>
      <c r="AX276" s="2016"/>
      <c r="AY276" s="2016"/>
      <c r="AZ276" s="2017"/>
      <c r="BA276" s="2018"/>
      <c r="BB276" s="2018"/>
      <c r="BC276" s="2018"/>
      <c r="BD276" s="2018"/>
      <c r="BE276" s="2019"/>
      <c r="BF276" s="959"/>
    </row>
    <row r="277" spans="1:58" ht="21.95" customHeight="1">
      <c r="A277" s="1936"/>
      <c r="B277" s="1971"/>
      <c r="C277" s="1972"/>
      <c r="D277" s="1972"/>
      <c r="E277" s="1972"/>
      <c r="F277" s="1972"/>
      <c r="G277" s="1972"/>
      <c r="H277" s="1972"/>
      <c r="I277" s="1972"/>
      <c r="J277" s="1973"/>
      <c r="K277" s="2026"/>
      <c r="L277" s="2027"/>
      <c r="M277" s="2027"/>
      <c r="N277" s="2028"/>
      <c r="O277" s="2026"/>
      <c r="P277" s="2027"/>
      <c r="Q277" s="2027"/>
      <c r="R277" s="2027"/>
      <c r="S277" s="2027"/>
      <c r="T277" s="2028"/>
      <c r="U277" s="2026"/>
      <c r="V277" s="2030"/>
      <c r="W277" s="2030"/>
      <c r="X277" s="2030"/>
      <c r="Y277" s="2030"/>
      <c r="Z277" s="2031"/>
      <c r="AA277" s="2067"/>
      <c r="AB277" s="2027"/>
      <c r="AC277" s="2027"/>
      <c r="AD277" s="2027"/>
      <c r="AE277" s="2028"/>
      <c r="AF277" s="2020" t="s">
        <v>1834</v>
      </c>
      <c r="AG277" s="2020"/>
      <c r="AH277" s="2020"/>
      <c r="AI277" s="2020"/>
      <c r="AJ277" s="2020"/>
      <c r="AK277" s="2013"/>
      <c r="AL277" s="2015"/>
      <c r="AM277" s="2016"/>
      <c r="AN277" s="2016"/>
      <c r="AO277" s="2016"/>
      <c r="AP277" s="2016"/>
      <c r="AQ277" s="2016"/>
      <c r="AR277" s="2016"/>
      <c r="AS277" s="2016"/>
      <c r="AT277" s="2016"/>
      <c r="AU277" s="2016"/>
      <c r="AV277" s="2016"/>
      <c r="AW277" s="2016"/>
      <c r="AX277" s="2016"/>
      <c r="AY277" s="2016"/>
      <c r="AZ277" s="2017"/>
      <c r="BA277" s="2018"/>
      <c r="BB277" s="2018"/>
      <c r="BC277" s="2018"/>
      <c r="BD277" s="2018"/>
      <c r="BE277" s="2019"/>
      <c r="BF277" s="959"/>
    </row>
    <row r="278" spans="1:58" ht="21.95" customHeight="1">
      <c r="A278" s="1936"/>
      <c r="B278" s="1971"/>
      <c r="C278" s="1972"/>
      <c r="D278" s="1972"/>
      <c r="E278" s="1972"/>
      <c r="F278" s="1972"/>
      <c r="G278" s="1972"/>
      <c r="H278" s="1972"/>
      <c r="I278" s="1972"/>
      <c r="J278" s="1973"/>
      <c r="K278" s="2026"/>
      <c r="L278" s="2027"/>
      <c r="M278" s="2027"/>
      <c r="N278" s="2028"/>
      <c r="O278" s="2026"/>
      <c r="P278" s="2027"/>
      <c r="Q278" s="2027"/>
      <c r="R278" s="2027"/>
      <c r="S278" s="2027"/>
      <c r="T278" s="2028"/>
      <c r="U278" s="2026"/>
      <c r="V278" s="2030"/>
      <c r="W278" s="2030"/>
      <c r="X278" s="2030"/>
      <c r="Y278" s="2030"/>
      <c r="Z278" s="2031"/>
      <c r="AA278" s="2067"/>
      <c r="AB278" s="2027"/>
      <c r="AC278" s="2027"/>
      <c r="AD278" s="2027"/>
      <c r="AE278" s="2028"/>
      <c r="AF278" s="2057" t="s">
        <v>1907</v>
      </c>
      <c r="AG278" s="2014"/>
      <c r="AH278" s="2014"/>
      <c r="AI278" s="2014"/>
      <c r="AJ278" s="2014"/>
      <c r="AK278" s="2014"/>
      <c r="AL278" s="2015"/>
      <c r="AM278" s="2016"/>
      <c r="AN278" s="2016"/>
      <c r="AO278" s="2016"/>
      <c r="AP278" s="2016"/>
      <c r="AQ278" s="2016"/>
      <c r="AR278" s="2016"/>
      <c r="AS278" s="2016"/>
      <c r="AT278" s="2016"/>
      <c r="AU278" s="2016"/>
      <c r="AV278" s="2016"/>
      <c r="AW278" s="2016"/>
      <c r="AX278" s="2016"/>
      <c r="AY278" s="2016"/>
      <c r="AZ278" s="2017"/>
      <c r="BA278" s="2018"/>
      <c r="BB278" s="2018"/>
      <c r="BC278" s="2018"/>
      <c r="BD278" s="2018"/>
      <c r="BE278" s="2019"/>
      <c r="BF278" s="960"/>
    </row>
    <row r="279" spans="1:58" ht="21.95" customHeight="1">
      <c r="A279" s="1936"/>
      <c r="B279" s="1971"/>
      <c r="C279" s="1972"/>
      <c r="D279" s="1972"/>
      <c r="E279" s="1972"/>
      <c r="F279" s="1972"/>
      <c r="G279" s="1972"/>
      <c r="H279" s="1972"/>
      <c r="I279" s="1972"/>
      <c r="J279" s="1973"/>
      <c r="K279" s="2026"/>
      <c r="L279" s="2027"/>
      <c r="M279" s="2027"/>
      <c r="N279" s="2028"/>
      <c r="O279" s="2026"/>
      <c r="P279" s="2027"/>
      <c r="Q279" s="2027"/>
      <c r="R279" s="2027"/>
      <c r="S279" s="2027"/>
      <c r="T279" s="2028"/>
      <c r="U279" s="2026"/>
      <c r="V279" s="2030"/>
      <c r="W279" s="2030"/>
      <c r="X279" s="2030"/>
      <c r="Y279" s="2030"/>
      <c r="Z279" s="2031"/>
      <c r="AA279" s="2067"/>
      <c r="AB279" s="2027"/>
      <c r="AC279" s="2027"/>
      <c r="AD279" s="2027"/>
      <c r="AE279" s="2028"/>
      <c r="AF279" s="2039" t="s">
        <v>1908</v>
      </c>
      <c r="AG279" s="2020"/>
      <c r="AH279" s="2020"/>
      <c r="AI279" s="2020"/>
      <c r="AJ279" s="2020"/>
      <c r="AK279" s="2013"/>
      <c r="AL279" s="2015"/>
      <c r="AM279" s="2016"/>
      <c r="AN279" s="2016"/>
      <c r="AO279" s="2016"/>
      <c r="AP279" s="2016"/>
      <c r="AQ279" s="2016"/>
      <c r="AR279" s="2016"/>
      <c r="AS279" s="2016"/>
      <c r="AT279" s="2016"/>
      <c r="AU279" s="2016"/>
      <c r="AV279" s="2016"/>
      <c r="AW279" s="2016"/>
      <c r="AX279" s="2016"/>
      <c r="AY279" s="2016"/>
      <c r="AZ279" s="2017"/>
      <c r="BA279" s="2018"/>
      <c r="BB279" s="2018"/>
      <c r="BC279" s="2018"/>
      <c r="BD279" s="2018"/>
      <c r="BE279" s="2019"/>
      <c r="BF279" s="960"/>
    </row>
    <row r="280" spans="1:58" ht="21.95" customHeight="1">
      <c r="A280" s="1936"/>
      <c r="B280" s="1971"/>
      <c r="C280" s="1972"/>
      <c r="D280" s="1972"/>
      <c r="E280" s="1972"/>
      <c r="F280" s="1972"/>
      <c r="G280" s="1972"/>
      <c r="H280" s="1972"/>
      <c r="I280" s="1972"/>
      <c r="J280" s="1973"/>
      <c r="K280" s="2026"/>
      <c r="L280" s="2027"/>
      <c r="M280" s="2027"/>
      <c r="N280" s="2028"/>
      <c r="O280" s="2026"/>
      <c r="P280" s="2027"/>
      <c r="Q280" s="2027"/>
      <c r="R280" s="2027"/>
      <c r="S280" s="2027"/>
      <c r="T280" s="2028"/>
      <c r="U280" s="2026"/>
      <c r="V280" s="2030"/>
      <c r="W280" s="2030"/>
      <c r="X280" s="2030"/>
      <c r="Y280" s="2030"/>
      <c r="Z280" s="2031"/>
      <c r="AA280" s="2067"/>
      <c r="AB280" s="2027"/>
      <c r="AC280" s="2027"/>
      <c r="AD280" s="2027"/>
      <c r="AE280" s="2028"/>
      <c r="AF280" s="2020" t="s">
        <v>1933</v>
      </c>
      <c r="AG280" s="2020"/>
      <c r="AH280" s="2020"/>
      <c r="AI280" s="2020"/>
      <c r="AJ280" s="2020"/>
      <c r="AK280" s="2013"/>
      <c r="AL280" s="1983"/>
      <c r="AM280" s="1984"/>
      <c r="AN280" s="1984"/>
      <c r="AO280" s="1984"/>
      <c r="AP280" s="1984"/>
      <c r="AQ280" s="1984"/>
      <c r="AR280" s="1984"/>
      <c r="AS280" s="1984"/>
      <c r="AT280" s="1984"/>
      <c r="AU280" s="1984"/>
      <c r="AV280" s="1984"/>
      <c r="AW280" s="1984"/>
      <c r="AX280" s="1984"/>
      <c r="AY280" s="1984"/>
      <c r="AZ280" s="1985"/>
      <c r="BA280" s="2018"/>
      <c r="BB280" s="2018"/>
      <c r="BC280" s="2018"/>
      <c r="BD280" s="2018"/>
      <c r="BE280" s="2019"/>
      <c r="BF280" s="960"/>
    </row>
    <row r="281" spans="1:58" ht="21.95" customHeight="1">
      <c r="A281" s="1936"/>
      <c r="B281" s="1974"/>
      <c r="C281" s="1975"/>
      <c r="D281" s="1975"/>
      <c r="E281" s="1975"/>
      <c r="F281" s="1975"/>
      <c r="G281" s="1975"/>
      <c r="H281" s="1975"/>
      <c r="I281" s="1975"/>
      <c r="J281" s="1976"/>
      <c r="K281" s="2063"/>
      <c r="L281" s="2064"/>
      <c r="M281" s="2064"/>
      <c r="N281" s="2065"/>
      <c r="O281" s="2063"/>
      <c r="P281" s="2064"/>
      <c r="Q281" s="2064"/>
      <c r="R281" s="2064"/>
      <c r="S281" s="2064"/>
      <c r="T281" s="2065"/>
      <c r="U281" s="2063"/>
      <c r="V281" s="2064"/>
      <c r="W281" s="2064"/>
      <c r="X281" s="2064"/>
      <c r="Y281" s="2064"/>
      <c r="Z281" s="2065"/>
      <c r="AA281" s="2063"/>
      <c r="AB281" s="2064"/>
      <c r="AC281" s="2064"/>
      <c r="AD281" s="2064"/>
      <c r="AE281" s="2065"/>
      <c r="AF281" s="2039" t="s">
        <v>1836</v>
      </c>
      <c r="AG281" s="2020"/>
      <c r="AH281" s="2020"/>
      <c r="AI281" s="2020"/>
      <c r="AJ281" s="2020"/>
      <c r="AK281" s="2013"/>
      <c r="AL281" s="2015"/>
      <c r="AM281" s="2016"/>
      <c r="AN281" s="2016"/>
      <c r="AO281" s="2016"/>
      <c r="AP281" s="2016"/>
      <c r="AQ281" s="2016"/>
      <c r="AR281" s="2016"/>
      <c r="AS281" s="2016"/>
      <c r="AT281" s="2016"/>
      <c r="AU281" s="2016"/>
      <c r="AV281" s="2016"/>
      <c r="AW281" s="2016"/>
      <c r="AX281" s="2016"/>
      <c r="AY281" s="2016"/>
      <c r="AZ281" s="2017"/>
      <c r="BA281" s="2018"/>
      <c r="BB281" s="2021"/>
      <c r="BC281" s="2021"/>
      <c r="BD281" s="2021"/>
      <c r="BE281" s="2022"/>
      <c r="BF281" s="961"/>
    </row>
    <row r="282" spans="1:58" ht="21.95" customHeight="1">
      <c r="A282" s="1936"/>
      <c r="B282" s="1968" t="s">
        <v>522</v>
      </c>
      <c r="C282" s="1969"/>
      <c r="D282" s="1969"/>
      <c r="E282" s="1969"/>
      <c r="F282" s="1969"/>
      <c r="G282" s="1969"/>
      <c r="H282" s="1969"/>
      <c r="I282" s="1969"/>
      <c r="J282" s="1970"/>
      <c r="K282" s="2023"/>
      <c r="L282" s="2024"/>
      <c r="M282" s="2024"/>
      <c r="N282" s="2025"/>
      <c r="O282" s="2023"/>
      <c r="P282" s="2024"/>
      <c r="Q282" s="2024"/>
      <c r="R282" s="2024"/>
      <c r="S282" s="2024"/>
      <c r="T282" s="2025"/>
      <c r="U282" s="2023"/>
      <c r="V282" s="2035"/>
      <c r="W282" s="2035"/>
      <c r="X282" s="2035"/>
      <c r="Y282" s="2035"/>
      <c r="Z282" s="2036"/>
      <c r="AA282" s="1986"/>
      <c r="AB282" s="2048"/>
      <c r="AC282" s="2048"/>
      <c r="AD282" s="2048"/>
      <c r="AE282" s="2049"/>
      <c r="AF282" s="2014" t="s">
        <v>1839</v>
      </c>
      <c r="AG282" s="2014"/>
      <c r="AH282" s="2014"/>
      <c r="AI282" s="2014"/>
      <c r="AJ282" s="2014"/>
      <c r="AK282" s="2014"/>
      <c r="AL282" s="2015"/>
      <c r="AM282" s="2016"/>
      <c r="AN282" s="2016"/>
      <c r="AO282" s="2016"/>
      <c r="AP282" s="2016"/>
      <c r="AQ282" s="2016"/>
      <c r="AR282" s="2016"/>
      <c r="AS282" s="2016"/>
      <c r="AT282" s="2016"/>
      <c r="AU282" s="2016"/>
      <c r="AV282" s="2016"/>
      <c r="AW282" s="2016"/>
      <c r="AX282" s="2016"/>
      <c r="AY282" s="2016"/>
      <c r="AZ282" s="2017"/>
      <c r="BA282" s="2018"/>
      <c r="BB282" s="2018"/>
      <c r="BC282" s="2018"/>
      <c r="BD282" s="2018"/>
      <c r="BE282" s="2019"/>
      <c r="BF282" s="961"/>
    </row>
    <row r="283" spans="1:58" ht="21.95" customHeight="1">
      <c r="A283" s="1936"/>
      <c r="B283" s="1971"/>
      <c r="C283" s="1972"/>
      <c r="D283" s="1972"/>
      <c r="E283" s="1972"/>
      <c r="F283" s="1972"/>
      <c r="G283" s="1972"/>
      <c r="H283" s="1972"/>
      <c r="I283" s="1972"/>
      <c r="J283" s="1973"/>
      <c r="K283" s="2026"/>
      <c r="L283" s="2027"/>
      <c r="M283" s="2027"/>
      <c r="N283" s="2028"/>
      <c r="O283" s="2026"/>
      <c r="P283" s="2027"/>
      <c r="Q283" s="2027"/>
      <c r="R283" s="2027"/>
      <c r="S283" s="2027"/>
      <c r="T283" s="2028"/>
      <c r="U283" s="2026"/>
      <c r="V283" s="2030"/>
      <c r="W283" s="2030"/>
      <c r="X283" s="2030"/>
      <c r="Y283" s="2030"/>
      <c r="Z283" s="2031"/>
      <c r="AA283" s="1989"/>
      <c r="AB283" s="2050"/>
      <c r="AC283" s="2050"/>
      <c r="AD283" s="2050"/>
      <c r="AE283" s="2051"/>
      <c r="AF283" s="2039" t="s">
        <v>1879</v>
      </c>
      <c r="AG283" s="2020"/>
      <c r="AH283" s="2020"/>
      <c r="AI283" s="2020"/>
      <c r="AJ283" s="2020"/>
      <c r="AK283" s="2013"/>
      <c r="AL283" s="2015"/>
      <c r="AM283" s="2016"/>
      <c r="AN283" s="2016"/>
      <c r="AO283" s="2016"/>
      <c r="AP283" s="2016"/>
      <c r="AQ283" s="2016"/>
      <c r="AR283" s="2016"/>
      <c r="AS283" s="2016"/>
      <c r="AT283" s="2016"/>
      <c r="AU283" s="2016"/>
      <c r="AV283" s="2016"/>
      <c r="AW283" s="2016"/>
      <c r="AX283" s="2016"/>
      <c r="AY283" s="2016"/>
      <c r="AZ283" s="2017"/>
      <c r="BA283" s="2040"/>
      <c r="BB283" s="2040"/>
      <c r="BC283" s="2040"/>
      <c r="BD283" s="2040"/>
      <c r="BE283" s="2041"/>
      <c r="BF283" s="960"/>
    </row>
    <row r="284" spans="1:58" ht="21.95" customHeight="1">
      <c r="A284" s="1936"/>
      <c r="B284" s="1971"/>
      <c r="C284" s="1972"/>
      <c r="D284" s="1972"/>
      <c r="E284" s="1972"/>
      <c r="F284" s="1972"/>
      <c r="G284" s="1972"/>
      <c r="H284" s="1972"/>
      <c r="I284" s="1972"/>
      <c r="J284" s="1973"/>
      <c r="K284" s="2026"/>
      <c r="L284" s="2027"/>
      <c r="M284" s="2027"/>
      <c r="N284" s="2028"/>
      <c r="O284" s="2026"/>
      <c r="P284" s="2027"/>
      <c r="Q284" s="2027"/>
      <c r="R284" s="2027"/>
      <c r="S284" s="2027"/>
      <c r="T284" s="2028"/>
      <c r="U284" s="2026"/>
      <c r="V284" s="2030"/>
      <c r="W284" s="2030"/>
      <c r="X284" s="2030"/>
      <c r="Y284" s="2030"/>
      <c r="Z284" s="2031"/>
      <c r="AA284" s="1989"/>
      <c r="AB284" s="2050"/>
      <c r="AC284" s="2050"/>
      <c r="AD284" s="2050"/>
      <c r="AE284" s="2051"/>
      <c r="AF284" s="2039" t="s">
        <v>1827</v>
      </c>
      <c r="AG284" s="2020"/>
      <c r="AH284" s="2020"/>
      <c r="AI284" s="2020"/>
      <c r="AJ284" s="2020"/>
      <c r="AK284" s="2013"/>
      <c r="AL284" s="2015"/>
      <c r="AM284" s="2016"/>
      <c r="AN284" s="2016"/>
      <c r="AO284" s="2016"/>
      <c r="AP284" s="2016"/>
      <c r="AQ284" s="2016"/>
      <c r="AR284" s="2016"/>
      <c r="AS284" s="2016"/>
      <c r="AT284" s="2016"/>
      <c r="AU284" s="2016"/>
      <c r="AV284" s="2016"/>
      <c r="AW284" s="2016"/>
      <c r="AX284" s="2016"/>
      <c r="AY284" s="2016"/>
      <c r="AZ284" s="2017"/>
      <c r="BA284" s="2042"/>
      <c r="BB284" s="2043"/>
      <c r="BC284" s="2043"/>
      <c r="BD284" s="2043"/>
      <c r="BE284" s="2044"/>
      <c r="BF284" s="959"/>
    </row>
    <row r="285" spans="1:58" ht="21.95" customHeight="1">
      <c r="A285" s="1936"/>
      <c r="B285" s="1971"/>
      <c r="C285" s="1972"/>
      <c r="D285" s="1972"/>
      <c r="E285" s="1972"/>
      <c r="F285" s="1972"/>
      <c r="G285" s="1972"/>
      <c r="H285" s="1972"/>
      <c r="I285" s="1972"/>
      <c r="J285" s="1973"/>
      <c r="K285" s="2026"/>
      <c r="L285" s="2027"/>
      <c r="M285" s="2027"/>
      <c r="N285" s="2028"/>
      <c r="O285" s="2026"/>
      <c r="P285" s="2027"/>
      <c r="Q285" s="2027"/>
      <c r="R285" s="2027"/>
      <c r="S285" s="2027"/>
      <c r="T285" s="2028"/>
      <c r="U285" s="2026"/>
      <c r="V285" s="2030"/>
      <c r="W285" s="2030"/>
      <c r="X285" s="2030"/>
      <c r="Y285" s="2030"/>
      <c r="Z285" s="2031"/>
      <c r="AA285" s="1989"/>
      <c r="AB285" s="2050"/>
      <c r="AC285" s="2050"/>
      <c r="AD285" s="2050"/>
      <c r="AE285" s="2051"/>
      <c r="AF285" s="2020" t="s">
        <v>810</v>
      </c>
      <c r="AG285" s="2020"/>
      <c r="AH285" s="2020"/>
      <c r="AI285" s="2020"/>
      <c r="AJ285" s="2020"/>
      <c r="AK285" s="2013"/>
      <c r="AL285" s="2015"/>
      <c r="AM285" s="2016"/>
      <c r="AN285" s="2016"/>
      <c r="AO285" s="2016"/>
      <c r="AP285" s="2016"/>
      <c r="AQ285" s="2016"/>
      <c r="AR285" s="2016"/>
      <c r="AS285" s="2016"/>
      <c r="AT285" s="2016"/>
      <c r="AU285" s="2016"/>
      <c r="AV285" s="2016"/>
      <c r="AW285" s="2016"/>
      <c r="AX285" s="2016"/>
      <c r="AY285" s="2016"/>
      <c r="AZ285" s="2017"/>
      <c r="BA285" s="2018"/>
      <c r="BB285" s="2018"/>
      <c r="BC285" s="2018"/>
      <c r="BD285" s="2018"/>
      <c r="BE285" s="2019"/>
      <c r="BF285" s="959"/>
    </row>
    <row r="286" spans="1:58" ht="21.95" customHeight="1">
      <c r="A286" s="1936"/>
      <c r="B286" s="1971"/>
      <c r="C286" s="1972"/>
      <c r="D286" s="1972"/>
      <c r="E286" s="1972"/>
      <c r="F286" s="1972"/>
      <c r="G286" s="1972"/>
      <c r="H286" s="1972"/>
      <c r="I286" s="1972"/>
      <c r="J286" s="1973"/>
      <c r="K286" s="2026"/>
      <c r="L286" s="2027"/>
      <c r="M286" s="2027"/>
      <c r="N286" s="2028"/>
      <c r="O286" s="2026"/>
      <c r="P286" s="2027"/>
      <c r="Q286" s="2027"/>
      <c r="R286" s="2027"/>
      <c r="S286" s="2027"/>
      <c r="T286" s="2028"/>
      <c r="U286" s="2026"/>
      <c r="V286" s="2030"/>
      <c r="W286" s="2030"/>
      <c r="X286" s="2030"/>
      <c r="Y286" s="2030"/>
      <c r="Z286" s="2031"/>
      <c r="AA286" s="1989"/>
      <c r="AB286" s="2050"/>
      <c r="AC286" s="2050"/>
      <c r="AD286" s="2050"/>
      <c r="AE286" s="2051"/>
      <c r="AF286" s="2020" t="s">
        <v>1834</v>
      </c>
      <c r="AG286" s="2020"/>
      <c r="AH286" s="2020"/>
      <c r="AI286" s="2020"/>
      <c r="AJ286" s="2020"/>
      <c r="AK286" s="2013"/>
      <c r="AL286" s="2015"/>
      <c r="AM286" s="2016"/>
      <c r="AN286" s="2016"/>
      <c r="AO286" s="2016"/>
      <c r="AP286" s="2016"/>
      <c r="AQ286" s="2016"/>
      <c r="AR286" s="2016"/>
      <c r="AS286" s="2016"/>
      <c r="AT286" s="2016"/>
      <c r="AU286" s="2016"/>
      <c r="AV286" s="2016"/>
      <c r="AW286" s="2016"/>
      <c r="AX286" s="2016"/>
      <c r="AY286" s="2016"/>
      <c r="AZ286" s="2017"/>
      <c r="BA286" s="2018"/>
      <c r="BB286" s="2018"/>
      <c r="BC286" s="2018"/>
      <c r="BD286" s="2018"/>
      <c r="BE286" s="2019"/>
      <c r="BF286" s="959"/>
    </row>
    <row r="287" spans="1:58" ht="21.95" customHeight="1">
      <c r="A287" s="1936"/>
      <c r="B287" s="1971"/>
      <c r="C287" s="1972"/>
      <c r="D287" s="1972"/>
      <c r="E287" s="1972"/>
      <c r="F287" s="1972"/>
      <c r="G287" s="1972"/>
      <c r="H287" s="1972"/>
      <c r="I287" s="1972"/>
      <c r="J287" s="1973"/>
      <c r="K287" s="2026"/>
      <c r="L287" s="2027"/>
      <c r="M287" s="2027"/>
      <c r="N287" s="2028"/>
      <c r="O287" s="2026"/>
      <c r="P287" s="2027"/>
      <c r="Q287" s="2027"/>
      <c r="R287" s="2027"/>
      <c r="S287" s="2027"/>
      <c r="T287" s="2028"/>
      <c r="U287" s="2026"/>
      <c r="V287" s="2030"/>
      <c r="W287" s="2030"/>
      <c r="X287" s="2030"/>
      <c r="Y287" s="2030"/>
      <c r="Z287" s="2031"/>
      <c r="AA287" s="1989"/>
      <c r="AB287" s="2050"/>
      <c r="AC287" s="2050"/>
      <c r="AD287" s="2050"/>
      <c r="AE287" s="2051"/>
      <c r="AF287" s="2013" t="s">
        <v>1824</v>
      </c>
      <c r="AG287" s="2014"/>
      <c r="AH287" s="2014"/>
      <c r="AI287" s="2014"/>
      <c r="AJ287" s="2014"/>
      <c r="AK287" s="2014"/>
      <c r="AL287" s="2015"/>
      <c r="AM287" s="2016"/>
      <c r="AN287" s="2016"/>
      <c r="AO287" s="2016"/>
      <c r="AP287" s="2016"/>
      <c r="AQ287" s="2016"/>
      <c r="AR287" s="2016"/>
      <c r="AS287" s="2016"/>
      <c r="AT287" s="2016"/>
      <c r="AU287" s="2016"/>
      <c r="AV287" s="2016"/>
      <c r="AW287" s="2016"/>
      <c r="AX287" s="2016"/>
      <c r="AY287" s="2016"/>
      <c r="AZ287" s="2017"/>
      <c r="BA287" s="2018"/>
      <c r="BB287" s="2018"/>
      <c r="BC287" s="2018"/>
      <c r="BD287" s="2018"/>
      <c r="BE287" s="2019"/>
      <c r="BF287" s="960"/>
    </row>
    <row r="288" spans="1:58" ht="21.95" customHeight="1">
      <c r="A288" s="1936"/>
      <c r="B288" s="1971"/>
      <c r="C288" s="1972"/>
      <c r="D288" s="1972"/>
      <c r="E288" s="1972"/>
      <c r="F288" s="1972"/>
      <c r="G288" s="1972"/>
      <c r="H288" s="1972"/>
      <c r="I288" s="1972"/>
      <c r="J288" s="1973"/>
      <c r="K288" s="2026"/>
      <c r="L288" s="2027"/>
      <c r="M288" s="2027"/>
      <c r="N288" s="2028"/>
      <c r="O288" s="2026"/>
      <c r="P288" s="2027"/>
      <c r="Q288" s="2027"/>
      <c r="R288" s="2027"/>
      <c r="S288" s="2027"/>
      <c r="T288" s="2028"/>
      <c r="U288" s="2026"/>
      <c r="V288" s="2030"/>
      <c r="W288" s="2030"/>
      <c r="X288" s="2030"/>
      <c r="Y288" s="2030"/>
      <c r="Z288" s="2031"/>
      <c r="AA288" s="1989"/>
      <c r="AB288" s="2050"/>
      <c r="AC288" s="2050"/>
      <c r="AD288" s="2050"/>
      <c r="AE288" s="2051"/>
      <c r="AF288" s="2020" t="s">
        <v>1909</v>
      </c>
      <c r="AG288" s="2020"/>
      <c r="AH288" s="2020"/>
      <c r="AI288" s="2020"/>
      <c r="AJ288" s="2020"/>
      <c r="AK288" s="2013"/>
      <c r="AL288" s="1983"/>
      <c r="AM288" s="1984"/>
      <c r="AN288" s="1984"/>
      <c r="AO288" s="1984"/>
      <c r="AP288" s="1984"/>
      <c r="AQ288" s="1984"/>
      <c r="AR288" s="1984"/>
      <c r="AS288" s="1984"/>
      <c r="AT288" s="1984"/>
      <c r="AU288" s="1984"/>
      <c r="AV288" s="1984"/>
      <c r="AW288" s="1984"/>
      <c r="AX288" s="1984"/>
      <c r="AY288" s="1984"/>
      <c r="AZ288" s="1985"/>
      <c r="BA288" s="2018"/>
      <c r="BB288" s="2021"/>
      <c r="BC288" s="2021"/>
      <c r="BD288" s="2021"/>
      <c r="BE288" s="2022"/>
      <c r="BF288" s="961"/>
    </row>
    <row r="289" spans="1:58" ht="21.95" customHeight="1">
      <c r="A289" s="1936"/>
      <c r="B289" s="1971"/>
      <c r="C289" s="1972"/>
      <c r="D289" s="1972"/>
      <c r="E289" s="1972"/>
      <c r="F289" s="1972"/>
      <c r="G289" s="1972"/>
      <c r="H289" s="1972"/>
      <c r="I289" s="1972"/>
      <c r="J289" s="1973"/>
      <c r="K289" s="2026"/>
      <c r="L289" s="2027"/>
      <c r="M289" s="2027"/>
      <c r="N289" s="2028"/>
      <c r="O289" s="2026"/>
      <c r="P289" s="2027"/>
      <c r="Q289" s="2027"/>
      <c r="R289" s="2027"/>
      <c r="S289" s="2027"/>
      <c r="T289" s="2028"/>
      <c r="U289" s="2026"/>
      <c r="V289" s="2030"/>
      <c r="W289" s="2030"/>
      <c r="X289" s="2030"/>
      <c r="Y289" s="2030"/>
      <c r="Z289" s="2031"/>
      <c r="AA289" s="1989"/>
      <c r="AB289" s="2050"/>
      <c r="AC289" s="2050"/>
      <c r="AD289" s="2050"/>
      <c r="AE289" s="2051"/>
      <c r="AF289" s="2020" t="s">
        <v>1933</v>
      </c>
      <c r="AG289" s="2020"/>
      <c r="AH289" s="2020"/>
      <c r="AI289" s="2020"/>
      <c r="AJ289" s="2020"/>
      <c r="AK289" s="2013"/>
      <c r="AL289" s="1983"/>
      <c r="AM289" s="1984"/>
      <c r="AN289" s="1984"/>
      <c r="AO289" s="1984"/>
      <c r="AP289" s="1984"/>
      <c r="AQ289" s="1984"/>
      <c r="AR289" s="1984"/>
      <c r="AS289" s="1984"/>
      <c r="AT289" s="1984"/>
      <c r="AU289" s="1984"/>
      <c r="AV289" s="1984"/>
      <c r="AW289" s="1984"/>
      <c r="AX289" s="1984"/>
      <c r="AY289" s="1984"/>
      <c r="AZ289" s="1985"/>
      <c r="BA289" s="2018"/>
      <c r="BB289" s="2018"/>
      <c r="BC289" s="2018"/>
      <c r="BD289" s="2018"/>
      <c r="BE289" s="2019"/>
      <c r="BF289" s="959"/>
    </row>
    <row r="290" spans="1:58" ht="21.95" customHeight="1">
      <c r="A290" s="1936"/>
      <c r="B290" s="1971"/>
      <c r="C290" s="1972"/>
      <c r="D290" s="1972"/>
      <c r="E290" s="1972"/>
      <c r="F290" s="1972"/>
      <c r="G290" s="1972"/>
      <c r="H290" s="1972"/>
      <c r="I290" s="1972"/>
      <c r="J290" s="1973"/>
      <c r="K290" s="2026"/>
      <c r="L290" s="2027"/>
      <c r="M290" s="2027"/>
      <c r="N290" s="2028"/>
      <c r="O290" s="2026"/>
      <c r="P290" s="2027"/>
      <c r="Q290" s="2027"/>
      <c r="R290" s="2027"/>
      <c r="S290" s="2027"/>
      <c r="T290" s="2028"/>
      <c r="U290" s="2026"/>
      <c r="V290" s="2030"/>
      <c r="W290" s="2030"/>
      <c r="X290" s="2030"/>
      <c r="Y290" s="2030"/>
      <c r="Z290" s="2031"/>
      <c r="AA290" s="1989"/>
      <c r="AB290" s="2050"/>
      <c r="AC290" s="2050"/>
      <c r="AD290" s="2050"/>
      <c r="AE290" s="2051"/>
      <c r="AF290" s="2020" t="s">
        <v>1910</v>
      </c>
      <c r="AG290" s="2020"/>
      <c r="AH290" s="2020"/>
      <c r="AI290" s="2020"/>
      <c r="AJ290" s="2020"/>
      <c r="AK290" s="2013"/>
      <c r="AL290" s="2054"/>
      <c r="AM290" s="2055"/>
      <c r="AN290" s="2055"/>
      <c r="AO290" s="2055"/>
      <c r="AP290" s="2055"/>
      <c r="AQ290" s="2055"/>
      <c r="AR290" s="2055"/>
      <c r="AS290" s="2055"/>
      <c r="AT290" s="2055"/>
      <c r="AU290" s="2055"/>
      <c r="AV290" s="2055"/>
      <c r="AW290" s="2055"/>
      <c r="AX290" s="2055"/>
      <c r="AY290" s="2055"/>
      <c r="AZ290" s="2056"/>
      <c r="BA290" s="2018"/>
      <c r="BB290" s="2021"/>
      <c r="BC290" s="2021"/>
      <c r="BD290" s="2021"/>
      <c r="BE290" s="2022"/>
      <c r="BF290" s="961"/>
    </row>
    <row r="291" spans="1:58" ht="21.95" customHeight="1">
      <c r="A291" s="1936"/>
      <c r="B291" s="1971"/>
      <c r="C291" s="1972"/>
      <c r="D291" s="1972"/>
      <c r="E291" s="1972"/>
      <c r="F291" s="1972"/>
      <c r="G291" s="1972"/>
      <c r="H291" s="1972"/>
      <c r="I291" s="1972"/>
      <c r="J291" s="1973"/>
      <c r="K291" s="2026"/>
      <c r="L291" s="2027"/>
      <c r="M291" s="2027"/>
      <c r="N291" s="2028"/>
      <c r="O291" s="2026"/>
      <c r="P291" s="2027"/>
      <c r="Q291" s="2027"/>
      <c r="R291" s="2027"/>
      <c r="S291" s="2027"/>
      <c r="T291" s="2028"/>
      <c r="U291" s="2026"/>
      <c r="V291" s="2030"/>
      <c r="W291" s="2030"/>
      <c r="X291" s="2030"/>
      <c r="Y291" s="2030"/>
      <c r="Z291" s="2031"/>
      <c r="AA291" s="1989"/>
      <c r="AB291" s="2050"/>
      <c r="AC291" s="2050"/>
      <c r="AD291" s="2050"/>
      <c r="AE291" s="2051"/>
      <c r="AF291" s="2020" t="s">
        <v>1836</v>
      </c>
      <c r="AG291" s="2020"/>
      <c r="AH291" s="2020"/>
      <c r="AI291" s="2020"/>
      <c r="AJ291" s="2020"/>
      <c r="AK291" s="2013"/>
      <c r="AL291" s="1983"/>
      <c r="AM291" s="1984"/>
      <c r="AN291" s="1984"/>
      <c r="AO291" s="1984"/>
      <c r="AP291" s="1984"/>
      <c r="AQ291" s="1984"/>
      <c r="AR291" s="1984"/>
      <c r="AS291" s="1984"/>
      <c r="AT291" s="1984"/>
      <c r="AU291" s="1984"/>
      <c r="AV291" s="1984"/>
      <c r="AW291" s="1984"/>
      <c r="AX291" s="1984"/>
      <c r="AY291" s="1984"/>
      <c r="AZ291" s="1985"/>
      <c r="BA291" s="2018"/>
      <c r="BB291" s="2021"/>
      <c r="BC291" s="2021"/>
      <c r="BD291" s="2021"/>
      <c r="BE291" s="2022"/>
      <c r="BF291" s="961"/>
    </row>
    <row r="292" spans="1:58" ht="21.95" customHeight="1" thickBot="1">
      <c r="A292" s="1936"/>
      <c r="B292" s="1974"/>
      <c r="C292" s="1975"/>
      <c r="D292" s="1975"/>
      <c r="E292" s="1975"/>
      <c r="F292" s="1975"/>
      <c r="G292" s="1975"/>
      <c r="H292" s="1975"/>
      <c r="I292" s="1975"/>
      <c r="J292" s="1976"/>
      <c r="K292" s="2045"/>
      <c r="L292" s="2046"/>
      <c r="M292" s="2046"/>
      <c r="N292" s="2047"/>
      <c r="O292" s="2045"/>
      <c r="P292" s="2046"/>
      <c r="Q292" s="2046"/>
      <c r="R292" s="2046"/>
      <c r="S292" s="2046"/>
      <c r="T292" s="2047"/>
      <c r="U292" s="2045"/>
      <c r="V292" s="2033"/>
      <c r="W292" s="2033"/>
      <c r="X292" s="2033"/>
      <c r="Y292" s="2033"/>
      <c r="Z292" s="2034"/>
      <c r="AA292" s="1992"/>
      <c r="AB292" s="2052"/>
      <c r="AC292" s="2052"/>
      <c r="AD292" s="2052"/>
      <c r="AE292" s="2053"/>
      <c r="AF292" s="2039" t="s">
        <v>1911</v>
      </c>
      <c r="AG292" s="2020"/>
      <c r="AH292" s="2020"/>
      <c r="AI292" s="2020"/>
      <c r="AJ292" s="2020"/>
      <c r="AK292" s="2013"/>
      <c r="AL292" s="2054"/>
      <c r="AM292" s="2055"/>
      <c r="AN292" s="2055"/>
      <c r="AO292" s="2055"/>
      <c r="AP292" s="2055"/>
      <c r="AQ292" s="2055"/>
      <c r="AR292" s="2055"/>
      <c r="AS292" s="2055"/>
      <c r="AT292" s="2055"/>
      <c r="AU292" s="2055"/>
      <c r="AV292" s="2055"/>
      <c r="AW292" s="2055"/>
      <c r="AX292" s="2055"/>
      <c r="AY292" s="2055"/>
      <c r="AZ292" s="2056"/>
      <c r="BA292" s="2018"/>
      <c r="BB292" s="2021"/>
      <c r="BC292" s="2021"/>
      <c r="BD292" s="2021"/>
      <c r="BE292" s="2022"/>
      <c r="BF292" s="961"/>
    </row>
    <row r="293" spans="1:58" ht="21.95" hidden="1" customHeight="1">
      <c r="A293" s="1936"/>
      <c r="B293" s="1968" t="s">
        <v>150</v>
      </c>
      <c r="C293" s="1969"/>
      <c r="D293" s="1969"/>
      <c r="E293" s="1969"/>
      <c r="F293" s="1969"/>
      <c r="G293" s="1969"/>
      <c r="H293" s="1969"/>
      <c r="I293" s="1969"/>
      <c r="J293" s="1970"/>
      <c r="K293" s="1968"/>
      <c r="L293" s="1969"/>
      <c r="M293" s="1969"/>
      <c r="N293" s="1970"/>
      <c r="O293" s="2023"/>
      <c r="P293" s="2024"/>
      <c r="Q293" s="2024"/>
      <c r="R293" s="2024"/>
      <c r="S293" s="2024"/>
      <c r="T293" s="2025"/>
      <c r="U293" s="2023"/>
      <c r="V293" s="2035"/>
      <c r="W293" s="2035"/>
      <c r="X293" s="2035"/>
      <c r="Y293" s="2035"/>
      <c r="Z293" s="2036"/>
      <c r="AA293" s="2037" t="s">
        <v>1449</v>
      </c>
      <c r="AB293" s="1969"/>
      <c r="AC293" s="1969"/>
      <c r="AD293" s="1969"/>
      <c r="AE293" s="1970"/>
      <c r="AF293" s="1914" t="s">
        <v>156</v>
      </c>
      <c r="AG293" s="1914"/>
      <c r="AH293" s="1914"/>
      <c r="AI293" s="1914"/>
      <c r="AJ293" s="1914"/>
      <c r="AK293" s="1915"/>
      <c r="AL293" s="1910"/>
      <c r="AM293" s="1911"/>
      <c r="AN293" s="1911"/>
      <c r="AO293" s="1911"/>
      <c r="AP293" s="1911"/>
      <c r="AQ293" s="1911"/>
      <c r="AR293" s="1911"/>
      <c r="AS293" s="1911"/>
      <c r="AT293" s="1911"/>
      <c r="AU293" s="1911"/>
      <c r="AV293" s="1911"/>
      <c r="AW293" s="1911"/>
      <c r="AX293" s="1911"/>
      <c r="AY293" s="1911"/>
      <c r="AZ293" s="1934"/>
      <c r="BA293" s="1923"/>
      <c r="BB293" s="1923"/>
      <c r="BC293" s="1923"/>
      <c r="BD293" s="1923"/>
      <c r="BE293" s="1930"/>
      <c r="BF293" s="960"/>
    </row>
    <row r="294" spans="1:58" ht="44.1" hidden="1" customHeight="1">
      <c r="A294" s="1936"/>
      <c r="B294" s="1971"/>
      <c r="C294" s="1972"/>
      <c r="D294" s="1972"/>
      <c r="E294" s="1972"/>
      <c r="F294" s="1972"/>
      <c r="G294" s="1972"/>
      <c r="H294" s="1972"/>
      <c r="I294" s="1972"/>
      <c r="J294" s="1973"/>
      <c r="K294" s="1971"/>
      <c r="L294" s="1972"/>
      <c r="M294" s="1972"/>
      <c r="N294" s="1973"/>
      <c r="O294" s="2026"/>
      <c r="P294" s="2027"/>
      <c r="Q294" s="2027"/>
      <c r="R294" s="2027"/>
      <c r="S294" s="2027"/>
      <c r="T294" s="2028"/>
      <c r="U294" s="2026"/>
      <c r="V294" s="2030"/>
      <c r="W294" s="2030"/>
      <c r="X294" s="2030"/>
      <c r="Y294" s="2030"/>
      <c r="Z294" s="2031"/>
      <c r="AA294" s="1971"/>
      <c r="AB294" s="1972"/>
      <c r="AC294" s="1972"/>
      <c r="AD294" s="1972"/>
      <c r="AE294" s="1973"/>
      <c r="AF294" s="1958" t="s">
        <v>1450</v>
      </c>
      <c r="AG294" s="1959"/>
      <c r="AH294" s="1959"/>
      <c r="AI294" s="1959"/>
      <c r="AJ294" s="1959"/>
      <c r="AK294" s="2004"/>
      <c r="AL294" s="1916"/>
      <c r="AM294" s="1911"/>
      <c r="AN294" s="1911"/>
      <c r="AO294" s="1911"/>
      <c r="AP294" s="1911"/>
      <c r="AQ294" s="1911"/>
      <c r="AR294" s="1911"/>
      <c r="AS294" s="1911"/>
      <c r="AT294" s="1911"/>
      <c r="AU294" s="1911"/>
      <c r="AV294" s="1911"/>
      <c r="AW294" s="1911"/>
      <c r="AX294" s="1911"/>
      <c r="AY294" s="1911"/>
      <c r="AZ294" s="1934"/>
      <c r="BA294" s="1923"/>
      <c r="BB294" s="1923"/>
      <c r="BC294" s="1923"/>
      <c r="BD294" s="1923"/>
      <c r="BE294" s="1930"/>
      <c r="BF294" s="959"/>
    </row>
    <row r="295" spans="1:58" ht="21.95" hidden="1" customHeight="1">
      <c r="A295" s="1936"/>
      <c r="B295" s="1971"/>
      <c r="C295" s="1972"/>
      <c r="D295" s="1972"/>
      <c r="E295" s="1972"/>
      <c r="F295" s="1972"/>
      <c r="G295" s="1972"/>
      <c r="H295" s="1972"/>
      <c r="I295" s="1972"/>
      <c r="J295" s="1973"/>
      <c r="K295" s="1971"/>
      <c r="L295" s="1972"/>
      <c r="M295" s="1972"/>
      <c r="N295" s="1973"/>
      <c r="O295" s="2026"/>
      <c r="P295" s="2027"/>
      <c r="Q295" s="2027"/>
      <c r="R295" s="2027"/>
      <c r="S295" s="2027"/>
      <c r="T295" s="2028"/>
      <c r="U295" s="2026"/>
      <c r="V295" s="2030"/>
      <c r="W295" s="2030"/>
      <c r="X295" s="2030"/>
      <c r="Y295" s="2030"/>
      <c r="Z295" s="2031"/>
      <c r="AA295" s="1971"/>
      <c r="AB295" s="1972"/>
      <c r="AC295" s="1972"/>
      <c r="AD295" s="1972"/>
      <c r="AE295" s="1973"/>
      <c r="AF295" s="1914" t="s">
        <v>154</v>
      </c>
      <c r="AG295" s="1914"/>
      <c r="AH295" s="1914"/>
      <c r="AI295" s="1914"/>
      <c r="AJ295" s="1914"/>
      <c r="AK295" s="1915"/>
      <c r="AL295" s="1927"/>
      <c r="AM295" s="1928"/>
      <c r="AN295" s="1928"/>
      <c r="AO295" s="1928"/>
      <c r="AP295" s="1928"/>
      <c r="AQ295" s="1928"/>
      <c r="AR295" s="1928"/>
      <c r="AS295" s="1928"/>
      <c r="AT295" s="1928"/>
      <c r="AU295" s="1928"/>
      <c r="AV295" s="1928"/>
      <c r="AW295" s="1928"/>
      <c r="AX295" s="1928"/>
      <c r="AY295" s="1928"/>
      <c r="AZ295" s="1929"/>
      <c r="BA295" s="1923"/>
      <c r="BB295" s="1923"/>
      <c r="BC295" s="1923"/>
      <c r="BD295" s="1923"/>
      <c r="BE295" s="1930"/>
      <c r="BF295" s="959"/>
    </row>
    <row r="296" spans="1:58" ht="21.95" hidden="1" customHeight="1">
      <c r="A296" s="1936"/>
      <c r="B296" s="1971"/>
      <c r="C296" s="1972"/>
      <c r="D296" s="1972"/>
      <c r="E296" s="1972"/>
      <c r="F296" s="1972"/>
      <c r="G296" s="1972"/>
      <c r="H296" s="1972"/>
      <c r="I296" s="1972"/>
      <c r="J296" s="1973"/>
      <c r="K296" s="1971"/>
      <c r="L296" s="1972"/>
      <c r="M296" s="1972"/>
      <c r="N296" s="1973"/>
      <c r="O296" s="2026"/>
      <c r="P296" s="2027"/>
      <c r="Q296" s="2027"/>
      <c r="R296" s="2027"/>
      <c r="S296" s="2027"/>
      <c r="T296" s="2028"/>
      <c r="U296" s="2026"/>
      <c r="V296" s="2030"/>
      <c r="W296" s="2030"/>
      <c r="X296" s="2030"/>
      <c r="Y296" s="2030"/>
      <c r="Z296" s="2031"/>
      <c r="AA296" s="1971"/>
      <c r="AB296" s="1972"/>
      <c r="AC296" s="1972"/>
      <c r="AD296" s="1972"/>
      <c r="AE296" s="1973"/>
      <c r="AF296" s="1915" t="s">
        <v>424</v>
      </c>
      <c r="AG296" s="1923"/>
      <c r="AH296" s="1923"/>
      <c r="AI296" s="1923"/>
      <c r="AJ296" s="1923"/>
      <c r="AK296" s="1923"/>
      <c r="AL296" s="1910"/>
      <c r="AM296" s="1911"/>
      <c r="AN296" s="1911"/>
      <c r="AO296" s="1911"/>
      <c r="AP296" s="1911"/>
      <c r="AQ296" s="1911"/>
      <c r="AR296" s="1911"/>
      <c r="AS296" s="1911"/>
      <c r="AT296" s="1911"/>
      <c r="AU296" s="1911"/>
      <c r="AV296" s="1911"/>
      <c r="AW296" s="1911"/>
      <c r="AX296" s="1911"/>
      <c r="AY296" s="1911"/>
      <c r="AZ296" s="1934"/>
      <c r="BA296" s="1923"/>
      <c r="BB296" s="1923"/>
      <c r="BC296" s="1923"/>
      <c r="BD296" s="1923"/>
      <c r="BE296" s="1930"/>
      <c r="BF296" s="961"/>
    </row>
    <row r="297" spans="1:58" ht="21.95" hidden="1" customHeight="1">
      <c r="A297" s="1936"/>
      <c r="B297" s="1971"/>
      <c r="C297" s="1972"/>
      <c r="D297" s="1972"/>
      <c r="E297" s="1972"/>
      <c r="F297" s="1972"/>
      <c r="G297" s="1972"/>
      <c r="H297" s="1972"/>
      <c r="I297" s="1972"/>
      <c r="J297" s="1973"/>
      <c r="K297" s="1971"/>
      <c r="L297" s="1972"/>
      <c r="M297" s="1972"/>
      <c r="N297" s="1973"/>
      <c r="O297" s="2026"/>
      <c r="P297" s="2027"/>
      <c r="Q297" s="2027"/>
      <c r="R297" s="2027"/>
      <c r="S297" s="2027"/>
      <c r="T297" s="2028"/>
      <c r="U297" s="2026"/>
      <c r="V297" s="2030"/>
      <c r="W297" s="2030"/>
      <c r="X297" s="2030"/>
      <c r="Y297" s="2030"/>
      <c r="Z297" s="2031"/>
      <c r="AA297" s="1971"/>
      <c r="AB297" s="1972"/>
      <c r="AC297" s="1972"/>
      <c r="AD297" s="1972"/>
      <c r="AE297" s="1973"/>
      <c r="AF297" s="1913" t="s">
        <v>808</v>
      </c>
      <c r="AG297" s="1914"/>
      <c r="AH297" s="1914"/>
      <c r="AI297" s="1914"/>
      <c r="AJ297" s="1914"/>
      <c r="AK297" s="1915"/>
      <c r="AL297" s="1910"/>
      <c r="AM297" s="1911"/>
      <c r="AN297" s="1911"/>
      <c r="AO297" s="1911"/>
      <c r="AP297" s="1911"/>
      <c r="AQ297" s="1911"/>
      <c r="AR297" s="1911"/>
      <c r="AS297" s="1911"/>
      <c r="AT297" s="1911"/>
      <c r="AU297" s="1911"/>
      <c r="AV297" s="1911"/>
      <c r="AW297" s="1911"/>
      <c r="AX297" s="1911"/>
      <c r="AY297" s="1911"/>
      <c r="AZ297" s="1934"/>
      <c r="BA297" s="1958"/>
      <c r="BB297" s="1959"/>
      <c r="BC297" s="1959"/>
      <c r="BD297" s="1959"/>
      <c r="BE297" s="1960"/>
      <c r="BF297" s="959"/>
    </row>
    <row r="298" spans="1:58" ht="21.95" hidden="1" customHeight="1">
      <c r="A298" s="1936"/>
      <c r="B298" s="1971"/>
      <c r="C298" s="1972"/>
      <c r="D298" s="1972"/>
      <c r="E298" s="1972"/>
      <c r="F298" s="1972"/>
      <c r="G298" s="1972"/>
      <c r="H298" s="1972"/>
      <c r="I298" s="1972"/>
      <c r="J298" s="1973"/>
      <c r="K298" s="1971"/>
      <c r="L298" s="1972"/>
      <c r="M298" s="1972"/>
      <c r="N298" s="1973"/>
      <c r="O298" s="2026"/>
      <c r="P298" s="2027"/>
      <c r="Q298" s="2027"/>
      <c r="R298" s="2027"/>
      <c r="S298" s="2027"/>
      <c r="T298" s="2028"/>
      <c r="U298" s="2026"/>
      <c r="V298" s="2030"/>
      <c r="W298" s="2030"/>
      <c r="X298" s="2030"/>
      <c r="Y298" s="2030"/>
      <c r="Z298" s="2031"/>
      <c r="AA298" s="1971"/>
      <c r="AB298" s="1972"/>
      <c r="AC298" s="1972"/>
      <c r="AD298" s="1972"/>
      <c r="AE298" s="1973"/>
      <c r="AF298" s="1913" t="s">
        <v>806</v>
      </c>
      <c r="AG298" s="1914"/>
      <c r="AH298" s="1914"/>
      <c r="AI298" s="1914"/>
      <c r="AJ298" s="1914"/>
      <c r="AK298" s="1915"/>
      <c r="AL298" s="1910"/>
      <c r="AM298" s="1911"/>
      <c r="AN298" s="1911"/>
      <c r="AO298" s="1911"/>
      <c r="AP298" s="1911"/>
      <c r="AQ298" s="1911"/>
      <c r="AR298" s="1911"/>
      <c r="AS298" s="1911"/>
      <c r="AT298" s="1911"/>
      <c r="AU298" s="1911"/>
      <c r="AV298" s="1911"/>
      <c r="AW298" s="1911"/>
      <c r="AX298" s="1911"/>
      <c r="AY298" s="1911"/>
      <c r="AZ298" s="1934"/>
      <c r="BA298" s="1958"/>
      <c r="BB298" s="1959"/>
      <c r="BC298" s="1959"/>
      <c r="BD298" s="1959"/>
      <c r="BE298" s="1960"/>
      <c r="BF298" s="959"/>
    </row>
    <row r="299" spans="1:58" ht="21.95" hidden="1" customHeight="1">
      <c r="A299" s="1936"/>
      <c r="B299" s="1971"/>
      <c r="C299" s="1972"/>
      <c r="D299" s="1972"/>
      <c r="E299" s="1972"/>
      <c r="F299" s="1972"/>
      <c r="G299" s="1972"/>
      <c r="H299" s="1972"/>
      <c r="I299" s="1972"/>
      <c r="J299" s="1973"/>
      <c r="K299" s="1971"/>
      <c r="L299" s="1972"/>
      <c r="M299" s="1972"/>
      <c r="N299" s="1973"/>
      <c r="O299" s="2026"/>
      <c r="P299" s="2027"/>
      <c r="Q299" s="2027"/>
      <c r="R299" s="2027"/>
      <c r="S299" s="2027"/>
      <c r="T299" s="2028"/>
      <c r="U299" s="2026"/>
      <c r="V299" s="2030"/>
      <c r="W299" s="2030"/>
      <c r="X299" s="2030"/>
      <c r="Y299" s="2030"/>
      <c r="Z299" s="2031"/>
      <c r="AA299" s="1971"/>
      <c r="AB299" s="1972"/>
      <c r="AC299" s="1972"/>
      <c r="AD299" s="1972"/>
      <c r="AE299" s="1973"/>
      <c r="AF299" s="1914" t="s">
        <v>810</v>
      </c>
      <c r="AG299" s="1914"/>
      <c r="AH299" s="1914"/>
      <c r="AI299" s="1914"/>
      <c r="AJ299" s="1914"/>
      <c r="AK299" s="1915"/>
      <c r="AL299" s="1927"/>
      <c r="AM299" s="1928"/>
      <c r="AN299" s="1928"/>
      <c r="AO299" s="1928"/>
      <c r="AP299" s="1928"/>
      <c r="AQ299" s="1928"/>
      <c r="AR299" s="1928"/>
      <c r="AS299" s="1928"/>
      <c r="AT299" s="1928"/>
      <c r="AU299" s="1928"/>
      <c r="AV299" s="1928"/>
      <c r="AW299" s="1928"/>
      <c r="AX299" s="1928"/>
      <c r="AY299" s="1928"/>
      <c r="AZ299" s="1929"/>
      <c r="BA299" s="1923"/>
      <c r="BB299" s="1923"/>
      <c r="BC299" s="1923"/>
      <c r="BD299" s="1923"/>
      <c r="BE299" s="1930"/>
      <c r="BF299" s="959"/>
    </row>
    <row r="300" spans="1:58" ht="21.95" hidden="1" customHeight="1">
      <c r="A300" s="1936"/>
      <c r="B300" s="1971"/>
      <c r="C300" s="1972"/>
      <c r="D300" s="1972"/>
      <c r="E300" s="1972"/>
      <c r="F300" s="1972"/>
      <c r="G300" s="1972"/>
      <c r="H300" s="1972"/>
      <c r="I300" s="1972"/>
      <c r="J300" s="1973"/>
      <c r="K300" s="1971"/>
      <c r="L300" s="1972"/>
      <c r="M300" s="1972"/>
      <c r="N300" s="1973"/>
      <c r="O300" s="2026"/>
      <c r="P300" s="2027"/>
      <c r="Q300" s="2027"/>
      <c r="R300" s="2027"/>
      <c r="S300" s="2027"/>
      <c r="T300" s="2028"/>
      <c r="U300" s="2026"/>
      <c r="V300" s="2030"/>
      <c r="W300" s="2030"/>
      <c r="X300" s="2030"/>
      <c r="Y300" s="2030"/>
      <c r="Z300" s="2031"/>
      <c r="AA300" s="1971"/>
      <c r="AB300" s="1972"/>
      <c r="AC300" s="1972"/>
      <c r="AD300" s="1972"/>
      <c r="AE300" s="1973"/>
      <c r="AF300" s="1914" t="s">
        <v>807</v>
      </c>
      <c r="AG300" s="1914"/>
      <c r="AH300" s="1914"/>
      <c r="AI300" s="1914"/>
      <c r="AJ300" s="1914"/>
      <c r="AK300" s="1915"/>
      <c r="AL300" s="1927"/>
      <c r="AM300" s="1928"/>
      <c r="AN300" s="1928"/>
      <c r="AO300" s="1928"/>
      <c r="AP300" s="1928"/>
      <c r="AQ300" s="1928"/>
      <c r="AR300" s="1928"/>
      <c r="AS300" s="1928"/>
      <c r="AT300" s="1928"/>
      <c r="AU300" s="1928"/>
      <c r="AV300" s="1928"/>
      <c r="AW300" s="1928"/>
      <c r="AX300" s="1928"/>
      <c r="AY300" s="1928"/>
      <c r="AZ300" s="1929"/>
      <c r="BA300" s="1923"/>
      <c r="BB300" s="1923"/>
      <c r="BC300" s="1923"/>
      <c r="BD300" s="1923"/>
      <c r="BE300" s="1930"/>
      <c r="BF300" s="959"/>
    </row>
    <row r="301" spans="1:58" ht="21.95" hidden="1" customHeight="1">
      <c r="A301" s="1936"/>
      <c r="B301" s="1971"/>
      <c r="C301" s="1972"/>
      <c r="D301" s="1972"/>
      <c r="E301" s="1972"/>
      <c r="F301" s="1972"/>
      <c r="G301" s="1972"/>
      <c r="H301" s="1972"/>
      <c r="I301" s="1972"/>
      <c r="J301" s="1973"/>
      <c r="K301" s="1971"/>
      <c r="L301" s="1972"/>
      <c r="M301" s="1972"/>
      <c r="N301" s="1973"/>
      <c r="O301" s="2026"/>
      <c r="P301" s="2027"/>
      <c r="Q301" s="2027"/>
      <c r="R301" s="2027"/>
      <c r="S301" s="2027"/>
      <c r="T301" s="2028"/>
      <c r="U301" s="2026"/>
      <c r="V301" s="2030"/>
      <c r="W301" s="2030"/>
      <c r="X301" s="2030"/>
      <c r="Y301" s="2030"/>
      <c r="Z301" s="2031"/>
      <c r="AA301" s="1971"/>
      <c r="AB301" s="1972"/>
      <c r="AC301" s="1972"/>
      <c r="AD301" s="1972"/>
      <c r="AE301" s="1973"/>
      <c r="AF301" s="1915" t="s">
        <v>563</v>
      </c>
      <c r="AG301" s="1923"/>
      <c r="AH301" s="1923"/>
      <c r="AI301" s="1923"/>
      <c r="AJ301" s="1923"/>
      <c r="AK301" s="1923"/>
      <c r="AL301" s="1910"/>
      <c r="AM301" s="1911"/>
      <c r="AN301" s="1911"/>
      <c r="AO301" s="1911"/>
      <c r="AP301" s="1911"/>
      <c r="AQ301" s="1911"/>
      <c r="AR301" s="1911"/>
      <c r="AS301" s="1911"/>
      <c r="AT301" s="1911"/>
      <c r="AU301" s="1911"/>
      <c r="AV301" s="1911"/>
      <c r="AW301" s="1911"/>
      <c r="AX301" s="1911"/>
      <c r="AY301" s="1911"/>
      <c r="AZ301" s="1934"/>
      <c r="BA301" s="2008"/>
      <c r="BB301" s="2008"/>
      <c r="BC301" s="2008"/>
      <c r="BD301" s="2008"/>
      <c r="BE301" s="2012"/>
      <c r="BF301" s="959"/>
    </row>
    <row r="302" spans="1:58" ht="21.95" hidden="1" customHeight="1">
      <c r="A302" s="1936"/>
      <c r="B302" s="1971"/>
      <c r="C302" s="1972"/>
      <c r="D302" s="1972"/>
      <c r="E302" s="1972"/>
      <c r="F302" s="1972"/>
      <c r="G302" s="1972"/>
      <c r="H302" s="1972"/>
      <c r="I302" s="1972"/>
      <c r="J302" s="1973"/>
      <c r="K302" s="1971"/>
      <c r="L302" s="1972"/>
      <c r="M302" s="1972"/>
      <c r="N302" s="1973"/>
      <c r="O302" s="2026"/>
      <c r="P302" s="2027"/>
      <c r="Q302" s="2027"/>
      <c r="R302" s="2027"/>
      <c r="S302" s="2027"/>
      <c r="T302" s="2028"/>
      <c r="U302" s="2026"/>
      <c r="V302" s="2030"/>
      <c r="W302" s="2030"/>
      <c r="X302" s="2030"/>
      <c r="Y302" s="2030"/>
      <c r="Z302" s="2031"/>
      <c r="AA302" s="1971"/>
      <c r="AB302" s="1972"/>
      <c r="AC302" s="1972"/>
      <c r="AD302" s="1972"/>
      <c r="AE302" s="1973"/>
      <c r="AF302" s="1915" t="s">
        <v>155</v>
      </c>
      <c r="AG302" s="1923"/>
      <c r="AH302" s="1923"/>
      <c r="AI302" s="1923"/>
      <c r="AJ302" s="1923"/>
      <c r="AK302" s="1923"/>
      <c r="AL302" s="1910"/>
      <c r="AM302" s="1911"/>
      <c r="AN302" s="1911"/>
      <c r="AO302" s="1911"/>
      <c r="AP302" s="1911"/>
      <c r="AQ302" s="1911"/>
      <c r="AR302" s="1911"/>
      <c r="AS302" s="1911"/>
      <c r="AT302" s="1911"/>
      <c r="AU302" s="1911"/>
      <c r="AV302" s="1911"/>
      <c r="AW302" s="1911"/>
      <c r="AX302" s="1911"/>
      <c r="AY302" s="1911"/>
      <c r="AZ302" s="1934"/>
      <c r="BA302" s="1923"/>
      <c r="BB302" s="1923"/>
      <c r="BC302" s="1923"/>
      <c r="BD302" s="1923"/>
      <c r="BE302" s="1930"/>
      <c r="BF302" s="959"/>
    </row>
    <row r="303" spans="1:58" ht="21.95" hidden="1" customHeight="1">
      <c r="A303" s="1936"/>
      <c r="B303" s="1971"/>
      <c r="C303" s="1972"/>
      <c r="D303" s="1972"/>
      <c r="E303" s="1972"/>
      <c r="F303" s="1972"/>
      <c r="G303" s="1972"/>
      <c r="H303" s="1972"/>
      <c r="I303" s="1972"/>
      <c r="J303" s="1973"/>
      <c r="K303" s="1971"/>
      <c r="L303" s="1972"/>
      <c r="M303" s="1972"/>
      <c r="N303" s="1973"/>
      <c r="O303" s="2026"/>
      <c r="P303" s="2027"/>
      <c r="Q303" s="2027"/>
      <c r="R303" s="2027"/>
      <c r="S303" s="2027"/>
      <c r="T303" s="2028"/>
      <c r="U303" s="2026"/>
      <c r="V303" s="2030"/>
      <c r="W303" s="2030"/>
      <c r="X303" s="2030"/>
      <c r="Y303" s="2030"/>
      <c r="Z303" s="2031"/>
      <c r="AA303" s="1971"/>
      <c r="AB303" s="1972"/>
      <c r="AC303" s="1972"/>
      <c r="AD303" s="1972"/>
      <c r="AE303" s="1973"/>
      <c r="AF303" s="1913" t="s">
        <v>1451</v>
      </c>
      <c r="AG303" s="1914"/>
      <c r="AH303" s="1914"/>
      <c r="AI303" s="1914"/>
      <c r="AJ303" s="1914"/>
      <c r="AK303" s="1915"/>
      <c r="AL303" s="1916"/>
      <c r="AM303" s="1917"/>
      <c r="AN303" s="1917"/>
      <c r="AO303" s="1917"/>
      <c r="AP303" s="1917"/>
      <c r="AQ303" s="1917"/>
      <c r="AR303" s="1917"/>
      <c r="AS303" s="1917"/>
      <c r="AT303" s="1917"/>
      <c r="AU303" s="1917"/>
      <c r="AV303" s="1917"/>
      <c r="AW303" s="1917"/>
      <c r="AX303" s="1917"/>
      <c r="AY303" s="1917"/>
      <c r="AZ303" s="1918"/>
      <c r="BA303" s="1913"/>
      <c r="BB303" s="1914"/>
      <c r="BC303" s="1914"/>
      <c r="BD303" s="1914"/>
      <c r="BE303" s="2006"/>
      <c r="BF303" s="960"/>
    </row>
    <row r="304" spans="1:58" ht="44.1" hidden="1" customHeight="1">
      <c r="A304" s="1936"/>
      <c r="B304" s="1971"/>
      <c r="C304" s="1972"/>
      <c r="D304" s="1972"/>
      <c r="E304" s="1972"/>
      <c r="F304" s="1972"/>
      <c r="G304" s="1972"/>
      <c r="H304" s="1972"/>
      <c r="I304" s="1972"/>
      <c r="J304" s="1973"/>
      <c r="K304" s="1971"/>
      <c r="L304" s="1972"/>
      <c r="M304" s="1972"/>
      <c r="N304" s="1973"/>
      <c r="O304" s="2026"/>
      <c r="P304" s="2027"/>
      <c r="Q304" s="2027"/>
      <c r="R304" s="2027"/>
      <c r="S304" s="2027"/>
      <c r="T304" s="2028"/>
      <c r="U304" s="2026"/>
      <c r="V304" s="2030"/>
      <c r="W304" s="2030"/>
      <c r="X304" s="2030"/>
      <c r="Y304" s="2030"/>
      <c r="Z304" s="2031"/>
      <c r="AA304" s="1971"/>
      <c r="AB304" s="1972"/>
      <c r="AC304" s="1972"/>
      <c r="AD304" s="1972"/>
      <c r="AE304" s="1973"/>
      <c r="AF304" s="1914" t="s">
        <v>316</v>
      </c>
      <c r="AG304" s="1914"/>
      <c r="AH304" s="1914"/>
      <c r="AI304" s="1914"/>
      <c r="AJ304" s="1914"/>
      <c r="AK304" s="1915"/>
      <c r="AL304" s="2038"/>
      <c r="AM304" s="1914"/>
      <c r="AN304" s="1914"/>
      <c r="AO304" s="1914"/>
      <c r="AP304" s="1914"/>
      <c r="AQ304" s="1914"/>
      <c r="AR304" s="1914"/>
      <c r="AS304" s="1914"/>
      <c r="AT304" s="1914"/>
      <c r="AU304" s="1914"/>
      <c r="AV304" s="1914"/>
      <c r="AW304" s="1914"/>
      <c r="AX304" s="1914"/>
      <c r="AY304" s="1914"/>
      <c r="AZ304" s="1915"/>
      <c r="BA304" s="2008"/>
      <c r="BB304" s="2008"/>
      <c r="BC304" s="2008"/>
      <c r="BD304" s="2008"/>
      <c r="BE304" s="2012"/>
      <c r="BF304" s="959"/>
    </row>
    <row r="305" spans="1:58" ht="44.1" hidden="1" customHeight="1">
      <c r="A305" s="1936"/>
      <c r="B305" s="1971"/>
      <c r="C305" s="1972"/>
      <c r="D305" s="1972"/>
      <c r="E305" s="1972"/>
      <c r="F305" s="1972"/>
      <c r="G305" s="1972"/>
      <c r="H305" s="1972"/>
      <c r="I305" s="1972"/>
      <c r="J305" s="1973"/>
      <c r="K305" s="1971"/>
      <c r="L305" s="1972"/>
      <c r="M305" s="1972"/>
      <c r="N305" s="1973"/>
      <c r="O305" s="2026"/>
      <c r="P305" s="2027"/>
      <c r="Q305" s="2027"/>
      <c r="R305" s="2027"/>
      <c r="S305" s="2027"/>
      <c r="T305" s="2028"/>
      <c r="U305" s="2026"/>
      <c r="V305" s="2030"/>
      <c r="W305" s="2030"/>
      <c r="X305" s="2030"/>
      <c r="Y305" s="2030"/>
      <c r="Z305" s="2031"/>
      <c r="AA305" s="1971"/>
      <c r="AB305" s="1972"/>
      <c r="AC305" s="1972"/>
      <c r="AD305" s="1972"/>
      <c r="AE305" s="1973"/>
      <c r="AF305" s="1913" t="s">
        <v>1452</v>
      </c>
      <c r="AG305" s="1914"/>
      <c r="AH305" s="1914"/>
      <c r="AI305" s="1914"/>
      <c r="AJ305" s="1914"/>
      <c r="AK305" s="1915"/>
      <c r="AL305" s="1916"/>
      <c r="AM305" s="1917"/>
      <c r="AN305" s="1917"/>
      <c r="AO305" s="1917"/>
      <c r="AP305" s="1917"/>
      <c r="AQ305" s="1917"/>
      <c r="AR305" s="1917"/>
      <c r="AS305" s="1917"/>
      <c r="AT305" s="1917"/>
      <c r="AU305" s="1917"/>
      <c r="AV305" s="1917"/>
      <c r="AW305" s="1917"/>
      <c r="AX305" s="1917"/>
      <c r="AY305" s="1917"/>
      <c r="AZ305" s="1918"/>
      <c r="BA305" s="1913"/>
      <c r="BB305" s="1914"/>
      <c r="BC305" s="1914"/>
      <c r="BD305" s="1914"/>
      <c r="BE305" s="2006"/>
      <c r="BF305" s="961"/>
    </row>
    <row r="306" spans="1:58" ht="21.95" hidden="1" customHeight="1">
      <c r="A306" s="1936"/>
      <c r="B306" s="1971"/>
      <c r="C306" s="1972"/>
      <c r="D306" s="1972"/>
      <c r="E306" s="1972"/>
      <c r="F306" s="1972"/>
      <c r="G306" s="1972"/>
      <c r="H306" s="1972"/>
      <c r="I306" s="1972"/>
      <c r="J306" s="1973"/>
      <c r="K306" s="1971"/>
      <c r="L306" s="1972"/>
      <c r="M306" s="1972"/>
      <c r="N306" s="1973"/>
      <c r="O306" s="2026"/>
      <c r="P306" s="2027"/>
      <c r="Q306" s="2027"/>
      <c r="R306" s="2027"/>
      <c r="S306" s="2027"/>
      <c r="T306" s="2028"/>
      <c r="U306" s="2026"/>
      <c r="V306" s="2030"/>
      <c r="W306" s="2030"/>
      <c r="X306" s="2030"/>
      <c r="Y306" s="2030"/>
      <c r="Z306" s="2031"/>
      <c r="AA306" s="1971"/>
      <c r="AB306" s="1972"/>
      <c r="AC306" s="1972"/>
      <c r="AD306" s="1972"/>
      <c r="AE306" s="1973"/>
      <c r="AF306" s="2009" t="s">
        <v>1453</v>
      </c>
      <c r="AG306" s="2010"/>
      <c r="AH306" s="2010"/>
      <c r="AI306" s="2010"/>
      <c r="AJ306" s="2010"/>
      <c r="AK306" s="2011"/>
      <c r="AL306" s="1916"/>
      <c r="AM306" s="1917"/>
      <c r="AN306" s="1917"/>
      <c r="AO306" s="1917"/>
      <c r="AP306" s="1917"/>
      <c r="AQ306" s="1917"/>
      <c r="AR306" s="1917"/>
      <c r="AS306" s="1917"/>
      <c r="AT306" s="1917"/>
      <c r="AU306" s="1917"/>
      <c r="AV306" s="1917"/>
      <c r="AW306" s="1917"/>
      <c r="AX306" s="1917"/>
      <c r="AY306" s="1917"/>
      <c r="AZ306" s="1918"/>
      <c r="BA306" s="1910"/>
      <c r="BB306" s="1911"/>
      <c r="BC306" s="1911"/>
      <c r="BD306" s="1911"/>
      <c r="BE306" s="1912"/>
      <c r="BF306" s="960"/>
    </row>
    <row r="307" spans="1:58" ht="21.95" hidden="1" customHeight="1">
      <c r="A307" s="1936"/>
      <c r="B307" s="1971"/>
      <c r="C307" s="1972"/>
      <c r="D307" s="1972"/>
      <c r="E307" s="1972"/>
      <c r="F307" s="1972"/>
      <c r="G307" s="1972"/>
      <c r="H307" s="1972"/>
      <c r="I307" s="1972"/>
      <c r="J307" s="1973"/>
      <c r="K307" s="1971"/>
      <c r="L307" s="1972"/>
      <c r="M307" s="1972"/>
      <c r="N307" s="1973"/>
      <c r="O307" s="2026"/>
      <c r="P307" s="2027"/>
      <c r="Q307" s="2027"/>
      <c r="R307" s="2027"/>
      <c r="S307" s="2027"/>
      <c r="T307" s="2028"/>
      <c r="U307" s="2029"/>
      <c r="V307" s="2030"/>
      <c r="W307" s="2030"/>
      <c r="X307" s="2030"/>
      <c r="Y307" s="2030"/>
      <c r="Z307" s="2031"/>
      <c r="AA307" s="1971"/>
      <c r="AB307" s="1972"/>
      <c r="AC307" s="1972"/>
      <c r="AD307" s="1972"/>
      <c r="AE307" s="1972"/>
      <c r="AF307" s="1913" t="s">
        <v>1454</v>
      </c>
      <c r="AG307" s="1914"/>
      <c r="AH307" s="1914"/>
      <c r="AI307" s="1914"/>
      <c r="AJ307" s="1914"/>
      <c r="AK307" s="1915"/>
      <c r="AL307" s="1911"/>
      <c r="AM307" s="1911"/>
      <c r="AN307" s="1911"/>
      <c r="AO307" s="1911"/>
      <c r="AP307" s="1911"/>
      <c r="AQ307" s="1911"/>
      <c r="AR307" s="1911"/>
      <c r="AS307" s="1911"/>
      <c r="AT307" s="1911"/>
      <c r="AU307" s="1911"/>
      <c r="AV307" s="1911"/>
      <c r="AW307" s="1911"/>
      <c r="AX307" s="1911"/>
      <c r="AY307" s="1911"/>
      <c r="AZ307" s="1934"/>
      <c r="BA307" s="1923"/>
      <c r="BB307" s="1923"/>
      <c r="BC307" s="1923"/>
      <c r="BD307" s="1923"/>
      <c r="BE307" s="1930"/>
      <c r="BF307" s="959"/>
    </row>
    <row r="308" spans="1:58" ht="21.95" hidden="1" customHeight="1">
      <c r="A308" s="1936"/>
      <c r="B308" s="1971"/>
      <c r="C308" s="1972"/>
      <c r="D308" s="1972"/>
      <c r="E308" s="1972"/>
      <c r="F308" s="1972"/>
      <c r="G308" s="1972"/>
      <c r="H308" s="1972"/>
      <c r="I308" s="1972"/>
      <c r="J308" s="1973"/>
      <c r="K308" s="1971"/>
      <c r="L308" s="1972"/>
      <c r="M308" s="1972"/>
      <c r="N308" s="1973"/>
      <c r="O308" s="2026"/>
      <c r="P308" s="2027"/>
      <c r="Q308" s="2027"/>
      <c r="R308" s="2027"/>
      <c r="S308" s="2027"/>
      <c r="T308" s="2028"/>
      <c r="U308" s="2029"/>
      <c r="V308" s="2030"/>
      <c r="W308" s="2030"/>
      <c r="X308" s="2030"/>
      <c r="Y308" s="2030"/>
      <c r="Z308" s="2031"/>
      <c r="AA308" s="1971"/>
      <c r="AB308" s="1972"/>
      <c r="AC308" s="1972"/>
      <c r="AD308" s="1972"/>
      <c r="AE308" s="1973"/>
      <c r="AF308" s="2007" t="s">
        <v>111</v>
      </c>
      <c r="AG308" s="2008"/>
      <c r="AH308" s="2008"/>
      <c r="AI308" s="2008"/>
      <c r="AJ308" s="2008"/>
      <c r="AK308" s="2008"/>
      <c r="AL308" s="1910"/>
      <c r="AM308" s="1911"/>
      <c r="AN308" s="1911"/>
      <c r="AO308" s="1911"/>
      <c r="AP308" s="1911"/>
      <c r="AQ308" s="1911"/>
      <c r="AR308" s="1911"/>
      <c r="AS308" s="1911"/>
      <c r="AT308" s="1911"/>
      <c r="AU308" s="1911"/>
      <c r="AV308" s="1911"/>
      <c r="AW308" s="1911"/>
      <c r="AX308" s="1911"/>
      <c r="AY308" s="1911"/>
      <c r="AZ308" s="1934"/>
      <c r="BA308" s="1923"/>
      <c r="BB308" s="1923"/>
      <c r="BC308" s="1923"/>
      <c r="BD308" s="1923"/>
      <c r="BE308" s="1930"/>
      <c r="BF308" s="959"/>
    </row>
    <row r="309" spans="1:58" ht="21.95" hidden="1" customHeight="1">
      <c r="A309" s="1936"/>
      <c r="B309" s="1971"/>
      <c r="C309" s="1972"/>
      <c r="D309" s="1972"/>
      <c r="E309" s="1972"/>
      <c r="F309" s="1972"/>
      <c r="G309" s="1972"/>
      <c r="H309" s="1972"/>
      <c r="I309" s="1972"/>
      <c r="J309" s="1973"/>
      <c r="K309" s="1971"/>
      <c r="L309" s="1972"/>
      <c r="M309" s="1972"/>
      <c r="N309" s="1973"/>
      <c r="O309" s="2026"/>
      <c r="P309" s="2027"/>
      <c r="Q309" s="2027"/>
      <c r="R309" s="2027"/>
      <c r="S309" s="2027"/>
      <c r="T309" s="2028"/>
      <c r="U309" s="2029"/>
      <c r="V309" s="2030"/>
      <c r="W309" s="2030"/>
      <c r="X309" s="2030"/>
      <c r="Y309" s="2030"/>
      <c r="Z309" s="2031"/>
      <c r="AA309" s="1971"/>
      <c r="AB309" s="1972"/>
      <c r="AC309" s="1972"/>
      <c r="AD309" s="1972"/>
      <c r="AE309" s="1973"/>
      <c r="AF309" s="1913" t="s">
        <v>430</v>
      </c>
      <c r="AG309" s="1914"/>
      <c r="AH309" s="1914"/>
      <c r="AI309" s="1914"/>
      <c r="AJ309" s="1914"/>
      <c r="AK309" s="1915"/>
      <c r="AL309" s="1916"/>
      <c r="AM309" s="1917"/>
      <c r="AN309" s="1917"/>
      <c r="AO309" s="1917"/>
      <c r="AP309" s="1917"/>
      <c r="AQ309" s="1917"/>
      <c r="AR309" s="1917"/>
      <c r="AS309" s="1917"/>
      <c r="AT309" s="1917"/>
      <c r="AU309" s="1917"/>
      <c r="AV309" s="1917"/>
      <c r="AW309" s="1917"/>
      <c r="AX309" s="1917"/>
      <c r="AY309" s="1917"/>
      <c r="AZ309" s="1918"/>
      <c r="BA309" s="1910"/>
      <c r="BB309" s="1911"/>
      <c r="BC309" s="1911"/>
      <c r="BD309" s="1911"/>
      <c r="BE309" s="1912"/>
      <c r="BF309" s="960"/>
    </row>
    <row r="310" spans="1:58" ht="21.95" hidden="1" customHeight="1">
      <c r="A310" s="1936"/>
      <c r="B310" s="1971"/>
      <c r="C310" s="1972"/>
      <c r="D310" s="1972"/>
      <c r="E310" s="1972"/>
      <c r="F310" s="1972"/>
      <c r="G310" s="1972"/>
      <c r="H310" s="1972"/>
      <c r="I310" s="1972"/>
      <c r="J310" s="1973"/>
      <c r="K310" s="1971"/>
      <c r="L310" s="1972"/>
      <c r="M310" s="1972"/>
      <c r="N310" s="1973"/>
      <c r="O310" s="2026"/>
      <c r="P310" s="2027"/>
      <c r="Q310" s="2027"/>
      <c r="R310" s="2027"/>
      <c r="S310" s="2027"/>
      <c r="T310" s="2028"/>
      <c r="U310" s="2029"/>
      <c r="V310" s="2030"/>
      <c r="W310" s="2030"/>
      <c r="X310" s="2030"/>
      <c r="Y310" s="2030"/>
      <c r="Z310" s="2031"/>
      <c r="AA310" s="1971"/>
      <c r="AB310" s="1972"/>
      <c r="AC310" s="1972"/>
      <c r="AD310" s="1972"/>
      <c r="AE310" s="1973"/>
      <c r="AF310" s="1913" t="s">
        <v>431</v>
      </c>
      <c r="AG310" s="1914"/>
      <c r="AH310" s="1914"/>
      <c r="AI310" s="1914"/>
      <c r="AJ310" s="1914"/>
      <c r="AK310" s="1915"/>
      <c r="AL310" s="1916"/>
      <c r="AM310" s="1917"/>
      <c r="AN310" s="1917"/>
      <c r="AO310" s="1917"/>
      <c r="AP310" s="1917"/>
      <c r="AQ310" s="1917"/>
      <c r="AR310" s="1917"/>
      <c r="AS310" s="1917"/>
      <c r="AT310" s="1917"/>
      <c r="AU310" s="1917"/>
      <c r="AV310" s="1917"/>
      <c r="AW310" s="1917"/>
      <c r="AX310" s="1917"/>
      <c r="AY310" s="1917"/>
      <c r="AZ310" s="1918"/>
      <c r="BA310" s="1910"/>
      <c r="BB310" s="1911"/>
      <c r="BC310" s="1911"/>
      <c r="BD310" s="1911"/>
      <c r="BE310" s="1912"/>
      <c r="BF310" s="960"/>
    </row>
    <row r="311" spans="1:58" ht="21.95" hidden="1" customHeight="1">
      <c r="A311" s="1936"/>
      <c r="B311" s="1971"/>
      <c r="C311" s="1972"/>
      <c r="D311" s="1972"/>
      <c r="E311" s="1972"/>
      <c r="F311" s="1972"/>
      <c r="G311" s="1972"/>
      <c r="H311" s="1972"/>
      <c r="I311" s="1972"/>
      <c r="J311" s="1973"/>
      <c r="K311" s="1971"/>
      <c r="L311" s="1972"/>
      <c r="M311" s="1972"/>
      <c r="N311" s="1973"/>
      <c r="O311" s="2026"/>
      <c r="P311" s="2027"/>
      <c r="Q311" s="2027"/>
      <c r="R311" s="2027"/>
      <c r="S311" s="2027"/>
      <c r="T311" s="2028"/>
      <c r="U311" s="2029"/>
      <c r="V311" s="2030"/>
      <c r="W311" s="2030"/>
      <c r="X311" s="2030"/>
      <c r="Y311" s="2030"/>
      <c r="Z311" s="2031"/>
      <c r="AA311" s="1971"/>
      <c r="AB311" s="1972"/>
      <c r="AC311" s="1972"/>
      <c r="AD311" s="1972"/>
      <c r="AE311" s="1973"/>
      <c r="AF311" s="1913" t="s">
        <v>1455</v>
      </c>
      <c r="AG311" s="1914"/>
      <c r="AH311" s="1914"/>
      <c r="AI311" s="1914"/>
      <c r="AJ311" s="1914"/>
      <c r="AK311" s="1915"/>
      <c r="AL311" s="1916"/>
      <c r="AM311" s="1917"/>
      <c r="AN311" s="1917"/>
      <c r="AO311" s="1917"/>
      <c r="AP311" s="1917"/>
      <c r="AQ311" s="1917"/>
      <c r="AR311" s="1917"/>
      <c r="AS311" s="1917"/>
      <c r="AT311" s="1917"/>
      <c r="AU311" s="1917"/>
      <c r="AV311" s="1917"/>
      <c r="AW311" s="1917"/>
      <c r="AX311" s="1917"/>
      <c r="AY311" s="1917"/>
      <c r="AZ311" s="1918"/>
      <c r="BA311" s="1910"/>
      <c r="BB311" s="1911"/>
      <c r="BC311" s="1911"/>
      <c r="BD311" s="1911"/>
      <c r="BE311" s="1912"/>
      <c r="BF311" s="960"/>
    </row>
    <row r="312" spans="1:58" ht="21.95" hidden="1" customHeight="1">
      <c r="A312" s="1936"/>
      <c r="B312" s="1971"/>
      <c r="C312" s="1972"/>
      <c r="D312" s="1972"/>
      <c r="E312" s="1972"/>
      <c r="F312" s="1972"/>
      <c r="G312" s="1972"/>
      <c r="H312" s="1972"/>
      <c r="I312" s="1972"/>
      <c r="J312" s="1973"/>
      <c r="K312" s="1971"/>
      <c r="L312" s="1972"/>
      <c r="M312" s="1972"/>
      <c r="N312" s="1973"/>
      <c r="O312" s="2026"/>
      <c r="P312" s="2027"/>
      <c r="Q312" s="2027"/>
      <c r="R312" s="2027"/>
      <c r="S312" s="2027"/>
      <c r="T312" s="2028"/>
      <c r="U312" s="2029"/>
      <c r="V312" s="2030"/>
      <c r="W312" s="2030"/>
      <c r="X312" s="2030"/>
      <c r="Y312" s="2030"/>
      <c r="Z312" s="2031"/>
      <c r="AA312" s="1971"/>
      <c r="AB312" s="1972"/>
      <c r="AC312" s="1972"/>
      <c r="AD312" s="1972"/>
      <c r="AE312" s="1973"/>
      <c r="AF312" s="1913" t="s">
        <v>1456</v>
      </c>
      <c r="AG312" s="1914"/>
      <c r="AH312" s="1914"/>
      <c r="AI312" s="1914"/>
      <c r="AJ312" s="1914"/>
      <c r="AK312" s="1915"/>
      <c r="AL312" s="1910"/>
      <c r="AM312" s="1911"/>
      <c r="AN312" s="1911"/>
      <c r="AO312" s="1911"/>
      <c r="AP312" s="1911"/>
      <c r="AQ312" s="1911"/>
      <c r="AR312" s="1911"/>
      <c r="AS312" s="1911"/>
      <c r="AT312" s="1911"/>
      <c r="AU312" s="1911"/>
      <c r="AV312" s="1911"/>
      <c r="AW312" s="1911"/>
      <c r="AX312" s="1911"/>
      <c r="AY312" s="1911"/>
      <c r="AZ312" s="1934"/>
      <c r="BA312" s="1913"/>
      <c r="BB312" s="1914"/>
      <c r="BC312" s="1914"/>
      <c r="BD312" s="1914"/>
      <c r="BE312" s="2006"/>
      <c r="BF312" s="959"/>
    </row>
    <row r="313" spans="1:58" ht="21.95" hidden="1" customHeight="1">
      <c r="A313" s="1936"/>
      <c r="B313" s="1971"/>
      <c r="C313" s="1972"/>
      <c r="D313" s="1972"/>
      <c r="E313" s="1972"/>
      <c r="F313" s="1972"/>
      <c r="G313" s="1972"/>
      <c r="H313" s="1972"/>
      <c r="I313" s="1972"/>
      <c r="J313" s="1973"/>
      <c r="K313" s="1971"/>
      <c r="L313" s="1972"/>
      <c r="M313" s="1972"/>
      <c r="N313" s="1973"/>
      <c r="O313" s="2026"/>
      <c r="P313" s="2027"/>
      <c r="Q313" s="2027"/>
      <c r="R313" s="2027"/>
      <c r="S313" s="2027"/>
      <c r="T313" s="2028"/>
      <c r="U313" s="2029"/>
      <c r="V313" s="2030"/>
      <c r="W313" s="2030"/>
      <c r="X313" s="2030"/>
      <c r="Y313" s="2030"/>
      <c r="Z313" s="2031"/>
      <c r="AA313" s="1971"/>
      <c r="AB313" s="1972"/>
      <c r="AC313" s="1972"/>
      <c r="AD313" s="1972"/>
      <c r="AE313" s="1973"/>
      <c r="AF313" s="1915" t="s">
        <v>112</v>
      </c>
      <c r="AG313" s="1923"/>
      <c r="AH313" s="1923"/>
      <c r="AI313" s="1923"/>
      <c r="AJ313" s="1923"/>
      <c r="AK313" s="1923"/>
      <c r="AL313" s="1910"/>
      <c r="AM313" s="1911"/>
      <c r="AN313" s="1911"/>
      <c r="AO313" s="1911"/>
      <c r="AP313" s="1911"/>
      <c r="AQ313" s="1911"/>
      <c r="AR313" s="1911"/>
      <c r="AS313" s="1911"/>
      <c r="AT313" s="1911"/>
      <c r="AU313" s="1911"/>
      <c r="AV313" s="1911"/>
      <c r="AW313" s="1911"/>
      <c r="AX313" s="1911"/>
      <c r="AY313" s="1911"/>
      <c r="AZ313" s="1934"/>
      <c r="BA313" s="1923"/>
      <c r="BB313" s="1923"/>
      <c r="BC313" s="1923"/>
      <c r="BD313" s="1923"/>
      <c r="BE313" s="1930"/>
      <c r="BF313" s="959"/>
    </row>
    <row r="314" spans="1:58" ht="21.95" hidden="1" customHeight="1">
      <c r="A314" s="1936"/>
      <c r="B314" s="1971"/>
      <c r="C314" s="1972"/>
      <c r="D314" s="1972"/>
      <c r="E314" s="1972"/>
      <c r="F314" s="1972"/>
      <c r="G314" s="1972"/>
      <c r="H314" s="1972"/>
      <c r="I314" s="1972"/>
      <c r="J314" s="1973"/>
      <c r="K314" s="1971"/>
      <c r="L314" s="1972"/>
      <c r="M314" s="1972"/>
      <c r="N314" s="1973"/>
      <c r="O314" s="2026"/>
      <c r="P314" s="2027"/>
      <c r="Q314" s="2027"/>
      <c r="R314" s="2027"/>
      <c r="S314" s="2027"/>
      <c r="T314" s="2028"/>
      <c r="U314" s="2029"/>
      <c r="V314" s="2030"/>
      <c r="W314" s="2030"/>
      <c r="X314" s="2030"/>
      <c r="Y314" s="2030"/>
      <c r="Z314" s="2031"/>
      <c r="AA314" s="1971"/>
      <c r="AB314" s="1972"/>
      <c r="AC314" s="1972"/>
      <c r="AD314" s="1972"/>
      <c r="AE314" s="1973"/>
      <c r="AF314" s="1913" t="s">
        <v>1457</v>
      </c>
      <c r="AG314" s="1914"/>
      <c r="AH314" s="1914"/>
      <c r="AI314" s="1914"/>
      <c r="AJ314" s="1914"/>
      <c r="AK314" s="1915"/>
      <c r="AL314" s="1910"/>
      <c r="AM314" s="1911"/>
      <c r="AN314" s="1911"/>
      <c r="AO314" s="1911"/>
      <c r="AP314" s="1911"/>
      <c r="AQ314" s="1911"/>
      <c r="AR314" s="1911"/>
      <c r="AS314" s="1911"/>
      <c r="AT314" s="1911"/>
      <c r="AU314" s="1911"/>
      <c r="AV314" s="1911"/>
      <c r="AW314" s="1911"/>
      <c r="AX314" s="1911"/>
      <c r="AY314" s="1911"/>
      <c r="AZ314" s="1934"/>
      <c r="BA314" s="1913"/>
      <c r="BB314" s="1914"/>
      <c r="BC314" s="1914"/>
      <c r="BD314" s="1914"/>
      <c r="BE314" s="2006"/>
      <c r="BF314" s="961"/>
    </row>
    <row r="315" spans="1:58" ht="21.95" hidden="1" customHeight="1">
      <c r="A315" s="1936"/>
      <c r="B315" s="1971"/>
      <c r="C315" s="1972"/>
      <c r="D315" s="1972"/>
      <c r="E315" s="1972"/>
      <c r="F315" s="1972"/>
      <c r="G315" s="1972"/>
      <c r="H315" s="1972"/>
      <c r="I315" s="1972"/>
      <c r="J315" s="1973"/>
      <c r="K315" s="1971"/>
      <c r="L315" s="1972"/>
      <c r="M315" s="1972"/>
      <c r="N315" s="1973"/>
      <c r="O315" s="2026"/>
      <c r="P315" s="2027"/>
      <c r="Q315" s="2027"/>
      <c r="R315" s="2027"/>
      <c r="S315" s="2027"/>
      <c r="T315" s="2028"/>
      <c r="U315" s="2029"/>
      <c r="V315" s="2030"/>
      <c r="W315" s="2030"/>
      <c r="X315" s="2030"/>
      <c r="Y315" s="2030"/>
      <c r="Z315" s="2031"/>
      <c r="AA315" s="1971"/>
      <c r="AB315" s="1972"/>
      <c r="AC315" s="1972"/>
      <c r="AD315" s="1972"/>
      <c r="AE315" s="1973"/>
      <c r="AF315" s="1914" t="s">
        <v>574</v>
      </c>
      <c r="AG315" s="1914"/>
      <c r="AH315" s="1914"/>
      <c r="AI315" s="1914"/>
      <c r="AJ315" s="1914"/>
      <c r="AK315" s="1915"/>
      <c r="AL315" s="1927"/>
      <c r="AM315" s="1928"/>
      <c r="AN315" s="1928"/>
      <c r="AO315" s="1928"/>
      <c r="AP315" s="1928"/>
      <c r="AQ315" s="1928"/>
      <c r="AR315" s="1928"/>
      <c r="AS315" s="1928"/>
      <c r="AT315" s="1928"/>
      <c r="AU315" s="1928"/>
      <c r="AV315" s="1928"/>
      <c r="AW315" s="1928"/>
      <c r="AX315" s="1928"/>
      <c r="AY315" s="1928"/>
      <c r="AZ315" s="1929"/>
      <c r="BA315" s="1923"/>
      <c r="BB315" s="1924"/>
      <c r="BC315" s="1924"/>
      <c r="BD315" s="1924"/>
      <c r="BE315" s="1925"/>
      <c r="BF315" s="961"/>
    </row>
    <row r="316" spans="1:58" ht="21.95" hidden="1" customHeight="1">
      <c r="A316" s="1936"/>
      <c r="B316" s="1971"/>
      <c r="C316" s="1972"/>
      <c r="D316" s="1972"/>
      <c r="E316" s="1972"/>
      <c r="F316" s="1972"/>
      <c r="G316" s="1972"/>
      <c r="H316" s="1972"/>
      <c r="I316" s="1972"/>
      <c r="J316" s="1973"/>
      <c r="K316" s="1971"/>
      <c r="L316" s="1972"/>
      <c r="M316" s="1972"/>
      <c r="N316" s="1973"/>
      <c r="O316" s="2026"/>
      <c r="P316" s="2027"/>
      <c r="Q316" s="2027"/>
      <c r="R316" s="2027"/>
      <c r="S316" s="2027"/>
      <c r="T316" s="2028"/>
      <c r="U316" s="2029"/>
      <c r="V316" s="2030"/>
      <c r="W316" s="2030"/>
      <c r="X316" s="2030"/>
      <c r="Y316" s="2030"/>
      <c r="Z316" s="2031"/>
      <c r="AA316" s="1971"/>
      <c r="AB316" s="1972"/>
      <c r="AC316" s="1972"/>
      <c r="AD316" s="1972"/>
      <c r="AE316" s="1973"/>
      <c r="AF316" s="1914" t="s">
        <v>1458</v>
      </c>
      <c r="AG316" s="1914"/>
      <c r="AH316" s="1914"/>
      <c r="AI316" s="1914"/>
      <c r="AJ316" s="1914"/>
      <c r="AK316" s="1915"/>
      <c r="AL316" s="1927"/>
      <c r="AM316" s="1928"/>
      <c r="AN316" s="1928"/>
      <c r="AO316" s="1928"/>
      <c r="AP316" s="1928"/>
      <c r="AQ316" s="1928"/>
      <c r="AR316" s="1928"/>
      <c r="AS316" s="1928"/>
      <c r="AT316" s="1928"/>
      <c r="AU316" s="1928"/>
      <c r="AV316" s="1928"/>
      <c r="AW316" s="1928"/>
      <c r="AX316" s="1928"/>
      <c r="AY316" s="1928"/>
      <c r="AZ316" s="1929"/>
      <c r="BA316" s="1923"/>
      <c r="BB316" s="1924"/>
      <c r="BC316" s="1924"/>
      <c r="BD316" s="1924"/>
      <c r="BE316" s="1925"/>
      <c r="BF316" s="961"/>
    </row>
    <row r="317" spans="1:58" ht="21.95" hidden="1" customHeight="1">
      <c r="A317" s="1936"/>
      <c r="B317" s="1971"/>
      <c r="C317" s="1972"/>
      <c r="D317" s="1972"/>
      <c r="E317" s="1972"/>
      <c r="F317" s="1972"/>
      <c r="G317" s="1972"/>
      <c r="H317" s="1972"/>
      <c r="I317" s="1972"/>
      <c r="J317" s="1973"/>
      <c r="K317" s="1971"/>
      <c r="L317" s="1972"/>
      <c r="M317" s="1972"/>
      <c r="N317" s="1973"/>
      <c r="O317" s="2026"/>
      <c r="P317" s="2027"/>
      <c r="Q317" s="2027"/>
      <c r="R317" s="2027"/>
      <c r="S317" s="2027"/>
      <c r="T317" s="2028"/>
      <c r="U317" s="2029"/>
      <c r="V317" s="2030"/>
      <c r="W317" s="2030"/>
      <c r="X317" s="2030"/>
      <c r="Y317" s="2030"/>
      <c r="Z317" s="2031"/>
      <c r="AA317" s="1971"/>
      <c r="AB317" s="1972"/>
      <c r="AC317" s="1972"/>
      <c r="AD317" s="1972"/>
      <c r="AE317" s="1973"/>
      <c r="AF317" s="1915" t="s">
        <v>88</v>
      </c>
      <c r="AG317" s="1923"/>
      <c r="AH317" s="1923"/>
      <c r="AI317" s="1923"/>
      <c r="AJ317" s="1923"/>
      <c r="AK317" s="1923"/>
      <c r="AL317" s="1910"/>
      <c r="AM317" s="1911"/>
      <c r="AN317" s="1911"/>
      <c r="AO317" s="1911"/>
      <c r="AP317" s="1911"/>
      <c r="AQ317" s="1911"/>
      <c r="AR317" s="1911"/>
      <c r="AS317" s="1911"/>
      <c r="AT317" s="1911"/>
      <c r="AU317" s="1911"/>
      <c r="AV317" s="1911"/>
      <c r="AW317" s="1911"/>
      <c r="AX317" s="1911"/>
      <c r="AY317" s="1911"/>
      <c r="AZ317" s="1934"/>
      <c r="BA317" s="1923"/>
      <c r="BB317" s="1923"/>
      <c r="BC317" s="1923"/>
      <c r="BD317" s="1923"/>
      <c r="BE317" s="1930"/>
      <c r="BF317" s="959"/>
    </row>
    <row r="318" spans="1:58" ht="21.95" hidden="1" customHeight="1">
      <c r="A318" s="1936"/>
      <c r="B318" s="1971"/>
      <c r="C318" s="1972"/>
      <c r="D318" s="1972"/>
      <c r="E318" s="1972"/>
      <c r="F318" s="1972"/>
      <c r="G318" s="1972"/>
      <c r="H318" s="1972"/>
      <c r="I318" s="1972"/>
      <c r="J318" s="1973"/>
      <c r="K318" s="1971"/>
      <c r="L318" s="1972"/>
      <c r="M318" s="1972"/>
      <c r="N318" s="1973"/>
      <c r="O318" s="2026"/>
      <c r="P318" s="2027"/>
      <c r="Q318" s="2027"/>
      <c r="R318" s="2027"/>
      <c r="S318" s="2027"/>
      <c r="T318" s="2028"/>
      <c r="U318" s="2029"/>
      <c r="V318" s="2030"/>
      <c r="W318" s="2030"/>
      <c r="X318" s="2030"/>
      <c r="Y318" s="2030"/>
      <c r="Z318" s="2031"/>
      <c r="AA318" s="1971"/>
      <c r="AB318" s="1972"/>
      <c r="AC318" s="1972"/>
      <c r="AD318" s="1972"/>
      <c r="AE318" s="1973"/>
      <c r="AF318" s="1914" t="s">
        <v>1442</v>
      </c>
      <c r="AG318" s="1914"/>
      <c r="AH318" s="1914"/>
      <c r="AI318" s="1914"/>
      <c r="AJ318" s="1914"/>
      <c r="AK318" s="1915"/>
      <c r="AL318" s="1927"/>
      <c r="AM318" s="1928"/>
      <c r="AN318" s="1928"/>
      <c r="AO318" s="1928"/>
      <c r="AP318" s="1928"/>
      <c r="AQ318" s="1928"/>
      <c r="AR318" s="1928"/>
      <c r="AS318" s="1928"/>
      <c r="AT318" s="1928"/>
      <c r="AU318" s="1928"/>
      <c r="AV318" s="1928"/>
      <c r="AW318" s="1928"/>
      <c r="AX318" s="1928"/>
      <c r="AY318" s="1928"/>
      <c r="AZ318" s="1929"/>
      <c r="BA318" s="1923"/>
      <c r="BB318" s="1923"/>
      <c r="BC318" s="1923"/>
      <c r="BD318" s="1923"/>
      <c r="BE318" s="1930"/>
      <c r="BF318" s="959"/>
    </row>
    <row r="319" spans="1:58" ht="44.1" hidden="1" customHeight="1">
      <c r="A319" s="1936"/>
      <c r="B319" s="1971"/>
      <c r="C319" s="1972"/>
      <c r="D319" s="1972"/>
      <c r="E319" s="1972"/>
      <c r="F319" s="1972"/>
      <c r="G319" s="1972"/>
      <c r="H319" s="1972"/>
      <c r="I319" s="1972"/>
      <c r="J319" s="1973"/>
      <c r="K319" s="1971"/>
      <c r="L319" s="1972"/>
      <c r="M319" s="1972"/>
      <c r="N319" s="1973"/>
      <c r="O319" s="2026"/>
      <c r="P319" s="2027"/>
      <c r="Q319" s="2027"/>
      <c r="R319" s="2027"/>
      <c r="S319" s="2027"/>
      <c r="T319" s="2028"/>
      <c r="U319" s="2029"/>
      <c r="V319" s="2030"/>
      <c r="W319" s="2030"/>
      <c r="X319" s="2030"/>
      <c r="Y319" s="2030"/>
      <c r="Z319" s="2031"/>
      <c r="AA319" s="1971"/>
      <c r="AB319" s="1972"/>
      <c r="AC319" s="1972"/>
      <c r="AD319" s="1972"/>
      <c r="AE319" s="1973"/>
      <c r="AF319" s="1913" t="s">
        <v>1444</v>
      </c>
      <c r="AG319" s="1914"/>
      <c r="AH319" s="1914"/>
      <c r="AI319" s="1914"/>
      <c r="AJ319" s="1914"/>
      <c r="AK319" s="1915"/>
      <c r="AL319" s="2005"/>
      <c r="AM319" s="1928"/>
      <c r="AN319" s="1928"/>
      <c r="AO319" s="1928"/>
      <c r="AP319" s="1928"/>
      <c r="AQ319" s="1928"/>
      <c r="AR319" s="1928"/>
      <c r="AS319" s="1928"/>
      <c r="AT319" s="1928"/>
      <c r="AU319" s="1928"/>
      <c r="AV319" s="1928"/>
      <c r="AW319" s="1928"/>
      <c r="AX319" s="1928"/>
      <c r="AY319" s="1928"/>
      <c r="AZ319" s="1929"/>
      <c r="BA319" s="1913"/>
      <c r="BB319" s="1914"/>
      <c r="BC319" s="1914"/>
      <c r="BD319" s="1914"/>
      <c r="BE319" s="2006"/>
      <c r="BF319" s="959"/>
    </row>
    <row r="320" spans="1:58" ht="21.95" hidden="1" customHeight="1">
      <c r="A320" s="1936"/>
      <c r="B320" s="1971"/>
      <c r="C320" s="1972"/>
      <c r="D320" s="1972"/>
      <c r="E320" s="1972"/>
      <c r="F320" s="1972"/>
      <c r="G320" s="1972"/>
      <c r="H320" s="1972"/>
      <c r="I320" s="1972"/>
      <c r="J320" s="1973"/>
      <c r="K320" s="1940"/>
      <c r="L320" s="1941"/>
      <c r="M320" s="1941"/>
      <c r="N320" s="1942"/>
      <c r="O320" s="2029"/>
      <c r="P320" s="2030"/>
      <c r="Q320" s="2030"/>
      <c r="R320" s="2030"/>
      <c r="S320" s="2030"/>
      <c r="T320" s="2031"/>
      <c r="U320" s="2029"/>
      <c r="V320" s="2030"/>
      <c r="W320" s="2030"/>
      <c r="X320" s="2030"/>
      <c r="Y320" s="2030"/>
      <c r="Z320" s="2031"/>
      <c r="AA320" s="1940"/>
      <c r="AB320" s="1941"/>
      <c r="AC320" s="1941"/>
      <c r="AD320" s="1941"/>
      <c r="AE320" s="1942"/>
      <c r="AF320" s="1914" t="s">
        <v>425</v>
      </c>
      <c r="AG320" s="1914"/>
      <c r="AH320" s="1914"/>
      <c r="AI320" s="1914"/>
      <c r="AJ320" s="1914"/>
      <c r="AK320" s="1915"/>
      <c r="AL320" s="1927"/>
      <c r="AM320" s="1928"/>
      <c r="AN320" s="1928"/>
      <c r="AO320" s="1928"/>
      <c r="AP320" s="1928"/>
      <c r="AQ320" s="1928"/>
      <c r="AR320" s="1928"/>
      <c r="AS320" s="1928"/>
      <c r="AT320" s="1928"/>
      <c r="AU320" s="1928"/>
      <c r="AV320" s="1928"/>
      <c r="AW320" s="1928"/>
      <c r="AX320" s="1928"/>
      <c r="AY320" s="1928"/>
      <c r="AZ320" s="1929"/>
      <c r="BA320" s="1923"/>
      <c r="BB320" s="1923"/>
      <c r="BC320" s="1923"/>
      <c r="BD320" s="1923"/>
      <c r="BE320" s="1930"/>
      <c r="BF320" s="959"/>
    </row>
    <row r="321" spans="1:58" ht="21.95" hidden="1" customHeight="1">
      <c r="A321" s="1936"/>
      <c r="B321" s="1971"/>
      <c r="C321" s="1972"/>
      <c r="D321" s="1972"/>
      <c r="E321" s="1972"/>
      <c r="F321" s="1972"/>
      <c r="G321" s="1972"/>
      <c r="H321" s="1972"/>
      <c r="I321" s="1972"/>
      <c r="J321" s="1973"/>
      <c r="K321" s="1940"/>
      <c r="L321" s="1941"/>
      <c r="M321" s="1941"/>
      <c r="N321" s="1942"/>
      <c r="O321" s="2029"/>
      <c r="P321" s="2030"/>
      <c r="Q321" s="2030"/>
      <c r="R321" s="2030"/>
      <c r="S321" s="2030"/>
      <c r="T321" s="2031"/>
      <c r="U321" s="2029"/>
      <c r="V321" s="2030"/>
      <c r="W321" s="2030"/>
      <c r="X321" s="2030"/>
      <c r="Y321" s="2030"/>
      <c r="Z321" s="2031"/>
      <c r="AA321" s="1940"/>
      <c r="AB321" s="1941"/>
      <c r="AC321" s="1941"/>
      <c r="AD321" s="1941"/>
      <c r="AE321" s="1942"/>
      <c r="AF321" s="1914" t="s">
        <v>573</v>
      </c>
      <c r="AG321" s="1914"/>
      <c r="AH321" s="1914"/>
      <c r="AI321" s="1914"/>
      <c r="AJ321" s="1914"/>
      <c r="AK321" s="1915"/>
      <c r="AL321" s="1916"/>
      <c r="AM321" s="1917"/>
      <c r="AN321" s="1917"/>
      <c r="AO321" s="1917"/>
      <c r="AP321" s="1917"/>
      <c r="AQ321" s="1917"/>
      <c r="AR321" s="1917"/>
      <c r="AS321" s="1917"/>
      <c r="AT321" s="1917"/>
      <c r="AU321" s="1917"/>
      <c r="AV321" s="1917"/>
      <c r="AW321" s="1917"/>
      <c r="AX321" s="1917"/>
      <c r="AY321" s="1917"/>
      <c r="AZ321" s="1918"/>
      <c r="BA321" s="1923"/>
      <c r="BB321" s="1924"/>
      <c r="BC321" s="1924"/>
      <c r="BD321" s="1924"/>
      <c r="BE321" s="1925"/>
      <c r="BF321" s="961"/>
    </row>
    <row r="322" spans="1:58" ht="21.95" hidden="1" customHeight="1">
      <c r="A322" s="1936"/>
      <c r="B322" s="1971"/>
      <c r="C322" s="1972"/>
      <c r="D322" s="1972"/>
      <c r="E322" s="1972"/>
      <c r="F322" s="1972"/>
      <c r="G322" s="1972"/>
      <c r="H322" s="1972"/>
      <c r="I322" s="1972"/>
      <c r="J322" s="1973"/>
      <c r="K322" s="1940"/>
      <c r="L322" s="1941"/>
      <c r="M322" s="1941"/>
      <c r="N322" s="1942"/>
      <c r="O322" s="2029"/>
      <c r="P322" s="2030"/>
      <c r="Q322" s="2030"/>
      <c r="R322" s="2030"/>
      <c r="S322" s="2030"/>
      <c r="T322" s="2031"/>
      <c r="U322" s="2029"/>
      <c r="V322" s="2030"/>
      <c r="W322" s="2030"/>
      <c r="X322" s="2030"/>
      <c r="Y322" s="2030"/>
      <c r="Z322" s="2031"/>
      <c r="AA322" s="1940"/>
      <c r="AB322" s="1941"/>
      <c r="AC322" s="1941"/>
      <c r="AD322" s="1941"/>
      <c r="AE322" s="1942"/>
      <c r="AF322" s="1913" t="s">
        <v>427</v>
      </c>
      <c r="AG322" s="1914"/>
      <c r="AH322" s="1914"/>
      <c r="AI322" s="1914"/>
      <c r="AJ322" s="1914"/>
      <c r="AK322" s="1915"/>
      <c r="AL322" s="1910"/>
      <c r="AM322" s="1911"/>
      <c r="AN322" s="1911"/>
      <c r="AO322" s="1911"/>
      <c r="AP322" s="1911"/>
      <c r="AQ322" s="1911"/>
      <c r="AR322" s="1911"/>
      <c r="AS322" s="1911"/>
      <c r="AT322" s="1911"/>
      <c r="AU322" s="1911"/>
      <c r="AV322" s="1911"/>
      <c r="AW322" s="1911"/>
      <c r="AX322" s="1911"/>
      <c r="AY322" s="1911"/>
      <c r="AZ322" s="1934"/>
      <c r="BA322" s="1923"/>
      <c r="BB322" s="1923"/>
      <c r="BC322" s="1923"/>
      <c r="BD322" s="1923"/>
      <c r="BE322" s="1930"/>
      <c r="BF322" s="959"/>
    </row>
    <row r="323" spans="1:58" ht="21.95" hidden="1" customHeight="1">
      <c r="A323" s="1936"/>
      <c r="B323" s="1971"/>
      <c r="C323" s="1972"/>
      <c r="D323" s="1972"/>
      <c r="E323" s="1972"/>
      <c r="F323" s="1972"/>
      <c r="G323" s="1972"/>
      <c r="H323" s="1972"/>
      <c r="I323" s="1972"/>
      <c r="J323" s="1973"/>
      <c r="K323" s="1940"/>
      <c r="L323" s="1941"/>
      <c r="M323" s="1941"/>
      <c r="N323" s="1942"/>
      <c r="O323" s="2029"/>
      <c r="P323" s="2030"/>
      <c r="Q323" s="2030"/>
      <c r="R323" s="2030"/>
      <c r="S323" s="2030"/>
      <c r="T323" s="2031"/>
      <c r="U323" s="2029"/>
      <c r="V323" s="2030"/>
      <c r="W323" s="2030"/>
      <c r="X323" s="2030"/>
      <c r="Y323" s="2030"/>
      <c r="Z323" s="2031"/>
      <c r="AA323" s="1940"/>
      <c r="AB323" s="1941"/>
      <c r="AC323" s="1941"/>
      <c r="AD323" s="1941"/>
      <c r="AE323" s="1942"/>
      <c r="AF323" s="1958" t="s">
        <v>815</v>
      </c>
      <c r="AG323" s="1959"/>
      <c r="AH323" s="1959"/>
      <c r="AI323" s="1959"/>
      <c r="AJ323" s="1959"/>
      <c r="AK323" s="2004"/>
      <c r="AL323" s="1910"/>
      <c r="AM323" s="1911"/>
      <c r="AN323" s="1911"/>
      <c r="AO323" s="1911"/>
      <c r="AP323" s="1911"/>
      <c r="AQ323" s="1911"/>
      <c r="AR323" s="1911"/>
      <c r="AS323" s="1911"/>
      <c r="AT323" s="1911"/>
      <c r="AU323" s="1911"/>
      <c r="AV323" s="1911"/>
      <c r="AW323" s="1911"/>
      <c r="AX323" s="1911"/>
      <c r="AY323" s="1911"/>
      <c r="AZ323" s="1934"/>
      <c r="BA323" s="1958"/>
      <c r="BB323" s="1959"/>
      <c r="BC323" s="1959"/>
      <c r="BD323" s="1959"/>
      <c r="BE323" s="1960"/>
      <c r="BF323" s="960"/>
    </row>
    <row r="324" spans="1:58" ht="21.95" hidden="1" customHeight="1">
      <c r="A324" s="1936"/>
      <c r="B324" s="1971"/>
      <c r="C324" s="1972"/>
      <c r="D324" s="1972"/>
      <c r="E324" s="1972"/>
      <c r="F324" s="1972"/>
      <c r="G324" s="1972"/>
      <c r="H324" s="1972"/>
      <c r="I324" s="1972"/>
      <c r="J324" s="1973"/>
      <c r="K324" s="1940"/>
      <c r="L324" s="1941"/>
      <c r="M324" s="1941"/>
      <c r="N324" s="1942"/>
      <c r="O324" s="2029"/>
      <c r="P324" s="2030"/>
      <c r="Q324" s="2030"/>
      <c r="R324" s="2030"/>
      <c r="S324" s="2030"/>
      <c r="T324" s="2031"/>
      <c r="U324" s="2029"/>
      <c r="V324" s="2030"/>
      <c r="W324" s="2030"/>
      <c r="X324" s="2030"/>
      <c r="Y324" s="2030"/>
      <c r="Z324" s="2031"/>
      <c r="AA324" s="1940"/>
      <c r="AB324" s="1941"/>
      <c r="AC324" s="1941"/>
      <c r="AD324" s="1941"/>
      <c r="AE324" s="1942"/>
      <c r="AF324" s="1913" t="s">
        <v>812</v>
      </c>
      <c r="AG324" s="1914"/>
      <c r="AH324" s="1914"/>
      <c r="AI324" s="1914"/>
      <c r="AJ324" s="1914"/>
      <c r="AK324" s="1915"/>
      <c r="AL324" s="1910"/>
      <c r="AM324" s="1911"/>
      <c r="AN324" s="1911"/>
      <c r="AO324" s="1911"/>
      <c r="AP324" s="1911"/>
      <c r="AQ324" s="1911"/>
      <c r="AR324" s="1911"/>
      <c r="AS324" s="1911"/>
      <c r="AT324" s="1911"/>
      <c r="AU324" s="1911"/>
      <c r="AV324" s="1911"/>
      <c r="AW324" s="1911"/>
      <c r="AX324" s="1911"/>
      <c r="AY324" s="1911"/>
      <c r="AZ324" s="1934"/>
      <c r="BA324" s="1923"/>
      <c r="BB324" s="1924"/>
      <c r="BC324" s="1924"/>
      <c r="BD324" s="1924"/>
      <c r="BE324" s="1925"/>
      <c r="BF324" s="959"/>
    </row>
    <row r="325" spans="1:58" ht="21.95" hidden="1" customHeight="1">
      <c r="A325" s="1961"/>
      <c r="B325" s="1974"/>
      <c r="C325" s="1975"/>
      <c r="D325" s="1975"/>
      <c r="E325" s="1975"/>
      <c r="F325" s="1975"/>
      <c r="G325" s="1975"/>
      <c r="H325" s="1975"/>
      <c r="I325" s="1975"/>
      <c r="J325" s="1976"/>
      <c r="K325" s="1962"/>
      <c r="L325" s="1963"/>
      <c r="M325" s="1963"/>
      <c r="N325" s="1964"/>
      <c r="O325" s="2032"/>
      <c r="P325" s="2033"/>
      <c r="Q325" s="2033"/>
      <c r="R325" s="2033"/>
      <c r="S325" s="2033"/>
      <c r="T325" s="2034"/>
      <c r="U325" s="2032"/>
      <c r="V325" s="2033"/>
      <c r="W325" s="2033"/>
      <c r="X325" s="2033"/>
      <c r="Y325" s="2033"/>
      <c r="Z325" s="2034"/>
      <c r="AA325" s="1962"/>
      <c r="AB325" s="1963"/>
      <c r="AC325" s="1963"/>
      <c r="AD325" s="1963"/>
      <c r="AE325" s="1964"/>
      <c r="AF325" s="1913" t="s">
        <v>813</v>
      </c>
      <c r="AG325" s="1914"/>
      <c r="AH325" s="1914"/>
      <c r="AI325" s="1914"/>
      <c r="AJ325" s="1914"/>
      <c r="AK325" s="1915"/>
      <c r="AL325" s="1910"/>
      <c r="AM325" s="1911"/>
      <c r="AN325" s="1911"/>
      <c r="AO325" s="1911"/>
      <c r="AP325" s="1911"/>
      <c r="AQ325" s="1911"/>
      <c r="AR325" s="1911"/>
      <c r="AS325" s="1911"/>
      <c r="AT325" s="1911"/>
      <c r="AU325" s="1911"/>
      <c r="AV325" s="1911"/>
      <c r="AW325" s="1911"/>
      <c r="AX325" s="1911"/>
      <c r="AY325" s="1911"/>
      <c r="AZ325" s="1934"/>
      <c r="BA325" s="1923"/>
      <c r="BB325" s="1924"/>
      <c r="BC325" s="1924"/>
      <c r="BD325" s="1924"/>
      <c r="BE325" s="1925"/>
      <c r="BF325" s="959"/>
    </row>
    <row r="326" spans="1:58" ht="21.95" hidden="1" customHeight="1">
      <c r="A326" s="1936" t="s">
        <v>1459</v>
      </c>
      <c r="B326" s="1937" t="s">
        <v>1101</v>
      </c>
      <c r="C326" s="1938"/>
      <c r="D326" s="1938"/>
      <c r="E326" s="1938"/>
      <c r="F326" s="1938"/>
      <c r="G326" s="1938"/>
      <c r="H326" s="1938"/>
      <c r="I326" s="1938"/>
      <c r="J326" s="1939"/>
      <c r="K326" s="1943"/>
      <c r="L326" s="1944"/>
      <c r="M326" s="1944"/>
      <c r="N326" s="1945"/>
      <c r="O326" s="1943"/>
      <c r="P326" s="1944"/>
      <c r="Q326" s="1944"/>
      <c r="R326" s="1944"/>
      <c r="S326" s="1944"/>
      <c r="T326" s="1945"/>
      <c r="U326" s="1943"/>
      <c r="V326" s="1944"/>
      <c r="W326" s="1944"/>
      <c r="X326" s="1944"/>
      <c r="Y326" s="1944"/>
      <c r="Z326" s="1945"/>
      <c r="AA326" s="1949"/>
      <c r="AB326" s="1950"/>
      <c r="AC326" s="1950"/>
      <c r="AD326" s="1950"/>
      <c r="AE326" s="1951"/>
      <c r="AF326" s="1913" t="s">
        <v>156</v>
      </c>
      <c r="AG326" s="1914"/>
      <c r="AH326" s="1914"/>
      <c r="AI326" s="1914"/>
      <c r="AJ326" s="1914"/>
      <c r="AK326" s="1915"/>
      <c r="AL326" s="1916"/>
      <c r="AM326" s="1911"/>
      <c r="AN326" s="1911"/>
      <c r="AO326" s="1911"/>
      <c r="AP326" s="1911"/>
      <c r="AQ326" s="1911"/>
      <c r="AR326" s="1911"/>
      <c r="AS326" s="1911"/>
      <c r="AT326" s="1911"/>
      <c r="AU326" s="1911"/>
      <c r="AV326" s="1911"/>
      <c r="AW326" s="1911"/>
      <c r="AX326" s="1911"/>
      <c r="AY326" s="1911"/>
      <c r="AZ326" s="1934"/>
      <c r="BA326" s="1932"/>
      <c r="BB326" s="1932"/>
      <c r="BC326" s="1932"/>
      <c r="BD326" s="1932"/>
      <c r="BE326" s="1933"/>
      <c r="BF326" s="960"/>
    </row>
    <row r="327" spans="1:58" ht="21.95" hidden="1" customHeight="1">
      <c r="A327" s="1936"/>
      <c r="B327" s="1940"/>
      <c r="C327" s="1941"/>
      <c r="D327" s="1941"/>
      <c r="E327" s="1941"/>
      <c r="F327" s="1941"/>
      <c r="G327" s="1941"/>
      <c r="H327" s="1941"/>
      <c r="I327" s="1941"/>
      <c r="J327" s="1942"/>
      <c r="K327" s="1946"/>
      <c r="L327" s="1947"/>
      <c r="M327" s="1947"/>
      <c r="N327" s="1948"/>
      <c r="O327" s="1946"/>
      <c r="P327" s="1947"/>
      <c r="Q327" s="1947"/>
      <c r="R327" s="1947"/>
      <c r="S327" s="1947"/>
      <c r="T327" s="1948"/>
      <c r="U327" s="1946"/>
      <c r="V327" s="1947"/>
      <c r="W327" s="1947"/>
      <c r="X327" s="1947"/>
      <c r="Y327" s="1947"/>
      <c r="Z327" s="1948"/>
      <c r="AA327" s="1952"/>
      <c r="AB327" s="1953"/>
      <c r="AC327" s="1953"/>
      <c r="AD327" s="1953"/>
      <c r="AE327" s="1954"/>
      <c r="AF327" s="1913" t="s">
        <v>806</v>
      </c>
      <c r="AG327" s="1914"/>
      <c r="AH327" s="1914"/>
      <c r="AI327" s="1914"/>
      <c r="AJ327" s="1914"/>
      <c r="AK327" s="1915"/>
      <c r="AL327" s="1910"/>
      <c r="AM327" s="1911"/>
      <c r="AN327" s="1911"/>
      <c r="AO327" s="1911"/>
      <c r="AP327" s="1911"/>
      <c r="AQ327" s="1911"/>
      <c r="AR327" s="1911"/>
      <c r="AS327" s="1911"/>
      <c r="AT327" s="1911"/>
      <c r="AU327" s="1911"/>
      <c r="AV327" s="1911"/>
      <c r="AW327" s="1911"/>
      <c r="AX327" s="1911"/>
      <c r="AY327" s="1911"/>
      <c r="AZ327" s="1934"/>
      <c r="BA327" s="1958"/>
      <c r="BB327" s="1959"/>
      <c r="BC327" s="1959"/>
      <c r="BD327" s="1959"/>
      <c r="BE327" s="1960"/>
      <c r="BF327" s="959"/>
    </row>
    <row r="328" spans="1:58" ht="21.95" hidden="1" customHeight="1">
      <c r="A328" s="1936"/>
      <c r="B328" s="1940"/>
      <c r="C328" s="1941"/>
      <c r="D328" s="1941"/>
      <c r="E328" s="1941"/>
      <c r="F328" s="1941"/>
      <c r="G328" s="1941"/>
      <c r="H328" s="1941"/>
      <c r="I328" s="1941"/>
      <c r="J328" s="1942"/>
      <c r="K328" s="1946"/>
      <c r="L328" s="1947"/>
      <c r="M328" s="1947"/>
      <c r="N328" s="1948"/>
      <c r="O328" s="1946"/>
      <c r="P328" s="1947"/>
      <c r="Q328" s="1947"/>
      <c r="R328" s="1947"/>
      <c r="S328" s="1947"/>
      <c r="T328" s="1948"/>
      <c r="U328" s="1946"/>
      <c r="V328" s="1947"/>
      <c r="W328" s="1947"/>
      <c r="X328" s="1947"/>
      <c r="Y328" s="1947"/>
      <c r="Z328" s="1948"/>
      <c r="AA328" s="1952"/>
      <c r="AB328" s="1953"/>
      <c r="AC328" s="1953"/>
      <c r="AD328" s="1953"/>
      <c r="AE328" s="1954"/>
      <c r="AF328" s="1914" t="s">
        <v>1437</v>
      </c>
      <c r="AG328" s="1914"/>
      <c r="AH328" s="1914"/>
      <c r="AI328" s="1914"/>
      <c r="AJ328" s="1914"/>
      <c r="AK328" s="1915"/>
      <c r="AL328" s="1927"/>
      <c r="AM328" s="1928"/>
      <c r="AN328" s="1928"/>
      <c r="AO328" s="1928"/>
      <c r="AP328" s="1928"/>
      <c r="AQ328" s="1928"/>
      <c r="AR328" s="1928"/>
      <c r="AS328" s="1928"/>
      <c r="AT328" s="1928"/>
      <c r="AU328" s="1928"/>
      <c r="AV328" s="1928"/>
      <c r="AW328" s="1928"/>
      <c r="AX328" s="1928"/>
      <c r="AY328" s="1928"/>
      <c r="AZ328" s="1929"/>
      <c r="BA328" s="1923"/>
      <c r="BB328" s="1923"/>
      <c r="BC328" s="1923"/>
      <c r="BD328" s="1923"/>
      <c r="BE328" s="1930"/>
      <c r="BF328" s="959"/>
    </row>
    <row r="329" spans="1:58" ht="21.95" hidden="1" customHeight="1">
      <c r="A329" s="1936"/>
      <c r="B329" s="1940"/>
      <c r="C329" s="1941"/>
      <c r="D329" s="1941"/>
      <c r="E329" s="1941"/>
      <c r="F329" s="1941"/>
      <c r="G329" s="1941"/>
      <c r="H329" s="1941"/>
      <c r="I329" s="1941"/>
      <c r="J329" s="1942"/>
      <c r="K329" s="1946"/>
      <c r="L329" s="1947"/>
      <c r="M329" s="1947"/>
      <c r="N329" s="1948"/>
      <c r="O329" s="1946"/>
      <c r="P329" s="1947"/>
      <c r="Q329" s="1947"/>
      <c r="R329" s="1947"/>
      <c r="S329" s="1947"/>
      <c r="T329" s="1948"/>
      <c r="U329" s="1946"/>
      <c r="V329" s="1947"/>
      <c r="W329" s="1947"/>
      <c r="X329" s="1947"/>
      <c r="Y329" s="1947"/>
      <c r="Z329" s="1948"/>
      <c r="AA329" s="1952"/>
      <c r="AB329" s="1953"/>
      <c r="AC329" s="1953"/>
      <c r="AD329" s="1953"/>
      <c r="AE329" s="1954"/>
      <c r="AF329" s="1914" t="s">
        <v>807</v>
      </c>
      <c r="AG329" s="1914"/>
      <c r="AH329" s="1914"/>
      <c r="AI329" s="1914"/>
      <c r="AJ329" s="1914"/>
      <c r="AK329" s="1915"/>
      <c r="AL329" s="1927"/>
      <c r="AM329" s="1928"/>
      <c r="AN329" s="1928"/>
      <c r="AO329" s="1928"/>
      <c r="AP329" s="1928"/>
      <c r="AQ329" s="1928"/>
      <c r="AR329" s="1928"/>
      <c r="AS329" s="1928"/>
      <c r="AT329" s="1928"/>
      <c r="AU329" s="1928"/>
      <c r="AV329" s="1928"/>
      <c r="AW329" s="1928"/>
      <c r="AX329" s="1928"/>
      <c r="AY329" s="1928"/>
      <c r="AZ329" s="1929"/>
      <c r="BA329" s="1923"/>
      <c r="BB329" s="1923"/>
      <c r="BC329" s="1923"/>
      <c r="BD329" s="1923"/>
      <c r="BE329" s="1930"/>
      <c r="BF329" s="959"/>
    </row>
    <row r="330" spans="1:58" ht="21.95" hidden="1" customHeight="1">
      <c r="A330" s="1936"/>
      <c r="B330" s="1940"/>
      <c r="C330" s="1941"/>
      <c r="D330" s="1941"/>
      <c r="E330" s="1941"/>
      <c r="F330" s="1941"/>
      <c r="G330" s="1941"/>
      <c r="H330" s="1941"/>
      <c r="I330" s="1941"/>
      <c r="J330" s="1942"/>
      <c r="K330" s="1946"/>
      <c r="L330" s="1947"/>
      <c r="M330" s="1947"/>
      <c r="N330" s="1948"/>
      <c r="O330" s="1946"/>
      <c r="P330" s="1947"/>
      <c r="Q330" s="1947"/>
      <c r="R330" s="1947"/>
      <c r="S330" s="1947"/>
      <c r="T330" s="1948"/>
      <c r="U330" s="1946"/>
      <c r="V330" s="1947"/>
      <c r="W330" s="1947"/>
      <c r="X330" s="1947"/>
      <c r="Y330" s="1947"/>
      <c r="Z330" s="1948"/>
      <c r="AA330" s="1952"/>
      <c r="AB330" s="1953"/>
      <c r="AC330" s="1953"/>
      <c r="AD330" s="1953"/>
      <c r="AE330" s="1954"/>
      <c r="AF330" s="1914" t="s">
        <v>574</v>
      </c>
      <c r="AG330" s="1914"/>
      <c r="AH330" s="1914"/>
      <c r="AI330" s="1914"/>
      <c r="AJ330" s="1914"/>
      <c r="AK330" s="1915"/>
      <c r="AL330" s="1927"/>
      <c r="AM330" s="1928"/>
      <c r="AN330" s="1928"/>
      <c r="AO330" s="1928"/>
      <c r="AP330" s="1928"/>
      <c r="AQ330" s="1928"/>
      <c r="AR330" s="1928"/>
      <c r="AS330" s="1928"/>
      <c r="AT330" s="1928"/>
      <c r="AU330" s="1928"/>
      <c r="AV330" s="1928"/>
      <c r="AW330" s="1928"/>
      <c r="AX330" s="1928"/>
      <c r="AY330" s="1928"/>
      <c r="AZ330" s="1929"/>
      <c r="BA330" s="1923"/>
      <c r="BB330" s="1924"/>
      <c r="BC330" s="1924"/>
      <c r="BD330" s="1924"/>
      <c r="BE330" s="1925"/>
      <c r="BF330" s="961"/>
    </row>
    <row r="331" spans="1:58" ht="21.95" hidden="1" customHeight="1">
      <c r="A331" s="1936"/>
      <c r="B331" s="1940"/>
      <c r="C331" s="1941"/>
      <c r="D331" s="1941"/>
      <c r="E331" s="1941"/>
      <c r="F331" s="1941"/>
      <c r="G331" s="1941"/>
      <c r="H331" s="1941"/>
      <c r="I331" s="1941"/>
      <c r="J331" s="1942"/>
      <c r="K331" s="1946"/>
      <c r="L331" s="1947"/>
      <c r="M331" s="1947"/>
      <c r="N331" s="1948"/>
      <c r="O331" s="1946"/>
      <c r="P331" s="1947"/>
      <c r="Q331" s="1947"/>
      <c r="R331" s="1947"/>
      <c r="S331" s="1947"/>
      <c r="T331" s="1948"/>
      <c r="U331" s="1946"/>
      <c r="V331" s="1947"/>
      <c r="W331" s="1947"/>
      <c r="X331" s="1947"/>
      <c r="Y331" s="1947"/>
      <c r="Z331" s="1948"/>
      <c r="AA331" s="1952"/>
      <c r="AB331" s="1953"/>
      <c r="AC331" s="1953"/>
      <c r="AD331" s="1953"/>
      <c r="AE331" s="1954"/>
      <c r="AF331" s="1914" t="s">
        <v>575</v>
      </c>
      <c r="AG331" s="1914"/>
      <c r="AH331" s="1914"/>
      <c r="AI331" s="1914"/>
      <c r="AJ331" s="1914"/>
      <c r="AK331" s="1915"/>
      <c r="AL331" s="1916"/>
      <c r="AM331" s="1917"/>
      <c r="AN331" s="1917"/>
      <c r="AO331" s="1917"/>
      <c r="AP331" s="1917"/>
      <c r="AQ331" s="1917"/>
      <c r="AR331" s="1917"/>
      <c r="AS331" s="1917"/>
      <c r="AT331" s="1917"/>
      <c r="AU331" s="1917"/>
      <c r="AV331" s="1917"/>
      <c r="AW331" s="1917"/>
      <c r="AX331" s="1917"/>
      <c r="AY331" s="1917"/>
      <c r="AZ331" s="1918"/>
      <c r="BA331" s="1923"/>
      <c r="BB331" s="1924"/>
      <c r="BC331" s="1924"/>
      <c r="BD331" s="1924"/>
      <c r="BE331" s="1925"/>
      <c r="BF331" s="961"/>
    </row>
    <row r="332" spans="1:58" ht="21.95" hidden="1" customHeight="1">
      <c r="A332" s="1936"/>
      <c r="B332" s="1940"/>
      <c r="C332" s="1941"/>
      <c r="D332" s="1941"/>
      <c r="E332" s="1941"/>
      <c r="F332" s="1941"/>
      <c r="G332" s="1941"/>
      <c r="H332" s="1941"/>
      <c r="I332" s="1941"/>
      <c r="J332" s="1942"/>
      <c r="K332" s="1946"/>
      <c r="L332" s="1947"/>
      <c r="M332" s="1947"/>
      <c r="N332" s="1948"/>
      <c r="O332" s="1946"/>
      <c r="P332" s="1947"/>
      <c r="Q332" s="1947"/>
      <c r="R332" s="1947"/>
      <c r="S332" s="1947"/>
      <c r="T332" s="1948"/>
      <c r="U332" s="1946"/>
      <c r="V332" s="1947"/>
      <c r="W332" s="1947"/>
      <c r="X332" s="1947"/>
      <c r="Y332" s="1947"/>
      <c r="Z332" s="1948"/>
      <c r="AA332" s="1952"/>
      <c r="AB332" s="1953"/>
      <c r="AC332" s="1953"/>
      <c r="AD332" s="1953"/>
      <c r="AE332" s="1954"/>
      <c r="AF332" s="1914" t="s">
        <v>427</v>
      </c>
      <c r="AG332" s="1914"/>
      <c r="AH332" s="1914"/>
      <c r="AI332" s="1914"/>
      <c r="AJ332" s="1914"/>
      <c r="AK332" s="1915"/>
      <c r="AL332" s="1927"/>
      <c r="AM332" s="1928"/>
      <c r="AN332" s="1928"/>
      <c r="AO332" s="1928"/>
      <c r="AP332" s="1928"/>
      <c r="AQ332" s="1928"/>
      <c r="AR332" s="1928"/>
      <c r="AS332" s="1928"/>
      <c r="AT332" s="1928"/>
      <c r="AU332" s="1928"/>
      <c r="AV332" s="1928"/>
      <c r="AW332" s="1928"/>
      <c r="AX332" s="1928"/>
      <c r="AY332" s="1928"/>
      <c r="AZ332" s="1929"/>
      <c r="BA332" s="1923"/>
      <c r="BB332" s="1924"/>
      <c r="BC332" s="1924"/>
      <c r="BD332" s="1924"/>
      <c r="BE332" s="1925"/>
      <c r="BF332" s="961"/>
    </row>
    <row r="333" spans="1:58" ht="21.95" hidden="1" customHeight="1">
      <c r="A333" s="1936"/>
      <c r="B333" s="1962"/>
      <c r="C333" s="1963"/>
      <c r="D333" s="1963"/>
      <c r="E333" s="1963"/>
      <c r="F333" s="1963"/>
      <c r="G333" s="1963"/>
      <c r="H333" s="1963"/>
      <c r="I333" s="1963"/>
      <c r="J333" s="1964"/>
      <c r="K333" s="1965"/>
      <c r="L333" s="1966"/>
      <c r="M333" s="1966"/>
      <c r="N333" s="1967"/>
      <c r="O333" s="1965"/>
      <c r="P333" s="1966"/>
      <c r="Q333" s="1966"/>
      <c r="R333" s="1966"/>
      <c r="S333" s="1966"/>
      <c r="T333" s="1967"/>
      <c r="U333" s="1965"/>
      <c r="V333" s="1966"/>
      <c r="W333" s="1966"/>
      <c r="X333" s="1966"/>
      <c r="Y333" s="1966"/>
      <c r="Z333" s="1967"/>
      <c r="AA333" s="1955"/>
      <c r="AB333" s="1956"/>
      <c r="AC333" s="1956"/>
      <c r="AD333" s="1956"/>
      <c r="AE333" s="1957"/>
      <c r="AF333" s="1913" t="s">
        <v>816</v>
      </c>
      <c r="AG333" s="1914"/>
      <c r="AH333" s="1914"/>
      <c r="AI333" s="1914"/>
      <c r="AJ333" s="1914"/>
      <c r="AK333" s="1915"/>
      <c r="AL333" s="1916"/>
      <c r="AM333" s="1917"/>
      <c r="AN333" s="1917"/>
      <c r="AO333" s="1917"/>
      <c r="AP333" s="1917"/>
      <c r="AQ333" s="1917"/>
      <c r="AR333" s="1917"/>
      <c r="AS333" s="1917"/>
      <c r="AT333" s="1917"/>
      <c r="AU333" s="1917"/>
      <c r="AV333" s="1917"/>
      <c r="AW333" s="1917"/>
      <c r="AX333" s="1917"/>
      <c r="AY333" s="1917"/>
      <c r="AZ333" s="1918"/>
      <c r="BA333" s="1923"/>
      <c r="BB333" s="1924"/>
      <c r="BC333" s="1924"/>
      <c r="BD333" s="1924"/>
      <c r="BE333" s="1925"/>
      <c r="BF333" s="961"/>
    </row>
    <row r="334" spans="1:58" ht="21.95" hidden="1" customHeight="1">
      <c r="A334" s="1936"/>
      <c r="B334" s="1937" t="s">
        <v>1102</v>
      </c>
      <c r="C334" s="1938"/>
      <c r="D334" s="1938"/>
      <c r="E334" s="1938"/>
      <c r="F334" s="1938"/>
      <c r="G334" s="1938"/>
      <c r="H334" s="1938"/>
      <c r="I334" s="1938"/>
      <c r="J334" s="1939"/>
      <c r="K334" s="1943"/>
      <c r="L334" s="1944"/>
      <c r="M334" s="1944"/>
      <c r="N334" s="1945"/>
      <c r="O334" s="1943"/>
      <c r="P334" s="1944"/>
      <c r="Q334" s="1944"/>
      <c r="R334" s="1944"/>
      <c r="S334" s="1944"/>
      <c r="T334" s="1945"/>
      <c r="U334" s="1943"/>
      <c r="V334" s="1944"/>
      <c r="W334" s="1944"/>
      <c r="X334" s="1944"/>
      <c r="Y334" s="1944"/>
      <c r="Z334" s="1945"/>
      <c r="AA334" s="1949"/>
      <c r="AB334" s="1950"/>
      <c r="AC334" s="1950"/>
      <c r="AD334" s="1950"/>
      <c r="AE334" s="1951"/>
      <c r="AF334" s="1913" t="s">
        <v>806</v>
      </c>
      <c r="AG334" s="1914"/>
      <c r="AH334" s="1914"/>
      <c r="AI334" s="1914"/>
      <c r="AJ334" s="1914"/>
      <c r="AK334" s="1915"/>
      <c r="AL334" s="1910"/>
      <c r="AM334" s="1911"/>
      <c r="AN334" s="1911"/>
      <c r="AO334" s="1911"/>
      <c r="AP334" s="1911"/>
      <c r="AQ334" s="1911"/>
      <c r="AR334" s="1911"/>
      <c r="AS334" s="1911"/>
      <c r="AT334" s="1911"/>
      <c r="AU334" s="1911"/>
      <c r="AV334" s="1911"/>
      <c r="AW334" s="1911"/>
      <c r="AX334" s="1911"/>
      <c r="AY334" s="1911"/>
      <c r="AZ334" s="1934"/>
      <c r="BA334" s="1923"/>
      <c r="BB334" s="1924"/>
      <c r="BC334" s="1924"/>
      <c r="BD334" s="1924"/>
      <c r="BE334" s="1925"/>
      <c r="BF334" s="961"/>
    </row>
    <row r="335" spans="1:58" ht="21.95" hidden="1" customHeight="1">
      <c r="A335" s="1936"/>
      <c r="B335" s="1940"/>
      <c r="C335" s="1941"/>
      <c r="D335" s="1941"/>
      <c r="E335" s="1941"/>
      <c r="F335" s="1941"/>
      <c r="G335" s="1941"/>
      <c r="H335" s="1941"/>
      <c r="I335" s="1941"/>
      <c r="J335" s="1942"/>
      <c r="K335" s="1946"/>
      <c r="L335" s="1947"/>
      <c r="M335" s="1947"/>
      <c r="N335" s="1948"/>
      <c r="O335" s="1946"/>
      <c r="P335" s="1947"/>
      <c r="Q335" s="1947"/>
      <c r="R335" s="1947"/>
      <c r="S335" s="1947"/>
      <c r="T335" s="1948"/>
      <c r="U335" s="1946"/>
      <c r="V335" s="1947"/>
      <c r="W335" s="1947"/>
      <c r="X335" s="1947"/>
      <c r="Y335" s="1947"/>
      <c r="Z335" s="1948"/>
      <c r="AA335" s="1952"/>
      <c r="AB335" s="1953"/>
      <c r="AC335" s="1953"/>
      <c r="AD335" s="1953"/>
      <c r="AE335" s="1954"/>
      <c r="AF335" s="1914" t="s">
        <v>1437</v>
      </c>
      <c r="AG335" s="1914"/>
      <c r="AH335" s="1914"/>
      <c r="AI335" s="1914"/>
      <c r="AJ335" s="1914"/>
      <c r="AK335" s="1915"/>
      <c r="AL335" s="1927"/>
      <c r="AM335" s="1928"/>
      <c r="AN335" s="1928"/>
      <c r="AO335" s="1928"/>
      <c r="AP335" s="1928"/>
      <c r="AQ335" s="1928"/>
      <c r="AR335" s="1928"/>
      <c r="AS335" s="1928"/>
      <c r="AT335" s="1928"/>
      <c r="AU335" s="1928"/>
      <c r="AV335" s="1928"/>
      <c r="AW335" s="1928"/>
      <c r="AX335" s="1928"/>
      <c r="AY335" s="1928"/>
      <c r="AZ335" s="1929"/>
      <c r="BA335" s="1923"/>
      <c r="BB335" s="1923"/>
      <c r="BC335" s="1923"/>
      <c r="BD335" s="1923"/>
      <c r="BE335" s="1930"/>
      <c r="BF335" s="959"/>
    </row>
    <row r="336" spans="1:58" ht="21.95" hidden="1" customHeight="1">
      <c r="A336" s="1936"/>
      <c r="B336" s="1940"/>
      <c r="C336" s="1941"/>
      <c r="D336" s="1941"/>
      <c r="E336" s="1941"/>
      <c r="F336" s="1941"/>
      <c r="G336" s="1941"/>
      <c r="H336" s="1941"/>
      <c r="I336" s="1941"/>
      <c r="J336" s="1942"/>
      <c r="K336" s="1946"/>
      <c r="L336" s="1947"/>
      <c r="M336" s="1947"/>
      <c r="N336" s="1948"/>
      <c r="O336" s="1946"/>
      <c r="P336" s="1947"/>
      <c r="Q336" s="1947"/>
      <c r="R336" s="1947"/>
      <c r="S336" s="1947"/>
      <c r="T336" s="1948"/>
      <c r="U336" s="1946"/>
      <c r="V336" s="1947"/>
      <c r="W336" s="1947"/>
      <c r="X336" s="1947"/>
      <c r="Y336" s="1947"/>
      <c r="Z336" s="1948"/>
      <c r="AA336" s="1952"/>
      <c r="AB336" s="1953"/>
      <c r="AC336" s="1953"/>
      <c r="AD336" s="1953"/>
      <c r="AE336" s="1954"/>
      <c r="AF336" s="1914" t="s">
        <v>807</v>
      </c>
      <c r="AG336" s="1914"/>
      <c r="AH336" s="1914"/>
      <c r="AI336" s="1914"/>
      <c r="AJ336" s="1914"/>
      <c r="AK336" s="1915"/>
      <c r="AL336" s="1927"/>
      <c r="AM336" s="1928"/>
      <c r="AN336" s="1928"/>
      <c r="AO336" s="1928"/>
      <c r="AP336" s="1928"/>
      <c r="AQ336" s="1928"/>
      <c r="AR336" s="1928"/>
      <c r="AS336" s="1928"/>
      <c r="AT336" s="1928"/>
      <c r="AU336" s="1928"/>
      <c r="AV336" s="1928"/>
      <c r="AW336" s="1928"/>
      <c r="AX336" s="1928"/>
      <c r="AY336" s="1928"/>
      <c r="AZ336" s="1929"/>
      <c r="BA336" s="1923"/>
      <c r="BB336" s="1923"/>
      <c r="BC336" s="1923"/>
      <c r="BD336" s="1923"/>
      <c r="BE336" s="1930"/>
      <c r="BF336" s="959"/>
    </row>
    <row r="337" spans="1:58" ht="21.95" hidden="1" customHeight="1">
      <c r="A337" s="1936"/>
      <c r="B337" s="1940"/>
      <c r="C337" s="1941"/>
      <c r="D337" s="1941"/>
      <c r="E337" s="1941"/>
      <c r="F337" s="1941"/>
      <c r="G337" s="1941"/>
      <c r="H337" s="1941"/>
      <c r="I337" s="1941"/>
      <c r="J337" s="1942"/>
      <c r="K337" s="1946"/>
      <c r="L337" s="1947"/>
      <c r="M337" s="1947"/>
      <c r="N337" s="1948"/>
      <c r="O337" s="1946"/>
      <c r="P337" s="1947"/>
      <c r="Q337" s="1947"/>
      <c r="R337" s="1947"/>
      <c r="S337" s="1947"/>
      <c r="T337" s="1948"/>
      <c r="U337" s="1946"/>
      <c r="V337" s="1947"/>
      <c r="W337" s="1947"/>
      <c r="X337" s="1947"/>
      <c r="Y337" s="1947"/>
      <c r="Z337" s="1948"/>
      <c r="AA337" s="1952"/>
      <c r="AB337" s="1953"/>
      <c r="AC337" s="1953"/>
      <c r="AD337" s="1953"/>
      <c r="AE337" s="1954"/>
      <c r="AF337" s="1914" t="s">
        <v>574</v>
      </c>
      <c r="AG337" s="1914"/>
      <c r="AH337" s="1914"/>
      <c r="AI337" s="1914"/>
      <c r="AJ337" s="1914"/>
      <c r="AK337" s="1915"/>
      <c r="AL337" s="1927"/>
      <c r="AM337" s="1928"/>
      <c r="AN337" s="1928"/>
      <c r="AO337" s="1928"/>
      <c r="AP337" s="1928"/>
      <c r="AQ337" s="1928"/>
      <c r="AR337" s="1928"/>
      <c r="AS337" s="1928"/>
      <c r="AT337" s="1928"/>
      <c r="AU337" s="1928"/>
      <c r="AV337" s="1928"/>
      <c r="AW337" s="1928"/>
      <c r="AX337" s="1928"/>
      <c r="AY337" s="1928"/>
      <c r="AZ337" s="1929"/>
      <c r="BA337" s="1923"/>
      <c r="BB337" s="1924"/>
      <c r="BC337" s="1924"/>
      <c r="BD337" s="1924"/>
      <c r="BE337" s="1925"/>
      <c r="BF337" s="961"/>
    </row>
    <row r="338" spans="1:58" ht="21.95" hidden="1" customHeight="1">
      <c r="A338" s="1936"/>
      <c r="B338" s="1940"/>
      <c r="C338" s="1941"/>
      <c r="D338" s="1941"/>
      <c r="E338" s="1941"/>
      <c r="F338" s="1941"/>
      <c r="G338" s="1941"/>
      <c r="H338" s="1941"/>
      <c r="I338" s="1941"/>
      <c r="J338" s="1942"/>
      <c r="K338" s="1946"/>
      <c r="L338" s="1947"/>
      <c r="M338" s="1947"/>
      <c r="N338" s="1948"/>
      <c r="O338" s="1946"/>
      <c r="P338" s="1947"/>
      <c r="Q338" s="1947"/>
      <c r="R338" s="1947"/>
      <c r="S338" s="1947"/>
      <c r="T338" s="1948"/>
      <c r="U338" s="1946"/>
      <c r="V338" s="1947"/>
      <c r="W338" s="1947"/>
      <c r="X338" s="1947"/>
      <c r="Y338" s="1947"/>
      <c r="Z338" s="1948"/>
      <c r="AA338" s="1952"/>
      <c r="AB338" s="1953"/>
      <c r="AC338" s="1953"/>
      <c r="AD338" s="1953"/>
      <c r="AE338" s="1954"/>
      <c r="AF338" s="1914" t="s">
        <v>575</v>
      </c>
      <c r="AG338" s="1914"/>
      <c r="AH338" s="1914"/>
      <c r="AI338" s="1914"/>
      <c r="AJ338" s="1914"/>
      <c r="AK338" s="1915"/>
      <c r="AL338" s="1916"/>
      <c r="AM338" s="1917"/>
      <c r="AN338" s="1917"/>
      <c r="AO338" s="1917"/>
      <c r="AP338" s="1917"/>
      <c r="AQ338" s="1917"/>
      <c r="AR338" s="1917"/>
      <c r="AS338" s="1917"/>
      <c r="AT338" s="1917"/>
      <c r="AU338" s="1917"/>
      <c r="AV338" s="1917"/>
      <c r="AW338" s="1917"/>
      <c r="AX338" s="1917"/>
      <c r="AY338" s="1917"/>
      <c r="AZ338" s="1918"/>
      <c r="BA338" s="1923"/>
      <c r="BB338" s="1924"/>
      <c r="BC338" s="1924"/>
      <c r="BD338" s="1924"/>
      <c r="BE338" s="1925"/>
      <c r="BF338" s="961"/>
    </row>
    <row r="339" spans="1:58" ht="21.95" hidden="1" customHeight="1">
      <c r="A339" s="1936"/>
      <c r="B339" s="1940"/>
      <c r="C339" s="1941"/>
      <c r="D339" s="1941"/>
      <c r="E339" s="1941"/>
      <c r="F339" s="1941"/>
      <c r="G339" s="1941"/>
      <c r="H339" s="1941"/>
      <c r="I339" s="1941"/>
      <c r="J339" s="1942"/>
      <c r="K339" s="1946"/>
      <c r="L339" s="1947"/>
      <c r="M339" s="1947"/>
      <c r="N339" s="1948"/>
      <c r="O339" s="1946"/>
      <c r="P339" s="1947"/>
      <c r="Q339" s="1947"/>
      <c r="R339" s="1947"/>
      <c r="S339" s="1947"/>
      <c r="T339" s="1948"/>
      <c r="U339" s="1946"/>
      <c r="V339" s="1947"/>
      <c r="W339" s="1947"/>
      <c r="X339" s="1947"/>
      <c r="Y339" s="1947"/>
      <c r="Z339" s="1948"/>
      <c r="AA339" s="1952"/>
      <c r="AB339" s="1953"/>
      <c r="AC339" s="1953"/>
      <c r="AD339" s="1953"/>
      <c r="AE339" s="1954"/>
      <c r="AF339" s="1914" t="s">
        <v>427</v>
      </c>
      <c r="AG339" s="1914"/>
      <c r="AH339" s="1914"/>
      <c r="AI339" s="1914"/>
      <c r="AJ339" s="1914"/>
      <c r="AK339" s="1915"/>
      <c r="AL339" s="1927"/>
      <c r="AM339" s="1928"/>
      <c r="AN339" s="1928"/>
      <c r="AO339" s="1928"/>
      <c r="AP339" s="1928"/>
      <c r="AQ339" s="1928"/>
      <c r="AR339" s="1928"/>
      <c r="AS339" s="1928"/>
      <c r="AT339" s="1928"/>
      <c r="AU339" s="1928"/>
      <c r="AV339" s="1928"/>
      <c r="AW339" s="1928"/>
      <c r="AX339" s="1928"/>
      <c r="AY339" s="1928"/>
      <c r="AZ339" s="1929"/>
      <c r="BA339" s="1923"/>
      <c r="BB339" s="1924"/>
      <c r="BC339" s="1924"/>
      <c r="BD339" s="1924"/>
      <c r="BE339" s="1925"/>
      <c r="BF339" s="961"/>
    </row>
    <row r="340" spans="1:58" ht="21.95" hidden="1" customHeight="1">
      <c r="A340" s="1961"/>
      <c r="B340" s="1962"/>
      <c r="C340" s="1963"/>
      <c r="D340" s="1963"/>
      <c r="E340" s="1963"/>
      <c r="F340" s="1963"/>
      <c r="G340" s="1963"/>
      <c r="H340" s="1963"/>
      <c r="I340" s="1963"/>
      <c r="J340" s="1964"/>
      <c r="K340" s="1965"/>
      <c r="L340" s="1966"/>
      <c r="M340" s="1966"/>
      <c r="N340" s="1967"/>
      <c r="O340" s="1965"/>
      <c r="P340" s="1966"/>
      <c r="Q340" s="1966"/>
      <c r="R340" s="1966"/>
      <c r="S340" s="1966"/>
      <c r="T340" s="1967"/>
      <c r="U340" s="1965"/>
      <c r="V340" s="1966"/>
      <c r="W340" s="1966"/>
      <c r="X340" s="1966"/>
      <c r="Y340" s="1966"/>
      <c r="Z340" s="1967"/>
      <c r="AA340" s="1955"/>
      <c r="AB340" s="1956"/>
      <c r="AC340" s="1956"/>
      <c r="AD340" s="1956"/>
      <c r="AE340" s="1957"/>
      <c r="AF340" s="1913" t="s">
        <v>816</v>
      </c>
      <c r="AG340" s="1914"/>
      <c r="AH340" s="1914"/>
      <c r="AI340" s="1914"/>
      <c r="AJ340" s="1914"/>
      <c r="AK340" s="1915"/>
      <c r="AL340" s="1916"/>
      <c r="AM340" s="1917"/>
      <c r="AN340" s="1917"/>
      <c r="AO340" s="1917"/>
      <c r="AP340" s="1917"/>
      <c r="AQ340" s="1917"/>
      <c r="AR340" s="1917"/>
      <c r="AS340" s="1917"/>
      <c r="AT340" s="1917"/>
      <c r="AU340" s="1917"/>
      <c r="AV340" s="1917"/>
      <c r="AW340" s="1917"/>
      <c r="AX340" s="1917"/>
      <c r="AY340" s="1917"/>
      <c r="AZ340" s="1918"/>
      <c r="BA340" s="1923"/>
      <c r="BB340" s="1924"/>
      <c r="BC340" s="1924"/>
      <c r="BD340" s="1924"/>
      <c r="BE340" s="1925"/>
      <c r="BF340" s="961"/>
    </row>
    <row r="341" spans="1:58" ht="21.95" hidden="1" customHeight="1">
      <c r="A341" s="1935" t="s">
        <v>1460</v>
      </c>
      <c r="B341" s="1937" t="s">
        <v>1461</v>
      </c>
      <c r="C341" s="1938"/>
      <c r="D341" s="1938"/>
      <c r="E341" s="1938"/>
      <c r="F341" s="1938"/>
      <c r="G341" s="1938"/>
      <c r="H341" s="1938"/>
      <c r="I341" s="1938"/>
      <c r="J341" s="1939"/>
      <c r="K341" s="1943"/>
      <c r="L341" s="1944"/>
      <c r="M341" s="1944"/>
      <c r="N341" s="1945"/>
      <c r="O341" s="1943"/>
      <c r="P341" s="1944"/>
      <c r="Q341" s="1944"/>
      <c r="R341" s="1944"/>
      <c r="S341" s="1944"/>
      <c r="T341" s="1945"/>
      <c r="U341" s="1943"/>
      <c r="V341" s="1944"/>
      <c r="W341" s="1944"/>
      <c r="X341" s="1944"/>
      <c r="Y341" s="1944"/>
      <c r="Z341" s="1945"/>
      <c r="AA341" s="1949"/>
      <c r="AB341" s="1950"/>
      <c r="AC341" s="1950"/>
      <c r="AD341" s="1950"/>
      <c r="AE341" s="1951"/>
      <c r="AF341" s="1931" t="s">
        <v>1462</v>
      </c>
      <c r="AG341" s="1923"/>
      <c r="AH341" s="1923"/>
      <c r="AI341" s="1923"/>
      <c r="AJ341" s="1923"/>
      <c r="AK341" s="1923"/>
      <c r="AL341" s="1916"/>
      <c r="AM341" s="1917"/>
      <c r="AN341" s="1917"/>
      <c r="AO341" s="1917"/>
      <c r="AP341" s="1917"/>
      <c r="AQ341" s="1917"/>
      <c r="AR341" s="1917"/>
      <c r="AS341" s="1917"/>
      <c r="AT341" s="1917"/>
      <c r="AU341" s="1917"/>
      <c r="AV341" s="1917"/>
      <c r="AW341" s="1917"/>
      <c r="AX341" s="1917"/>
      <c r="AY341" s="1917"/>
      <c r="AZ341" s="1918"/>
      <c r="BA341" s="1932"/>
      <c r="BB341" s="1932"/>
      <c r="BC341" s="1932"/>
      <c r="BD341" s="1932"/>
      <c r="BE341" s="1933"/>
      <c r="BF341" s="960"/>
    </row>
    <row r="342" spans="1:58" ht="21.95" hidden="1" customHeight="1">
      <c r="A342" s="1936"/>
      <c r="B342" s="1940"/>
      <c r="C342" s="1941"/>
      <c r="D342" s="1941"/>
      <c r="E342" s="1941"/>
      <c r="F342" s="1941"/>
      <c r="G342" s="1941"/>
      <c r="H342" s="1941"/>
      <c r="I342" s="1941"/>
      <c r="J342" s="1942"/>
      <c r="K342" s="1946"/>
      <c r="L342" s="1947"/>
      <c r="M342" s="1947"/>
      <c r="N342" s="1948"/>
      <c r="O342" s="1946"/>
      <c r="P342" s="1947"/>
      <c r="Q342" s="1947"/>
      <c r="R342" s="1947"/>
      <c r="S342" s="1947"/>
      <c r="T342" s="1948"/>
      <c r="U342" s="1946"/>
      <c r="V342" s="1947"/>
      <c r="W342" s="1947"/>
      <c r="X342" s="1947"/>
      <c r="Y342" s="1947"/>
      <c r="Z342" s="1948"/>
      <c r="AA342" s="1952"/>
      <c r="AB342" s="1953"/>
      <c r="AC342" s="1953"/>
      <c r="AD342" s="1953"/>
      <c r="AE342" s="1954"/>
      <c r="AF342" s="1913" t="s">
        <v>806</v>
      </c>
      <c r="AG342" s="1914"/>
      <c r="AH342" s="1914"/>
      <c r="AI342" s="1914"/>
      <c r="AJ342" s="1914"/>
      <c r="AK342" s="1915"/>
      <c r="AL342" s="1910"/>
      <c r="AM342" s="1911"/>
      <c r="AN342" s="1911"/>
      <c r="AO342" s="1911"/>
      <c r="AP342" s="1911"/>
      <c r="AQ342" s="1911"/>
      <c r="AR342" s="1911"/>
      <c r="AS342" s="1911"/>
      <c r="AT342" s="1911"/>
      <c r="AU342" s="1911"/>
      <c r="AV342" s="1911"/>
      <c r="AW342" s="1911"/>
      <c r="AX342" s="1911"/>
      <c r="AY342" s="1911"/>
      <c r="AZ342" s="1934"/>
      <c r="BA342" s="1910"/>
      <c r="BB342" s="1911"/>
      <c r="BC342" s="1911"/>
      <c r="BD342" s="1911"/>
      <c r="BE342" s="1912"/>
      <c r="BF342" s="960"/>
    </row>
    <row r="343" spans="1:58" ht="21.95" hidden="1" customHeight="1">
      <c r="A343" s="1936"/>
      <c r="B343" s="1940"/>
      <c r="C343" s="1941"/>
      <c r="D343" s="1941"/>
      <c r="E343" s="1941"/>
      <c r="F343" s="1941"/>
      <c r="G343" s="1941"/>
      <c r="H343" s="1941"/>
      <c r="I343" s="1941"/>
      <c r="J343" s="1942"/>
      <c r="K343" s="1946"/>
      <c r="L343" s="1947"/>
      <c r="M343" s="1947"/>
      <c r="N343" s="1948"/>
      <c r="O343" s="1946"/>
      <c r="P343" s="1947"/>
      <c r="Q343" s="1947"/>
      <c r="R343" s="1947"/>
      <c r="S343" s="1947"/>
      <c r="T343" s="1948"/>
      <c r="U343" s="1946"/>
      <c r="V343" s="1947"/>
      <c r="W343" s="1947"/>
      <c r="X343" s="1947"/>
      <c r="Y343" s="1947"/>
      <c r="Z343" s="1948"/>
      <c r="AA343" s="1952"/>
      <c r="AB343" s="1953"/>
      <c r="AC343" s="1953"/>
      <c r="AD343" s="1953"/>
      <c r="AE343" s="1954"/>
      <c r="AF343" s="1914" t="s">
        <v>1437</v>
      </c>
      <c r="AG343" s="1914"/>
      <c r="AH343" s="1914"/>
      <c r="AI343" s="1914"/>
      <c r="AJ343" s="1914"/>
      <c r="AK343" s="1915"/>
      <c r="AL343" s="1927"/>
      <c r="AM343" s="1928"/>
      <c r="AN343" s="1928"/>
      <c r="AO343" s="1928"/>
      <c r="AP343" s="1928"/>
      <c r="AQ343" s="1928"/>
      <c r="AR343" s="1928"/>
      <c r="AS343" s="1928"/>
      <c r="AT343" s="1928"/>
      <c r="AU343" s="1928"/>
      <c r="AV343" s="1928"/>
      <c r="AW343" s="1928"/>
      <c r="AX343" s="1928"/>
      <c r="AY343" s="1928"/>
      <c r="AZ343" s="1929"/>
      <c r="BA343" s="1923"/>
      <c r="BB343" s="1923"/>
      <c r="BC343" s="1923"/>
      <c r="BD343" s="1923"/>
      <c r="BE343" s="1930"/>
      <c r="BF343" s="959"/>
    </row>
    <row r="344" spans="1:58" ht="21.95" hidden="1" customHeight="1">
      <c r="A344" s="1936"/>
      <c r="B344" s="1940"/>
      <c r="C344" s="1941"/>
      <c r="D344" s="1941"/>
      <c r="E344" s="1941"/>
      <c r="F344" s="1941"/>
      <c r="G344" s="1941"/>
      <c r="H344" s="1941"/>
      <c r="I344" s="1941"/>
      <c r="J344" s="1942"/>
      <c r="K344" s="1946"/>
      <c r="L344" s="1947"/>
      <c r="M344" s="1947"/>
      <c r="N344" s="1948"/>
      <c r="O344" s="1946"/>
      <c r="P344" s="1947"/>
      <c r="Q344" s="1947"/>
      <c r="R344" s="1947"/>
      <c r="S344" s="1947"/>
      <c r="T344" s="1948"/>
      <c r="U344" s="1946"/>
      <c r="V344" s="1947"/>
      <c r="W344" s="1947"/>
      <c r="X344" s="1947"/>
      <c r="Y344" s="1947"/>
      <c r="Z344" s="1948"/>
      <c r="AA344" s="1952"/>
      <c r="AB344" s="1953"/>
      <c r="AC344" s="1953"/>
      <c r="AD344" s="1953"/>
      <c r="AE344" s="1954"/>
      <c r="AF344" s="1914" t="s">
        <v>807</v>
      </c>
      <c r="AG344" s="1914"/>
      <c r="AH344" s="1914"/>
      <c r="AI344" s="1914"/>
      <c r="AJ344" s="1914"/>
      <c r="AK344" s="1915"/>
      <c r="AL344" s="1927"/>
      <c r="AM344" s="1928"/>
      <c r="AN344" s="1928"/>
      <c r="AO344" s="1928"/>
      <c r="AP344" s="1928"/>
      <c r="AQ344" s="1928"/>
      <c r="AR344" s="1928"/>
      <c r="AS344" s="1928"/>
      <c r="AT344" s="1928"/>
      <c r="AU344" s="1928"/>
      <c r="AV344" s="1928"/>
      <c r="AW344" s="1928"/>
      <c r="AX344" s="1928"/>
      <c r="AY344" s="1928"/>
      <c r="AZ344" s="1929"/>
      <c r="BA344" s="1923"/>
      <c r="BB344" s="1923"/>
      <c r="BC344" s="1923"/>
      <c r="BD344" s="1923"/>
      <c r="BE344" s="1930"/>
      <c r="BF344" s="959"/>
    </row>
    <row r="345" spans="1:58" ht="21.95" hidden="1" customHeight="1">
      <c r="A345" s="1936"/>
      <c r="B345" s="1940"/>
      <c r="C345" s="1941"/>
      <c r="D345" s="1941"/>
      <c r="E345" s="1941"/>
      <c r="F345" s="1941"/>
      <c r="G345" s="1941"/>
      <c r="H345" s="1941"/>
      <c r="I345" s="1941"/>
      <c r="J345" s="1942"/>
      <c r="K345" s="1946"/>
      <c r="L345" s="1947"/>
      <c r="M345" s="1947"/>
      <c r="N345" s="1948"/>
      <c r="O345" s="1946"/>
      <c r="P345" s="1947"/>
      <c r="Q345" s="1947"/>
      <c r="R345" s="1947"/>
      <c r="S345" s="1947"/>
      <c r="T345" s="1948"/>
      <c r="U345" s="1946"/>
      <c r="V345" s="1947"/>
      <c r="W345" s="1947"/>
      <c r="X345" s="1947"/>
      <c r="Y345" s="1947"/>
      <c r="Z345" s="1948"/>
      <c r="AA345" s="1952"/>
      <c r="AB345" s="1953"/>
      <c r="AC345" s="1953"/>
      <c r="AD345" s="1953"/>
      <c r="AE345" s="1954"/>
      <c r="AF345" s="1913" t="s">
        <v>1463</v>
      </c>
      <c r="AG345" s="1914"/>
      <c r="AH345" s="1914"/>
      <c r="AI345" s="1914"/>
      <c r="AJ345" s="1914"/>
      <c r="AK345" s="1915"/>
      <c r="AL345" s="1916"/>
      <c r="AM345" s="1917"/>
      <c r="AN345" s="1917"/>
      <c r="AO345" s="1917"/>
      <c r="AP345" s="1917"/>
      <c r="AQ345" s="1917"/>
      <c r="AR345" s="1917"/>
      <c r="AS345" s="1917"/>
      <c r="AT345" s="1917"/>
      <c r="AU345" s="1917"/>
      <c r="AV345" s="1917"/>
      <c r="AW345" s="1917"/>
      <c r="AX345" s="1917"/>
      <c r="AY345" s="1917"/>
      <c r="AZ345" s="1918"/>
      <c r="BA345" s="1910"/>
      <c r="BB345" s="1911"/>
      <c r="BC345" s="1911"/>
      <c r="BD345" s="1911"/>
      <c r="BE345" s="1912"/>
      <c r="BF345" s="960"/>
    </row>
    <row r="346" spans="1:58" ht="21.95" hidden="1" customHeight="1">
      <c r="A346" s="1936"/>
      <c r="B346" s="1940"/>
      <c r="C346" s="1941"/>
      <c r="D346" s="1941"/>
      <c r="E346" s="1941"/>
      <c r="F346" s="1941"/>
      <c r="G346" s="1941"/>
      <c r="H346" s="1941"/>
      <c r="I346" s="1941"/>
      <c r="J346" s="1942"/>
      <c r="K346" s="1946"/>
      <c r="L346" s="1947"/>
      <c r="M346" s="1947"/>
      <c r="N346" s="1948"/>
      <c r="O346" s="1946"/>
      <c r="P346" s="1947"/>
      <c r="Q346" s="1947"/>
      <c r="R346" s="1947"/>
      <c r="S346" s="1947"/>
      <c r="T346" s="1948"/>
      <c r="U346" s="1946"/>
      <c r="V346" s="1947"/>
      <c r="W346" s="1947"/>
      <c r="X346" s="1947"/>
      <c r="Y346" s="1947"/>
      <c r="Z346" s="1948"/>
      <c r="AA346" s="1952"/>
      <c r="AB346" s="1953"/>
      <c r="AC346" s="1953"/>
      <c r="AD346" s="1953"/>
      <c r="AE346" s="1954"/>
      <c r="AF346" s="1913" t="s">
        <v>1464</v>
      </c>
      <c r="AG346" s="1914"/>
      <c r="AH346" s="1914"/>
      <c r="AI346" s="1914"/>
      <c r="AJ346" s="1914"/>
      <c r="AK346" s="1915"/>
      <c r="AL346" s="1916"/>
      <c r="AM346" s="1917"/>
      <c r="AN346" s="1917"/>
      <c r="AO346" s="1917"/>
      <c r="AP346" s="1917"/>
      <c r="AQ346" s="1917"/>
      <c r="AR346" s="1917"/>
      <c r="AS346" s="1917"/>
      <c r="AT346" s="1917"/>
      <c r="AU346" s="1917"/>
      <c r="AV346" s="1917"/>
      <c r="AW346" s="1917"/>
      <c r="AX346" s="1917"/>
      <c r="AY346" s="1917"/>
      <c r="AZ346" s="1918"/>
      <c r="BA346" s="1910"/>
      <c r="BB346" s="1911"/>
      <c r="BC346" s="1911"/>
      <c r="BD346" s="1911"/>
      <c r="BE346" s="1912"/>
      <c r="BF346" s="960"/>
    </row>
    <row r="347" spans="1:58" ht="21.95" hidden="1" customHeight="1">
      <c r="A347" s="1936"/>
      <c r="B347" s="1940"/>
      <c r="C347" s="1941"/>
      <c r="D347" s="1941"/>
      <c r="E347" s="1941"/>
      <c r="F347" s="1941"/>
      <c r="G347" s="1941"/>
      <c r="H347" s="1941"/>
      <c r="I347" s="1941"/>
      <c r="J347" s="1942"/>
      <c r="K347" s="1946"/>
      <c r="L347" s="1947"/>
      <c r="M347" s="1947"/>
      <c r="N347" s="1948"/>
      <c r="O347" s="1946"/>
      <c r="P347" s="1947"/>
      <c r="Q347" s="1947"/>
      <c r="R347" s="1947"/>
      <c r="S347" s="1947"/>
      <c r="T347" s="1948"/>
      <c r="U347" s="1946"/>
      <c r="V347" s="1947"/>
      <c r="W347" s="1947"/>
      <c r="X347" s="1947"/>
      <c r="Y347" s="1947"/>
      <c r="Z347" s="1948"/>
      <c r="AA347" s="1952"/>
      <c r="AB347" s="1953"/>
      <c r="AC347" s="1953"/>
      <c r="AD347" s="1953"/>
      <c r="AE347" s="1954"/>
      <c r="AF347" s="1923" t="s">
        <v>1465</v>
      </c>
      <c r="AG347" s="1923"/>
      <c r="AH347" s="1923"/>
      <c r="AI347" s="1923"/>
      <c r="AJ347" s="1923"/>
      <c r="AK347" s="1923"/>
      <c r="AL347" s="1916"/>
      <c r="AM347" s="1917"/>
      <c r="AN347" s="1917"/>
      <c r="AO347" s="1917"/>
      <c r="AP347" s="1917"/>
      <c r="AQ347" s="1917"/>
      <c r="AR347" s="1917"/>
      <c r="AS347" s="1917"/>
      <c r="AT347" s="1917"/>
      <c r="AU347" s="1917"/>
      <c r="AV347" s="1917"/>
      <c r="AW347" s="1917"/>
      <c r="AX347" s="1917"/>
      <c r="AY347" s="1917"/>
      <c r="AZ347" s="1918"/>
      <c r="BA347" s="1932"/>
      <c r="BB347" s="1932"/>
      <c r="BC347" s="1932"/>
      <c r="BD347" s="1932"/>
      <c r="BE347" s="1933"/>
      <c r="BF347" s="960"/>
    </row>
    <row r="348" spans="1:58" ht="21.95" hidden="1" customHeight="1">
      <c r="A348" s="1936"/>
      <c r="B348" s="1940"/>
      <c r="C348" s="1941"/>
      <c r="D348" s="1941"/>
      <c r="E348" s="1941"/>
      <c r="F348" s="1941"/>
      <c r="G348" s="1941"/>
      <c r="H348" s="1941"/>
      <c r="I348" s="1941"/>
      <c r="J348" s="1942"/>
      <c r="K348" s="1946"/>
      <c r="L348" s="1947"/>
      <c r="M348" s="1947"/>
      <c r="N348" s="1948"/>
      <c r="O348" s="1946"/>
      <c r="P348" s="1947"/>
      <c r="Q348" s="1947"/>
      <c r="R348" s="1947"/>
      <c r="S348" s="1947"/>
      <c r="T348" s="1948"/>
      <c r="U348" s="1946"/>
      <c r="V348" s="1947"/>
      <c r="W348" s="1947"/>
      <c r="X348" s="1947"/>
      <c r="Y348" s="1947"/>
      <c r="Z348" s="1948"/>
      <c r="AA348" s="1952"/>
      <c r="AB348" s="1953"/>
      <c r="AC348" s="1953"/>
      <c r="AD348" s="1953"/>
      <c r="AE348" s="1954"/>
      <c r="AF348" s="1913" t="s">
        <v>1466</v>
      </c>
      <c r="AG348" s="1914"/>
      <c r="AH348" s="1914"/>
      <c r="AI348" s="1914"/>
      <c r="AJ348" s="1914"/>
      <c r="AK348" s="1915"/>
      <c r="AL348" s="1916"/>
      <c r="AM348" s="1917"/>
      <c r="AN348" s="1917"/>
      <c r="AO348" s="1917"/>
      <c r="AP348" s="1917"/>
      <c r="AQ348" s="1917"/>
      <c r="AR348" s="1917"/>
      <c r="AS348" s="1917"/>
      <c r="AT348" s="1917"/>
      <c r="AU348" s="1917"/>
      <c r="AV348" s="1917"/>
      <c r="AW348" s="1917"/>
      <c r="AX348" s="1917"/>
      <c r="AY348" s="1917"/>
      <c r="AZ348" s="1918"/>
      <c r="BA348" s="1910"/>
      <c r="BB348" s="1911"/>
      <c r="BC348" s="1911"/>
      <c r="BD348" s="1911"/>
      <c r="BE348" s="1912"/>
      <c r="BF348" s="960"/>
    </row>
    <row r="349" spans="1:58" ht="21.95" hidden="1" customHeight="1">
      <c r="A349" s="1936"/>
      <c r="B349" s="1940"/>
      <c r="C349" s="1941"/>
      <c r="D349" s="1941"/>
      <c r="E349" s="1941"/>
      <c r="F349" s="1941"/>
      <c r="G349" s="1941"/>
      <c r="H349" s="1941"/>
      <c r="I349" s="1941"/>
      <c r="J349" s="1942"/>
      <c r="K349" s="1946"/>
      <c r="L349" s="1947"/>
      <c r="M349" s="1947"/>
      <c r="N349" s="1948"/>
      <c r="O349" s="1946"/>
      <c r="P349" s="1947"/>
      <c r="Q349" s="1947"/>
      <c r="R349" s="1947"/>
      <c r="S349" s="1947"/>
      <c r="T349" s="1948"/>
      <c r="U349" s="1946"/>
      <c r="V349" s="1947"/>
      <c r="W349" s="1947"/>
      <c r="X349" s="1947"/>
      <c r="Y349" s="1947"/>
      <c r="Z349" s="1948"/>
      <c r="AA349" s="1952"/>
      <c r="AB349" s="1953"/>
      <c r="AC349" s="1953"/>
      <c r="AD349" s="1953"/>
      <c r="AE349" s="1954"/>
      <c r="AF349" s="1914" t="s">
        <v>575</v>
      </c>
      <c r="AG349" s="1914"/>
      <c r="AH349" s="1914"/>
      <c r="AI349" s="1914"/>
      <c r="AJ349" s="1914"/>
      <c r="AK349" s="1915"/>
      <c r="AL349" s="1916"/>
      <c r="AM349" s="1917"/>
      <c r="AN349" s="1917"/>
      <c r="AO349" s="1917"/>
      <c r="AP349" s="1917"/>
      <c r="AQ349" s="1917"/>
      <c r="AR349" s="1917"/>
      <c r="AS349" s="1917"/>
      <c r="AT349" s="1917"/>
      <c r="AU349" s="1917"/>
      <c r="AV349" s="1917"/>
      <c r="AW349" s="1917"/>
      <c r="AX349" s="1917"/>
      <c r="AY349" s="1917"/>
      <c r="AZ349" s="1918"/>
      <c r="BA349" s="1923"/>
      <c r="BB349" s="1924"/>
      <c r="BC349" s="1924"/>
      <c r="BD349" s="1924"/>
      <c r="BE349" s="1925"/>
      <c r="BF349" s="961"/>
    </row>
    <row r="350" spans="1:58" ht="21.95" hidden="1" customHeight="1">
      <c r="A350" s="1936"/>
      <c r="B350" s="1940"/>
      <c r="C350" s="1941"/>
      <c r="D350" s="1941"/>
      <c r="E350" s="1941"/>
      <c r="F350" s="1941"/>
      <c r="G350" s="1941"/>
      <c r="H350" s="1941"/>
      <c r="I350" s="1941"/>
      <c r="J350" s="1942"/>
      <c r="K350" s="1946"/>
      <c r="L350" s="1947"/>
      <c r="M350" s="1947"/>
      <c r="N350" s="1948"/>
      <c r="O350" s="1946"/>
      <c r="P350" s="1947"/>
      <c r="Q350" s="1947"/>
      <c r="R350" s="1947"/>
      <c r="S350" s="1947"/>
      <c r="T350" s="1948"/>
      <c r="U350" s="1946"/>
      <c r="V350" s="1947"/>
      <c r="W350" s="1947"/>
      <c r="X350" s="1947"/>
      <c r="Y350" s="1947"/>
      <c r="Z350" s="1948"/>
      <c r="AA350" s="1952"/>
      <c r="AB350" s="1953"/>
      <c r="AC350" s="1953"/>
      <c r="AD350" s="1953"/>
      <c r="AE350" s="1954"/>
      <c r="AF350" s="1914" t="s">
        <v>427</v>
      </c>
      <c r="AG350" s="1914"/>
      <c r="AH350" s="1914"/>
      <c r="AI350" s="1914"/>
      <c r="AJ350" s="1914"/>
      <c r="AK350" s="1915"/>
      <c r="AL350" s="1927"/>
      <c r="AM350" s="1928"/>
      <c r="AN350" s="1928"/>
      <c r="AO350" s="1928"/>
      <c r="AP350" s="1928"/>
      <c r="AQ350" s="1928"/>
      <c r="AR350" s="1928"/>
      <c r="AS350" s="1928"/>
      <c r="AT350" s="1928"/>
      <c r="AU350" s="1928"/>
      <c r="AV350" s="1928"/>
      <c r="AW350" s="1928"/>
      <c r="AX350" s="1928"/>
      <c r="AY350" s="1928"/>
      <c r="AZ350" s="1929"/>
      <c r="BA350" s="1923"/>
      <c r="BB350" s="1924"/>
      <c r="BC350" s="1924"/>
      <c r="BD350" s="1924"/>
      <c r="BE350" s="1925"/>
      <c r="BF350" s="961"/>
    </row>
    <row r="351" spans="1:58" ht="21.95" hidden="1" customHeight="1">
      <c r="A351" s="1936"/>
      <c r="B351" s="1940"/>
      <c r="C351" s="1941"/>
      <c r="D351" s="1941"/>
      <c r="E351" s="1941"/>
      <c r="F351" s="1941"/>
      <c r="G351" s="1941"/>
      <c r="H351" s="1941"/>
      <c r="I351" s="1941"/>
      <c r="J351" s="1942"/>
      <c r="K351" s="1946"/>
      <c r="L351" s="1947"/>
      <c r="M351" s="1947"/>
      <c r="N351" s="1948"/>
      <c r="O351" s="1946"/>
      <c r="P351" s="1947"/>
      <c r="Q351" s="1947"/>
      <c r="R351" s="1947"/>
      <c r="S351" s="1947"/>
      <c r="T351" s="1948"/>
      <c r="U351" s="1946"/>
      <c r="V351" s="1947"/>
      <c r="W351" s="1947"/>
      <c r="X351" s="1947"/>
      <c r="Y351" s="1947"/>
      <c r="Z351" s="1948"/>
      <c r="AA351" s="1952"/>
      <c r="AB351" s="1953"/>
      <c r="AC351" s="1953"/>
      <c r="AD351" s="1953"/>
      <c r="AE351" s="1954"/>
      <c r="AF351" s="1914" t="s">
        <v>1467</v>
      </c>
      <c r="AG351" s="1914"/>
      <c r="AH351" s="1914"/>
      <c r="AI351" s="1914"/>
      <c r="AJ351" s="1914"/>
      <c r="AK351" s="1915"/>
      <c r="AL351" s="1916"/>
      <c r="AM351" s="1917"/>
      <c r="AN351" s="1917"/>
      <c r="AO351" s="1917"/>
      <c r="AP351" s="1917"/>
      <c r="AQ351" s="1917"/>
      <c r="AR351" s="1917"/>
      <c r="AS351" s="1917"/>
      <c r="AT351" s="1917"/>
      <c r="AU351" s="1917"/>
      <c r="AV351" s="1917"/>
      <c r="AW351" s="1917"/>
      <c r="AX351" s="1917"/>
      <c r="AY351" s="1917"/>
      <c r="AZ351" s="1918"/>
      <c r="BA351" s="1923"/>
      <c r="BB351" s="1924"/>
      <c r="BC351" s="1924"/>
      <c r="BD351" s="1924"/>
      <c r="BE351" s="1925"/>
      <c r="BF351" s="961"/>
    </row>
    <row r="352" spans="1:58" ht="21.95" hidden="1" customHeight="1">
      <c r="A352" s="1936"/>
      <c r="B352" s="1940"/>
      <c r="C352" s="1941"/>
      <c r="D352" s="1941"/>
      <c r="E352" s="1941"/>
      <c r="F352" s="1941"/>
      <c r="G352" s="1941"/>
      <c r="H352" s="1941"/>
      <c r="I352" s="1941"/>
      <c r="J352" s="1942"/>
      <c r="K352" s="1946"/>
      <c r="L352" s="1947"/>
      <c r="M352" s="1947"/>
      <c r="N352" s="1948"/>
      <c r="O352" s="1946"/>
      <c r="P352" s="1947"/>
      <c r="Q352" s="1947"/>
      <c r="R352" s="1947"/>
      <c r="S352" s="1947"/>
      <c r="T352" s="1948"/>
      <c r="U352" s="1946"/>
      <c r="V352" s="1947"/>
      <c r="W352" s="1947"/>
      <c r="X352" s="1947"/>
      <c r="Y352" s="1947"/>
      <c r="Z352" s="1948"/>
      <c r="AA352" s="1952"/>
      <c r="AB352" s="1953"/>
      <c r="AC352" s="1953"/>
      <c r="AD352" s="1953"/>
      <c r="AE352" s="1954"/>
      <c r="AF352" s="1913" t="s">
        <v>816</v>
      </c>
      <c r="AG352" s="1914"/>
      <c r="AH352" s="1914"/>
      <c r="AI352" s="1914"/>
      <c r="AJ352" s="1914"/>
      <c r="AK352" s="1915"/>
      <c r="AL352" s="1916"/>
      <c r="AM352" s="1917"/>
      <c r="AN352" s="1917"/>
      <c r="AO352" s="1917"/>
      <c r="AP352" s="1917"/>
      <c r="AQ352" s="1917"/>
      <c r="AR352" s="1917"/>
      <c r="AS352" s="1917"/>
      <c r="AT352" s="1917"/>
      <c r="AU352" s="1917"/>
      <c r="AV352" s="1917"/>
      <c r="AW352" s="1917"/>
      <c r="AX352" s="1917"/>
      <c r="AY352" s="1917"/>
      <c r="AZ352" s="1918"/>
      <c r="BA352" s="1923"/>
      <c r="BB352" s="1924"/>
      <c r="BC352" s="1924"/>
      <c r="BD352" s="1924"/>
      <c r="BE352" s="1925"/>
      <c r="BF352" s="961"/>
    </row>
    <row r="353" spans="1:58" ht="21.95" hidden="1" customHeight="1" thickBot="1">
      <c r="A353" s="1936"/>
      <c r="B353" s="1940"/>
      <c r="C353" s="1941"/>
      <c r="D353" s="1941"/>
      <c r="E353" s="1941"/>
      <c r="F353" s="1941"/>
      <c r="G353" s="1941"/>
      <c r="H353" s="1941"/>
      <c r="I353" s="1941"/>
      <c r="J353" s="1942"/>
      <c r="K353" s="1946"/>
      <c r="L353" s="1947"/>
      <c r="M353" s="1947"/>
      <c r="N353" s="1948"/>
      <c r="O353" s="1946"/>
      <c r="P353" s="1947"/>
      <c r="Q353" s="1947"/>
      <c r="R353" s="1947"/>
      <c r="S353" s="1947"/>
      <c r="T353" s="1948"/>
      <c r="U353" s="1946"/>
      <c r="V353" s="1947"/>
      <c r="W353" s="1947"/>
      <c r="X353" s="1947"/>
      <c r="Y353" s="1947"/>
      <c r="Z353" s="1948"/>
      <c r="AA353" s="1952"/>
      <c r="AB353" s="1953"/>
      <c r="AC353" s="1953"/>
      <c r="AD353" s="1953"/>
      <c r="AE353" s="1954"/>
      <c r="AF353" s="1914" t="s">
        <v>1468</v>
      </c>
      <c r="AG353" s="1914"/>
      <c r="AH353" s="1914"/>
      <c r="AI353" s="1914"/>
      <c r="AJ353" s="1914"/>
      <c r="AK353" s="1915"/>
      <c r="AL353" s="1916"/>
      <c r="AM353" s="1917"/>
      <c r="AN353" s="1917"/>
      <c r="AO353" s="1917"/>
      <c r="AP353" s="1917"/>
      <c r="AQ353" s="1917"/>
      <c r="AR353" s="1917"/>
      <c r="AS353" s="1917"/>
      <c r="AT353" s="1917"/>
      <c r="AU353" s="1917"/>
      <c r="AV353" s="1917"/>
      <c r="AW353" s="1917"/>
      <c r="AX353" s="1917"/>
      <c r="AY353" s="1917"/>
      <c r="AZ353" s="1918"/>
      <c r="BA353" s="1923"/>
      <c r="BB353" s="1924"/>
      <c r="BC353" s="1924"/>
      <c r="BD353" s="1924"/>
      <c r="BE353" s="1925"/>
      <c r="BF353" s="961"/>
    </row>
    <row r="354" spans="1:58" ht="11.25" customHeight="1">
      <c r="A354" s="962"/>
      <c r="B354" s="963"/>
      <c r="C354" s="963"/>
      <c r="D354" s="963"/>
      <c r="E354" s="963"/>
      <c r="F354" s="963"/>
      <c r="G354" s="963"/>
      <c r="H354" s="963"/>
      <c r="I354" s="963"/>
      <c r="J354" s="963"/>
      <c r="K354" s="963"/>
      <c r="L354" s="963"/>
      <c r="M354" s="963"/>
      <c r="N354" s="963"/>
      <c r="O354" s="963"/>
      <c r="P354" s="963"/>
      <c r="Q354" s="963"/>
      <c r="R354" s="963"/>
      <c r="S354" s="963"/>
      <c r="T354" s="963"/>
      <c r="U354" s="963"/>
      <c r="V354" s="963"/>
      <c r="W354" s="963"/>
      <c r="X354" s="963"/>
      <c r="Y354" s="963"/>
      <c r="Z354" s="963"/>
      <c r="AA354" s="963"/>
      <c r="AB354" s="963"/>
      <c r="AC354" s="963"/>
      <c r="AD354" s="963"/>
      <c r="AE354" s="963"/>
      <c r="AF354" s="963"/>
      <c r="AG354" s="963"/>
      <c r="AH354" s="963"/>
      <c r="AI354" s="963"/>
      <c r="AJ354" s="963"/>
      <c r="AK354" s="963"/>
      <c r="AL354" s="963"/>
      <c r="AM354" s="963"/>
      <c r="AN354" s="963"/>
      <c r="AO354" s="963"/>
      <c r="AP354" s="963"/>
      <c r="AQ354" s="963"/>
      <c r="AR354" s="963"/>
      <c r="AS354" s="963"/>
      <c r="AT354" s="963"/>
      <c r="AU354" s="963"/>
      <c r="AV354" s="963"/>
      <c r="AW354" s="963"/>
      <c r="AX354" s="963"/>
      <c r="AY354" s="963"/>
      <c r="AZ354" s="963"/>
      <c r="BA354" s="963"/>
      <c r="BB354" s="963"/>
      <c r="BC354" s="963"/>
      <c r="BD354" s="963"/>
      <c r="BE354" s="963"/>
      <c r="BF354" s="964"/>
    </row>
    <row r="355" spans="1:58" ht="9" customHeight="1">
      <c r="A355" s="965"/>
      <c r="B355" s="965"/>
      <c r="C355" s="965"/>
      <c r="D355" s="965"/>
      <c r="E355" s="965"/>
      <c r="F355" s="965"/>
      <c r="G355" s="965"/>
      <c r="H355" s="965"/>
      <c r="I355" s="965"/>
      <c r="J355" s="965"/>
      <c r="K355" s="965"/>
      <c r="L355" s="965"/>
      <c r="M355" s="965"/>
      <c r="N355" s="965"/>
      <c r="O355" s="965"/>
      <c r="P355" s="965"/>
      <c r="Q355" s="965"/>
      <c r="R355" s="965"/>
      <c r="S355" s="965"/>
      <c r="T355" s="965"/>
      <c r="U355" s="965"/>
      <c r="V355" s="965"/>
      <c r="W355" s="965"/>
      <c r="X355" s="965"/>
      <c r="Y355" s="965"/>
      <c r="Z355" s="965"/>
      <c r="AA355" s="965"/>
      <c r="AB355" s="965"/>
      <c r="AC355" s="965"/>
      <c r="AD355" s="965"/>
      <c r="AE355" s="965"/>
      <c r="AF355" s="965"/>
      <c r="AG355" s="965"/>
      <c r="AH355" s="965"/>
      <c r="AI355" s="965"/>
      <c r="AJ355" s="965"/>
      <c r="AK355" s="965"/>
      <c r="AL355" s="965"/>
      <c r="AM355" s="965"/>
      <c r="AN355" s="965"/>
      <c r="AO355" s="965"/>
      <c r="AP355" s="965"/>
      <c r="AQ355" s="965"/>
      <c r="AR355" s="965"/>
      <c r="AS355" s="965"/>
      <c r="AT355" s="965"/>
      <c r="AU355" s="965"/>
      <c r="AV355" s="965"/>
      <c r="AW355" s="965"/>
      <c r="AX355" s="965"/>
      <c r="AY355" s="965"/>
      <c r="AZ355" s="965"/>
      <c r="BA355" s="965"/>
      <c r="BB355" s="965"/>
      <c r="BC355" s="965"/>
      <c r="BD355" s="965"/>
      <c r="BE355" s="965"/>
    </row>
    <row r="356" spans="1:58" ht="27" customHeight="1">
      <c r="A356" s="450" t="s">
        <v>561</v>
      </c>
      <c r="B356" s="965"/>
      <c r="C356" s="1926" t="s">
        <v>1912</v>
      </c>
      <c r="D356" s="1926"/>
      <c r="E356" s="1926"/>
      <c r="F356" s="1926"/>
      <c r="G356" s="1926"/>
      <c r="H356" s="1926"/>
      <c r="I356" s="1926"/>
      <c r="J356" s="1926"/>
      <c r="K356" s="1926"/>
      <c r="L356" s="1926"/>
      <c r="M356" s="1926"/>
      <c r="N356" s="1926"/>
      <c r="O356" s="1926"/>
      <c r="P356" s="1926"/>
      <c r="Q356" s="1926"/>
      <c r="R356" s="1926"/>
      <c r="S356" s="1926"/>
      <c r="T356" s="1926"/>
      <c r="U356" s="1926"/>
      <c r="V356" s="1926"/>
      <c r="W356" s="1926"/>
      <c r="X356" s="1926"/>
      <c r="Y356" s="1926"/>
      <c r="Z356" s="1926"/>
      <c r="AA356" s="1926"/>
      <c r="AB356" s="1926"/>
      <c r="AC356" s="1926"/>
      <c r="AD356" s="1926"/>
      <c r="AE356" s="1926"/>
      <c r="AF356" s="1926"/>
      <c r="AG356" s="1926"/>
      <c r="AH356" s="1926"/>
      <c r="AI356" s="1926"/>
      <c r="AJ356" s="1926"/>
      <c r="AK356" s="1926"/>
      <c r="AL356" s="1926"/>
      <c r="AM356" s="1926"/>
      <c r="AN356" s="1926"/>
      <c r="AO356" s="1926"/>
      <c r="AP356" s="1926"/>
      <c r="AQ356" s="1926"/>
      <c r="AR356" s="1926"/>
      <c r="AS356" s="1926"/>
      <c r="AT356" s="1926"/>
      <c r="AU356" s="1926"/>
      <c r="AV356" s="1926"/>
      <c r="AW356" s="1926"/>
      <c r="AX356" s="1926"/>
      <c r="AY356" s="1926"/>
      <c r="AZ356" s="1926"/>
      <c r="BA356" s="1926"/>
      <c r="BB356" s="1926"/>
      <c r="BC356" s="1926"/>
      <c r="BD356" s="1926"/>
      <c r="BE356" s="1926"/>
    </row>
    <row r="357" spans="1:58" ht="248.25" customHeight="1">
      <c r="A357" s="450"/>
      <c r="B357" s="965"/>
      <c r="C357" s="1926"/>
      <c r="D357" s="1926"/>
      <c r="E357" s="1926"/>
      <c r="F357" s="1926"/>
      <c r="G357" s="1926"/>
      <c r="H357" s="1926"/>
      <c r="I357" s="1926"/>
      <c r="J357" s="1926"/>
      <c r="K357" s="1926"/>
      <c r="L357" s="1926"/>
      <c r="M357" s="1926"/>
      <c r="N357" s="1926"/>
      <c r="O357" s="1926"/>
      <c r="P357" s="1926"/>
      <c r="Q357" s="1926"/>
      <c r="R357" s="1926"/>
      <c r="S357" s="1926"/>
      <c r="T357" s="1926"/>
      <c r="U357" s="1926"/>
      <c r="V357" s="1926"/>
      <c r="W357" s="1926"/>
      <c r="X357" s="1926"/>
      <c r="Y357" s="1926"/>
      <c r="Z357" s="1926"/>
      <c r="AA357" s="1926"/>
      <c r="AB357" s="1926"/>
      <c r="AC357" s="1926"/>
      <c r="AD357" s="1926"/>
      <c r="AE357" s="1926"/>
      <c r="AF357" s="1926"/>
      <c r="AG357" s="1926"/>
      <c r="AH357" s="1926"/>
      <c r="AI357" s="1926"/>
      <c r="AJ357" s="1926"/>
      <c r="AK357" s="1926"/>
      <c r="AL357" s="1926"/>
      <c r="AM357" s="1926"/>
      <c r="AN357" s="1926"/>
      <c r="AO357" s="1926"/>
      <c r="AP357" s="1926"/>
      <c r="AQ357" s="1926"/>
      <c r="AR357" s="1926"/>
      <c r="AS357" s="1926"/>
      <c r="AT357" s="1926"/>
      <c r="AU357" s="1926"/>
      <c r="AV357" s="1926"/>
      <c r="AW357" s="1926"/>
      <c r="AX357" s="1926"/>
      <c r="AY357" s="1926"/>
      <c r="AZ357" s="1926"/>
      <c r="BA357" s="1926"/>
      <c r="BB357" s="1926"/>
      <c r="BC357" s="1926"/>
      <c r="BD357" s="1926"/>
      <c r="BE357" s="1926"/>
      <c r="BF357" s="966"/>
    </row>
    <row r="358" spans="1:58" ht="26.25" customHeight="1">
      <c r="A358" s="450" t="s">
        <v>560</v>
      </c>
      <c r="B358" s="450"/>
      <c r="C358" s="450" t="s">
        <v>559</v>
      </c>
      <c r="D358" s="450"/>
      <c r="E358" s="450"/>
      <c r="F358" s="450"/>
      <c r="G358" s="450"/>
      <c r="H358" s="450"/>
      <c r="I358" s="450"/>
      <c r="J358" s="450"/>
      <c r="K358" s="450"/>
      <c r="L358" s="450"/>
      <c r="M358" s="450"/>
      <c r="N358" s="450"/>
      <c r="O358" s="450"/>
      <c r="P358" s="450"/>
      <c r="Q358" s="450"/>
      <c r="R358" s="450"/>
      <c r="S358" s="450"/>
      <c r="T358" s="450"/>
      <c r="U358" s="450"/>
      <c r="V358" s="450"/>
      <c r="W358" s="450"/>
      <c r="X358" s="450"/>
      <c r="Y358" s="450"/>
      <c r="Z358" s="450"/>
      <c r="AA358" s="450"/>
      <c r="AB358" s="450"/>
      <c r="AC358" s="450"/>
      <c r="AD358" s="450"/>
      <c r="AE358" s="450"/>
      <c r="AF358" s="450"/>
      <c r="AG358" s="450"/>
      <c r="AH358" s="450"/>
      <c r="AI358" s="450"/>
      <c r="AJ358" s="450"/>
      <c r="AK358" s="450"/>
      <c r="AL358" s="450"/>
      <c r="AM358" s="450"/>
      <c r="AN358" s="450"/>
      <c r="AO358" s="450"/>
      <c r="AP358" s="450"/>
      <c r="AQ358" s="450"/>
      <c r="AR358" s="450"/>
      <c r="AS358" s="450"/>
      <c r="AT358" s="450"/>
      <c r="AU358" s="450"/>
      <c r="AV358" s="450"/>
      <c r="AW358" s="450"/>
      <c r="AX358" s="450"/>
      <c r="AY358" s="450"/>
      <c r="AZ358" s="450"/>
      <c r="BA358" s="450"/>
      <c r="BB358" s="450"/>
      <c r="BC358" s="450"/>
      <c r="BD358" s="450"/>
      <c r="BE358" s="450"/>
      <c r="BF358" s="964"/>
    </row>
    <row r="359" spans="1:58" ht="26.25" customHeight="1">
      <c r="A359" s="450" t="s">
        <v>1469</v>
      </c>
      <c r="B359" s="965"/>
      <c r="C359" s="965" t="s">
        <v>317</v>
      </c>
      <c r="D359" s="967"/>
      <c r="E359" s="967"/>
      <c r="F359" s="967"/>
      <c r="G359" s="967"/>
      <c r="H359" s="967"/>
      <c r="I359" s="967"/>
      <c r="J359" s="967"/>
      <c r="K359" s="967"/>
      <c r="L359" s="967"/>
      <c r="M359" s="967"/>
      <c r="N359" s="967"/>
      <c r="O359" s="967"/>
      <c r="P359" s="967"/>
      <c r="Q359" s="967"/>
      <c r="R359" s="967"/>
      <c r="S359" s="967"/>
      <c r="T359" s="967"/>
      <c r="U359" s="967"/>
      <c r="V359" s="967"/>
      <c r="W359" s="967"/>
      <c r="X359" s="967"/>
      <c r="Y359" s="967"/>
      <c r="Z359" s="967"/>
      <c r="AA359" s="967"/>
      <c r="AB359" s="967"/>
      <c r="AC359" s="967"/>
      <c r="AD359" s="967"/>
      <c r="AE359" s="967"/>
      <c r="AF359" s="967"/>
      <c r="AG359" s="967"/>
      <c r="AH359" s="967"/>
      <c r="AI359" s="967"/>
      <c r="AJ359" s="967"/>
      <c r="AK359" s="967"/>
      <c r="AL359" s="967"/>
      <c r="AM359" s="967"/>
      <c r="AN359" s="967"/>
      <c r="AO359" s="967"/>
      <c r="AP359" s="967"/>
      <c r="AQ359" s="967"/>
      <c r="AR359" s="967"/>
      <c r="AS359" s="967"/>
      <c r="AT359" s="967"/>
      <c r="AU359" s="967"/>
      <c r="AV359" s="967"/>
      <c r="AW359" s="967"/>
      <c r="AX359" s="967"/>
      <c r="AY359" s="967"/>
      <c r="AZ359" s="967"/>
      <c r="BA359" s="967"/>
      <c r="BB359" s="967"/>
      <c r="BC359" s="967"/>
      <c r="BD359" s="967"/>
      <c r="BE359" s="967"/>
    </row>
    <row r="360" spans="1:58" ht="27.75" customHeight="1">
      <c r="A360" s="450" t="s">
        <v>558</v>
      </c>
      <c r="B360" s="965"/>
      <c r="C360" s="968" t="s">
        <v>318</v>
      </c>
      <c r="D360" s="968"/>
      <c r="E360" s="968"/>
      <c r="F360" s="968"/>
      <c r="G360" s="968"/>
      <c r="H360" s="968"/>
      <c r="I360" s="968"/>
      <c r="J360" s="968"/>
      <c r="K360" s="968"/>
      <c r="L360" s="968"/>
      <c r="M360" s="968"/>
      <c r="N360" s="968"/>
      <c r="O360" s="968"/>
      <c r="P360" s="968"/>
      <c r="Q360" s="968"/>
      <c r="R360" s="968"/>
      <c r="S360" s="968"/>
      <c r="T360" s="968"/>
      <c r="U360" s="968"/>
      <c r="V360" s="968"/>
      <c r="W360" s="968"/>
      <c r="X360" s="968"/>
      <c r="Y360" s="968"/>
      <c r="Z360" s="968"/>
      <c r="AA360" s="968"/>
      <c r="AB360" s="968"/>
      <c r="AC360" s="968"/>
      <c r="AD360" s="968"/>
      <c r="AE360" s="968"/>
      <c r="AF360" s="968"/>
      <c r="AG360" s="968"/>
      <c r="AH360" s="968"/>
      <c r="AI360" s="968"/>
      <c r="AJ360" s="968"/>
      <c r="AK360" s="968"/>
      <c r="AL360" s="968"/>
      <c r="AM360" s="968"/>
      <c r="AN360" s="968"/>
      <c r="AO360" s="968"/>
      <c r="AP360" s="968"/>
      <c r="AQ360" s="968"/>
      <c r="AR360" s="968"/>
      <c r="AS360" s="968"/>
      <c r="AT360" s="968"/>
      <c r="AU360" s="968"/>
      <c r="AV360" s="968"/>
      <c r="AW360" s="968"/>
      <c r="AX360" s="968"/>
      <c r="AY360" s="968"/>
      <c r="AZ360" s="968"/>
      <c r="BA360" s="968"/>
      <c r="BB360" s="968"/>
      <c r="BC360" s="968"/>
      <c r="BD360" s="968"/>
    </row>
    <row r="361" spans="1:58" ht="27.75" customHeight="1">
      <c r="A361" s="450" t="s">
        <v>704</v>
      </c>
      <c r="B361" s="968"/>
      <c r="C361" s="965" t="s">
        <v>450</v>
      </c>
    </row>
    <row r="362" spans="1:58" ht="27.75" customHeight="1">
      <c r="A362" s="450" t="s">
        <v>705</v>
      </c>
      <c r="B362" s="968"/>
      <c r="C362" s="1920" t="s">
        <v>1470</v>
      </c>
      <c r="D362" s="1921"/>
      <c r="E362" s="1921"/>
      <c r="F362" s="1921"/>
      <c r="G362" s="1921"/>
      <c r="H362" s="1921"/>
      <c r="I362" s="1921"/>
      <c r="J362" s="1921"/>
      <c r="K362" s="1921"/>
      <c r="L362" s="1921"/>
      <c r="M362" s="1921"/>
      <c r="N362" s="1921"/>
      <c r="O362" s="1921"/>
      <c r="P362" s="1921"/>
      <c r="Q362" s="1921"/>
      <c r="R362" s="1921"/>
      <c r="S362" s="1921"/>
      <c r="T362" s="1921"/>
      <c r="U362" s="1921"/>
      <c r="V362" s="1921"/>
      <c r="W362" s="1921"/>
      <c r="X362" s="1921"/>
      <c r="Y362" s="1921"/>
      <c r="Z362" s="1921"/>
      <c r="AA362" s="1921"/>
      <c r="AB362" s="1921"/>
      <c r="AC362" s="1921"/>
      <c r="AD362" s="1921"/>
      <c r="AE362" s="1921"/>
      <c r="AF362" s="1921"/>
      <c r="AG362" s="1921"/>
      <c r="AH362" s="1921"/>
      <c r="AI362" s="1921"/>
      <c r="AJ362" s="1921"/>
      <c r="AK362" s="1921"/>
      <c r="AL362" s="1921"/>
      <c r="AM362" s="1921"/>
      <c r="AN362" s="1921"/>
      <c r="AO362" s="1921"/>
      <c r="AP362" s="1921"/>
      <c r="AQ362" s="1921"/>
      <c r="AR362" s="1921"/>
      <c r="AS362" s="1921"/>
      <c r="AT362" s="1921"/>
      <c r="AU362" s="1921"/>
      <c r="AV362" s="1921"/>
      <c r="AW362" s="1921"/>
      <c r="AX362" s="1921"/>
      <c r="AY362" s="1921"/>
      <c r="AZ362" s="1921"/>
      <c r="BA362" s="1921"/>
      <c r="BB362" s="1921"/>
      <c r="BC362" s="1921"/>
      <c r="BD362" s="1921"/>
      <c r="BE362" s="1921"/>
    </row>
    <row r="363" spans="1:58" ht="34.5" customHeight="1">
      <c r="A363" s="450"/>
      <c r="B363" s="968"/>
      <c r="C363" s="1921"/>
      <c r="D363" s="1921"/>
      <c r="E363" s="1921"/>
      <c r="F363" s="1921"/>
      <c r="G363" s="1921"/>
      <c r="H363" s="1921"/>
      <c r="I363" s="1921"/>
      <c r="J363" s="1921"/>
      <c r="K363" s="1921"/>
      <c r="L363" s="1921"/>
      <c r="M363" s="1921"/>
      <c r="N363" s="1921"/>
      <c r="O363" s="1921"/>
      <c r="P363" s="1921"/>
      <c r="Q363" s="1921"/>
      <c r="R363" s="1921"/>
      <c r="S363" s="1921"/>
      <c r="T363" s="1921"/>
      <c r="U363" s="1921"/>
      <c r="V363" s="1921"/>
      <c r="W363" s="1921"/>
      <c r="X363" s="1921"/>
      <c r="Y363" s="1921"/>
      <c r="Z363" s="1921"/>
      <c r="AA363" s="1921"/>
      <c r="AB363" s="1921"/>
      <c r="AC363" s="1921"/>
      <c r="AD363" s="1921"/>
      <c r="AE363" s="1921"/>
      <c r="AF363" s="1921"/>
      <c r="AG363" s="1921"/>
      <c r="AH363" s="1921"/>
      <c r="AI363" s="1921"/>
      <c r="AJ363" s="1921"/>
      <c r="AK363" s="1921"/>
      <c r="AL363" s="1921"/>
      <c r="AM363" s="1921"/>
      <c r="AN363" s="1921"/>
      <c r="AO363" s="1921"/>
      <c r="AP363" s="1921"/>
      <c r="AQ363" s="1921"/>
      <c r="AR363" s="1921"/>
      <c r="AS363" s="1921"/>
      <c r="AT363" s="1921"/>
      <c r="AU363" s="1921"/>
      <c r="AV363" s="1921"/>
      <c r="AW363" s="1921"/>
      <c r="AX363" s="1921"/>
      <c r="AY363" s="1921"/>
      <c r="AZ363" s="1921"/>
      <c r="BA363" s="1921"/>
      <c r="BB363" s="1921"/>
      <c r="BC363" s="1921"/>
      <c r="BD363" s="1921"/>
      <c r="BE363" s="1921"/>
    </row>
    <row r="364" spans="1:58" ht="34.5" customHeight="1">
      <c r="A364" s="450"/>
      <c r="B364" s="968"/>
      <c r="C364" s="1921"/>
      <c r="D364" s="1921"/>
      <c r="E364" s="1921"/>
      <c r="F364" s="1921"/>
      <c r="G364" s="1921"/>
      <c r="H364" s="1921"/>
      <c r="I364" s="1921"/>
      <c r="J364" s="1921"/>
      <c r="K364" s="1921"/>
      <c r="L364" s="1921"/>
      <c r="M364" s="1921"/>
      <c r="N364" s="1921"/>
      <c r="O364" s="1921"/>
      <c r="P364" s="1921"/>
      <c r="Q364" s="1921"/>
      <c r="R364" s="1921"/>
      <c r="S364" s="1921"/>
      <c r="T364" s="1921"/>
      <c r="U364" s="1921"/>
      <c r="V364" s="1921"/>
      <c r="W364" s="1921"/>
      <c r="X364" s="1921"/>
      <c r="Y364" s="1921"/>
      <c r="Z364" s="1921"/>
      <c r="AA364" s="1921"/>
      <c r="AB364" s="1921"/>
      <c r="AC364" s="1921"/>
      <c r="AD364" s="1921"/>
      <c r="AE364" s="1921"/>
      <c r="AF364" s="1921"/>
      <c r="AG364" s="1921"/>
      <c r="AH364" s="1921"/>
      <c r="AI364" s="1921"/>
      <c r="AJ364" s="1921"/>
      <c r="AK364" s="1921"/>
      <c r="AL364" s="1921"/>
      <c r="AM364" s="1921"/>
      <c r="AN364" s="1921"/>
      <c r="AO364" s="1921"/>
      <c r="AP364" s="1921"/>
      <c r="AQ364" s="1921"/>
      <c r="AR364" s="1921"/>
      <c r="AS364" s="1921"/>
      <c r="AT364" s="1921"/>
      <c r="AU364" s="1921"/>
      <c r="AV364" s="1921"/>
      <c r="AW364" s="1921"/>
      <c r="AX364" s="1921"/>
      <c r="AY364" s="1921"/>
      <c r="AZ364" s="1921"/>
      <c r="BA364" s="1921"/>
      <c r="BB364" s="1921"/>
      <c r="BC364" s="1921"/>
      <c r="BD364" s="1921"/>
      <c r="BE364" s="1921"/>
    </row>
    <row r="365" spans="1:58" ht="22.5" hidden="1" customHeight="1">
      <c r="A365" s="450" t="s">
        <v>706</v>
      </c>
      <c r="B365" s="965"/>
      <c r="C365" s="1919" t="s">
        <v>557</v>
      </c>
      <c r="D365" s="1919"/>
      <c r="E365" s="1919"/>
      <c r="F365" s="1919"/>
      <c r="G365" s="1919"/>
      <c r="H365" s="1919"/>
      <c r="I365" s="1919"/>
      <c r="J365" s="1919"/>
      <c r="K365" s="1919"/>
      <c r="L365" s="1919"/>
      <c r="M365" s="1919"/>
      <c r="N365" s="1919"/>
      <c r="O365" s="1919"/>
      <c r="P365" s="1919"/>
      <c r="Q365" s="1919"/>
      <c r="R365" s="1919"/>
      <c r="S365" s="1919"/>
      <c r="T365" s="1919"/>
      <c r="U365" s="1919"/>
      <c r="V365" s="1919"/>
      <c r="W365" s="1919"/>
      <c r="X365" s="1919"/>
      <c r="Y365" s="1919"/>
      <c r="Z365" s="1919"/>
      <c r="AA365" s="1919"/>
      <c r="AB365" s="1919"/>
      <c r="AC365" s="1919"/>
      <c r="AD365" s="1919"/>
      <c r="AE365" s="1919"/>
      <c r="AF365" s="1919"/>
      <c r="AG365" s="1919"/>
      <c r="AH365" s="1919"/>
      <c r="AI365" s="1919"/>
      <c r="AJ365" s="1919"/>
      <c r="AK365" s="1919"/>
      <c r="AL365" s="1919"/>
      <c r="AM365" s="1919"/>
      <c r="AN365" s="1919"/>
      <c r="AO365" s="1919"/>
      <c r="AP365" s="1919"/>
      <c r="AQ365" s="1919"/>
      <c r="AR365" s="1919"/>
      <c r="AS365" s="1919"/>
      <c r="AT365" s="1919"/>
      <c r="AU365" s="1919"/>
      <c r="AV365" s="1919"/>
      <c r="AW365" s="1919"/>
      <c r="AX365" s="1919"/>
      <c r="AY365" s="1919"/>
      <c r="AZ365" s="1919"/>
      <c r="BA365" s="1919"/>
      <c r="BB365" s="1919"/>
      <c r="BC365" s="1919"/>
      <c r="BD365" s="1919"/>
      <c r="BE365" s="1919"/>
    </row>
    <row r="366" spans="1:58" ht="22.5" hidden="1" customHeight="1">
      <c r="A366" s="450"/>
      <c r="B366" s="965"/>
      <c r="C366" s="1919"/>
      <c r="D366" s="1919"/>
      <c r="E366" s="1919"/>
      <c r="F366" s="1919"/>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1919"/>
      <c r="AH366" s="1919"/>
      <c r="AI366" s="1919"/>
      <c r="AJ366" s="1919"/>
      <c r="AK366" s="1919"/>
      <c r="AL366" s="1919"/>
      <c r="AM366" s="1919"/>
      <c r="AN366" s="1919"/>
      <c r="AO366" s="1919"/>
      <c r="AP366" s="1919"/>
      <c r="AQ366" s="1919"/>
      <c r="AR366" s="1919"/>
      <c r="AS366" s="1919"/>
      <c r="AT366" s="1919"/>
      <c r="AU366" s="1919"/>
      <c r="AV366" s="1919"/>
      <c r="AW366" s="1919"/>
      <c r="AX366" s="1919"/>
      <c r="AY366" s="1919"/>
      <c r="AZ366" s="1919"/>
      <c r="BA366" s="1919"/>
      <c r="BB366" s="1919"/>
      <c r="BC366" s="1919"/>
      <c r="BD366" s="1919"/>
      <c r="BE366" s="1919"/>
    </row>
    <row r="367" spans="1:58" ht="27.75" hidden="1" customHeight="1">
      <c r="A367" s="450" t="s">
        <v>707</v>
      </c>
      <c r="B367" s="965"/>
      <c r="C367" s="1919" t="s">
        <v>556</v>
      </c>
      <c r="D367" s="1919"/>
      <c r="E367" s="1919"/>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1919"/>
      <c r="AH367" s="1919"/>
      <c r="AI367" s="1919"/>
      <c r="AJ367" s="1919"/>
      <c r="AK367" s="1919"/>
      <c r="AL367" s="1919"/>
      <c r="AM367" s="1919"/>
      <c r="AN367" s="1919"/>
      <c r="AO367" s="1919"/>
      <c r="AP367" s="1919"/>
      <c r="AQ367" s="1919"/>
      <c r="AR367" s="1919"/>
      <c r="AS367" s="1919"/>
      <c r="AT367" s="1919"/>
      <c r="AU367" s="1919"/>
      <c r="AV367" s="1919"/>
      <c r="AW367" s="1919"/>
      <c r="AX367" s="1919"/>
      <c r="AY367" s="1919"/>
      <c r="AZ367" s="1919"/>
      <c r="BA367" s="1919"/>
      <c r="BB367" s="1919"/>
      <c r="BC367" s="1919"/>
      <c r="BD367" s="1919"/>
    </row>
    <row r="368" spans="1:58" ht="26.25" hidden="1" customHeight="1">
      <c r="A368" s="450" t="s">
        <v>708</v>
      </c>
      <c r="C368" s="965" t="s">
        <v>818</v>
      </c>
    </row>
    <row r="369" spans="1:57" ht="26.25" hidden="1" customHeight="1">
      <c r="A369" s="450"/>
      <c r="C369" s="965" t="s">
        <v>819</v>
      </c>
    </row>
    <row r="370" spans="1:57" ht="26.25" customHeight="1">
      <c r="A370" s="450" t="s">
        <v>817</v>
      </c>
      <c r="C370" s="965" t="s">
        <v>822</v>
      </c>
    </row>
    <row r="371" spans="1:57" ht="66.75" customHeight="1">
      <c r="A371" s="969" t="s">
        <v>820</v>
      </c>
      <c r="C371" s="1920" t="s">
        <v>824</v>
      </c>
      <c r="D371" s="1920"/>
      <c r="E371" s="1920"/>
      <c r="F371" s="1920"/>
      <c r="G371" s="1920"/>
      <c r="H371" s="1920"/>
      <c r="I371" s="1920"/>
      <c r="J371" s="1920"/>
      <c r="K371" s="1920"/>
      <c r="L371" s="1920"/>
      <c r="M371" s="1920"/>
      <c r="N371" s="1920"/>
      <c r="O371" s="1920"/>
      <c r="P371" s="1920"/>
      <c r="Q371" s="1920"/>
      <c r="R371" s="1920"/>
      <c r="S371" s="1920"/>
      <c r="T371" s="1920"/>
      <c r="U371" s="1920"/>
      <c r="V371" s="1920"/>
      <c r="W371" s="1920"/>
      <c r="X371" s="1920"/>
      <c r="Y371" s="1920"/>
      <c r="Z371" s="1920"/>
      <c r="AA371" s="1920"/>
      <c r="AB371" s="1920"/>
      <c r="AC371" s="1920"/>
      <c r="AD371" s="1920"/>
      <c r="AE371" s="1920"/>
      <c r="AF371" s="1920"/>
      <c r="AG371" s="1920"/>
      <c r="AH371" s="1920"/>
      <c r="AI371" s="1920"/>
      <c r="AJ371" s="1920"/>
      <c r="AK371" s="1920"/>
      <c r="AL371" s="1920"/>
      <c r="AM371" s="1920"/>
      <c r="AN371" s="1920"/>
      <c r="AO371" s="1920"/>
      <c r="AP371" s="1920"/>
      <c r="AQ371" s="1920"/>
      <c r="AR371" s="1920"/>
      <c r="AS371" s="1920"/>
      <c r="AT371" s="1920"/>
      <c r="AU371" s="1920"/>
      <c r="AV371" s="1920"/>
      <c r="AW371" s="1920"/>
      <c r="AX371" s="1920"/>
      <c r="AY371" s="1920"/>
      <c r="AZ371" s="1920"/>
      <c r="BA371" s="1920"/>
      <c r="BB371" s="1920"/>
      <c r="BC371" s="1920"/>
      <c r="BD371" s="1920"/>
      <c r="BE371" s="1920"/>
    </row>
    <row r="372" spans="1:57" ht="57.75" customHeight="1">
      <c r="A372" s="969" t="s">
        <v>821</v>
      </c>
      <c r="C372" s="1920" t="s">
        <v>825</v>
      </c>
      <c r="D372" s="1921"/>
      <c r="E372" s="1921"/>
      <c r="F372" s="1921"/>
      <c r="G372" s="1921"/>
      <c r="H372" s="1921"/>
      <c r="I372" s="1921"/>
      <c r="J372" s="1921"/>
      <c r="K372" s="1921"/>
      <c r="L372" s="1921"/>
      <c r="M372" s="1921"/>
      <c r="N372" s="1921"/>
      <c r="O372" s="1921"/>
      <c r="P372" s="1921"/>
      <c r="Q372" s="1921"/>
      <c r="R372" s="1921"/>
      <c r="S372" s="1921"/>
      <c r="T372" s="1921"/>
      <c r="U372" s="1921"/>
      <c r="V372" s="1921"/>
      <c r="W372" s="1921"/>
      <c r="X372" s="1921"/>
      <c r="Y372" s="1921"/>
      <c r="Z372" s="1921"/>
      <c r="AA372" s="1921"/>
      <c r="AB372" s="1921"/>
      <c r="AC372" s="1921"/>
      <c r="AD372" s="1921"/>
      <c r="AE372" s="1921"/>
      <c r="AF372" s="1921"/>
      <c r="AG372" s="1921"/>
      <c r="AH372" s="1921"/>
      <c r="AI372" s="1921"/>
      <c r="AJ372" s="1921"/>
      <c r="AK372" s="1921"/>
      <c r="AL372" s="1921"/>
      <c r="AM372" s="1921"/>
      <c r="AN372" s="1921"/>
      <c r="AO372" s="1921"/>
      <c r="AP372" s="1921"/>
      <c r="AQ372" s="1921"/>
      <c r="AR372" s="1921"/>
      <c r="AS372" s="1921"/>
      <c r="AT372" s="1921"/>
      <c r="AU372" s="1921"/>
      <c r="AV372" s="1921"/>
      <c r="AW372" s="1921"/>
      <c r="AX372" s="1921"/>
      <c r="AY372" s="1921"/>
      <c r="AZ372" s="1921"/>
      <c r="BA372" s="1921"/>
      <c r="BB372" s="1921"/>
      <c r="BC372" s="1921"/>
      <c r="BD372" s="1921"/>
      <c r="BE372" s="1921"/>
    </row>
    <row r="373" spans="1:57" ht="26.25" customHeight="1">
      <c r="A373" s="969" t="s">
        <v>823</v>
      </c>
      <c r="B373" s="970"/>
      <c r="C373" s="967" t="s">
        <v>1471</v>
      </c>
      <c r="D373" s="970"/>
    </row>
    <row r="374" spans="1:57" ht="26.25" customHeight="1">
      <c r="A374" s="969" t="s">
        <v>1913</v>
      </c>
      <c r="C374" s="1920" t="s">
        <v>1914</v>
      </c>
      <c r="D374" s="1922"/>
      <c r="E374" s="1922"/>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1922"/>
      <c r="AH374" s="1922"/>
      <c r="AI374" s="1922"/>
      <c r="AJ374" s="1922"/>
      <c r="AK374" s="1922"/>
      <c r="AL374" s="1922"/>
      <c r="AM374" s="1922"/>
      <c r="AN374" s="1922"/>
      <c r="AO374" s="1922"/>
      <c r="AP374" s="1922"/>
      <c r="AQ374" s="1922"/>
      <c r="AR374" s="1922"/>
      <c r="AS374" s="1922"/>
      <c r="AT374" s="1922"/>
      <c r="AU374" s="1922"/>
      <c r="AV374" s="1922"/>
      <c r="AW374" s="1922"/>
      <c r="AX374" s="1922"/>
      <c r="AY374" s="1922"/>
      <c r="AZ374" s="1922"/>
      <c r="BA374" s="1922"/>
      <c r="BB374" s="1922"/>
      <c r="BC374" s="1922"/>
      <c r="BD374" s="1922"/>
      <c r="BE374" s="1922"/>
    </row>
    <row r="375" spans="1:57" ht="47.25" customHeight="1">
      <c r="A375" s="967" t="s">
        <v>1473</v>
      </c>
      <c r="B375" s="967"/>
      <c r="C375" s="1920" t="s">
        <v>1472</v>
      </c>
      <c r="D375" s="1920"/>
      <c r="E375" s="1920"/>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1920"/>
      <c r="AH375" s="1920"/>
      <c r="AI375" s="1920"/>
      <c r="AJ375" s="1920"/>
      <c r="AK375" s="1920"/>
      <c r="AL375" s="1920"/>
      <c r="AM375" s="1920"/>
      <c r="AN375" s="1920"/>
      <c r="AO375" s="1920"/>
      <c r="AP375" s="1920"/>
      <c r="AQ375" s="1920"/>
      <c r="AR375" s="1920"/>
      <c r="AS375" s="1920"/>
      <c r="AT375" s="1920"/>
      <c r="AU375" s="1920"/>
      <c r="AV375" s="1920"/>
      <c r="AW375" s="1920"/>
      <c r="AX375" s="1920"/>
      <c r="AY375" s="1920"/>
      <c r="AZ375" s="1920"/>
      <c r="BA375" s="1920"/>
      <c r="BB375" s="1920"/>
      <c r="BC375" s="1920"/>
      <c r="BD375" s="1920"/>
    </row>
    <row r="376" spans="1:57">
      <c r="C376" s="971"/>
      <c r="D376" s="971"/>
      <c r="E376" s="971"/>
      <c r="F376" s="971"/>
      <c r="G376" s="971"/>
      <c r="H376" s="971"/>
      <c r="I376" s="971"/>
      <c r="J376" s="971"/>
      <c r="K376" s="971"/>
      <c r="L376" s="971"/>
      <c r="M376" s="971"/>
      <c r="N376" s="971"/>
      <c r="O376" s="971"/>
      <c r="P376" s="971"/>
      <c r="Q376" s="971"/>
      <c r="R376" s="971"/>
      <c r="S376" s="971"/>
      <c r="T376" s="971"/>
      <c r="U376" s="971"/>
      <c r="V376" s="971"/>
      <c r="W376" s="971"/>
      <c r="X376" s="971"/>
      <c r="Y376" s="971"/>
      <c r="Z376" s="971"/>
      <c r="AA376" s="971"/>
      <c r="AB376" s="971"/>
      <c r="AC376" s="971"/>
      <c r="AD376" s="971"/>
      <c r="AE376" s="971"/>
      <c r="AF376" s="971"/>
      <c r="AG376" s="971"/>
      <c r="AH376" s="971"/>
      <c r="AI376" s="971"/>
      <c r="AJ376" s="971"/>
      <c r="AK376" s="971"/>
      <c r="AL376" s="971"/>
      <c r="AM376" s="971"/>
      <c r="AN376" s="971"/>
      <c r="AO376" s="971"/>
      <c r="AP376" s="971"/>
      <c r="AQ376" s="971"/>
      <c r="AR376" s="971"/>
      <c r="AS376" s="971"/>
      <c r="AT376" s="971"/>
      <c r="AU376" s="971"/>
      <c r="AV376" s="971"/>
      <c r="AW376" s="971"/>
      <c r="AX376" s="971"/>
      <c r="AY376" s="971"/>
      <c r="AZ376" s="971"/>
      <c r="BA376" s="971"/>
      <c r="BB376" s="971"/>
      <c r="BC376" s="971"/>
      <c r="BD376" s="971"/>
      <c r="BE376" s="971"/>
    </row>
    <row r="377" spans="1:57">
      <c r="C377" s="972"/>
      <c r="D377" s="972"/>
      <c r="E377" s="972"/>
      <c r="F377" s="972"/>
      <c r="G377" s="972"/>
      <c r="H377" s="972"/>
      <c r="I377" s="972"/>
      <c r="J377" s="972"/>
      <c r="K377" s="972"/>
      <c r="L377" s="972"/>
      <c r="M377" s="972"/>
      <c r="N377" s="972"/>
      <c r="O377" s="972"/>
      <c r="P377" s="972"/>
      <c r="Q377" s="972"/>
      <c r="R377" s="972"/>
      <c r="S377" s="972"/>
      <c r="T377" s="972"/>
      <c r="U377" s="972"/>
      <c r="V377" s="972"/>
      <c r="W377" s="972"/>
      <c r="X377" s="972"/>
      <c r="Y377" s="972"/>
      <c r="Z377" s="972"/>
      <c r="AA377" s="972"/>
      <c r="AB377" s="972"/>
      <c r="AC377" s="972"/>
      <c r="AD377" s="972"/>
      <c r="AE377" s="972"/>
      <c r="AF377" s="972"/>
      <c r="AG377" s="972"/>
      <c r="AH377" s="972"/>
      <c r="AI377" s="972"/>
      <c r="AJ377" s="972"/>
      <c r="AK377" s="972"/>
      <c r="AL377" s="972"/>
      <c r="AM377" s="972"/>
      <c r="AN377" s="972"/>
      <c r="AO377" s="972"/>
      <c r="AP377" s="972"/>
      <c r="AQ377" s="972"/>
      <c r="AR377" s="972"/>
      <c r="AS377" s="972"/>
      <c r="AT377" s="972"/>
      <c r="AU377" s="972"/>
      <c r="AV377" s="972"/>
      <c r="AW377" s="972"/>
      <c r="AX377" s="972"/>
      <c r="AY377" s="972"/>
      <c r="AZ377" s="972"/>
      <c r="BA377" s="972"/>
      <c r="BB377" s="972"/>
      <c r="BC377" s="972"/>
      <c r="BD377" s="972"/>
      <c r="BE377" s="972"/>
    </row>
    <row r="378" spans="1:57">
      <c r="C378" s="972"/>
      <c r="D378" s="972"/>
      <c r="E378" s="972"/>
      <c r="F378" s="972"/>
      <c r="G378" s="972"/>
      <c r="H378" s="972"/>
      <c r="I378" s="972"/>
      <c r="J378" s="972"/>
      <c r="K378" s="972"/>
      <c r="L378" s="972"/>
      <c r="M378" s="972"/>
      <c r="N378" s="972"/>
      <c r="O378" s="972"/>
      <c r="P378" s="972"/>
      <c r="Q378" s="972"/>
      <c r="R378" s="972"/>
      <c r="S378" s="972"/>
      <c r="T378" s="972"/>
      <c r="U378" s="972"/>
      <c r="V378" s="972"/>
      <c r="W378" s="972"/>
      <c r="X378" s="972"/>
      <c r="Y378" s="972"/>
      <c r="Z378" s="972"/>
      <c r="AA378" s="972"/>
      <c r="AB378" s="972"/>
      <c r="AC378" s="972"/>
      <c r="AD378" s="972"/>
      <c r="AE378" s="972"/>
      <c r="AF378" s="972"/>
      <c r="AG378" s="972"/>
      <c r="AH378" s="972"/>
      <c r="AI378" s="972"/>
      <c r="AJ378" s="972"/>
      <c r="AK378" s="972"/>
      <c r="AL378" s="972"/>
      <c r="AM378" s="972"/>
      <c r="AN378" s="972"/>
      <c r="AO378" s="972"/>
      <c r="AP378" s="972"/>
      <c r="AQ378" s="972"/>
      <c r="AR378" s="972"/>
      <c r="AS378" s="972"/>
      <c r="AT378" s="972"/>
      <c r="AU378" s="972"/>
      <c r="AV378" s="972"/>
      <c r="AW378" s="972"/>
      <c r="AX378" s="972"/>
      <c r="AY378" s="972"/>
      <c r="AZ378" s="972"/>
      <c r="BA378" s="972"/>
      <c r="BB378" s="972"/>
      <c r="BC378" s="972"/>
      <c r="BD378" s="972"/>
      <c r="BE378" s="972"/>
    </row>
    <row r="379" spans="1:57">
      <c r="C379" s="972"/>
      <c r="D379" s="972"/>
      <c r="E379" s="972"/>
      <c r="F379" s="972"/>
      <c r="G379" s="972"/>
      <c r="H379" s="972"/>
      <c r="I379" s="972"/>
      <c r="J379" s="972"/>
      <c r="K379" s="972"/>
      <c r="L379" s="972"/>
      <c r="M379" s="972"/>
      <c r="N379" s="972"/>
      <c r="O379" s="972"/>
      <c r="P379" s="972"/>
      <c r="Q379" s="972"/>
      <c r="R379" s="972"/>
      <c r="S379" s="972"/>
      <c r="T379" s="972"/>
      <c r="U379" s="972"/>
      <c r="V379" s="972"/>
      <c r="W379" s="972"/>
      <c r="X379" s="972"/>
      <c r="Y379" s="972"/>
      <c r="Z379" s="972"/>
      <c r="AA379" s="972"/>
      <c r="AB379" s="972"/>
      <c r="AC379" s="972"/>
      <c r="AD379" s="972"/>
      <c r="AE379" s="972"/>
      <c r="AF379" s="972"/>
      <c r="AG379" s="972"/>
      <c r="AH379" s="972"/>
      <c r="AI379" s="972"/>
      <c r="AJ379" s="972"/>
      <c r="AK379" s="972"/>
      <c r="AL379" s="972"/>
      <c r="AM379" s="972"/>
      <c r="AN379" s="972"/>
      <c r="AO379" s="972"/>
      <c r="AP379" s="972"/>
      <c r="AQ379" s="972"/>
      <c r="AR379" s="972"/>
      <c r="AS379" s="972"/>
      <c r="AT379" s="972"/>
      <c r="AU379" s="972"/>
      <c r="AV379" s="972"/>
      <c r="AW379" s="972"/>
      <c r="AX379" s="972"/>
      <c r="AY379" s="972"/>
      <c r="AZ379" s="972"/>
      <c r="BA379" s="972"/>
      <c r="BB379" s="972"/>
      <c r="BC379" s="972"/>
      <c r="BD379" s="972"/>
      <c r="BE379" s="972"/>
    </row>
    <row r="380" spans="1:57">
      <c r="C380" s="972"/>
      <c r="D380" s="972"/>
      <c r="E380" s="972"/>
      <c r="F380" s="972"/>
      <c r="G380" s="972"/>
      <c r="H380" s="972"/>
      <c r="I380" s="972"/>
      <c r="J380" s="972"/>
      <c r="K380" s="972"/>
      <c r="L380" s="972"/>
      <c r="M380" s="972"/>
      <c r="N380" s="972"/>
      <c r="O380" s="972"/>
      <c r="P380" s="972"/>
      <c r="Q380" s="972"/>
      <c r="R380" s="972"/>
      <c r="S380" s="972"/>
      <c r="T380" s="972"/>
      <c r="U380" s="972"/>
      <c r="V380" s="972"/>
      <c r="W380" s="972"/>
      <c r="X380" s="972"/>
      <c r="Y380" s="972"/>
      <c r="Z380" s="972"/>
      <c r="AA380" s="972"/>
      <c r="AB380" s="972"/>
      <c r="AC380" s="972"/>
      <c r="AD380" s="972"/>
      <c r="AE380" s="972"/>
      <c r="AF380" s="972"/>
      <c r="AG380" s="972"/>
      <c r="AH380" s="972"/>
      <c r="AI380" s="972"/>
      <c r="AJ380" s="972"/>
      <c r="AK380" s="972"/>
      <c r="AL380" s="972"/>
      <c r="AM380" s="972"/>
      <c r="AN380" s="972"/>
      <c r="AO380" s="972"/>
      <c r="AP380" s="972"/>
      <c r="AQ380" s="972"/>
      <c r="AR380" s="972"/>
      <c r="AS380" s="972"/>
      <c r="AT380" s="972"/>
      <c r="AU380" s="972"/>
      <c r="AV380" s="972"/>
      <c r="AW380" s="972"/>
      <c r="AX380" s="972"/>
      <c r="AY380" s="972"/>
      <c r="AZ380" s="972"/>
      <c r="BA380" s="972"/>
      <c r="BB380" s="972"/>
      <c r="BC380" s="972"/>
      <c r="BD380" s="972"/>
      <c r="BE380" s="972"/>
    </row>
    <row r="381" spans="1:57">
      <c r="C381" s="972"/>
      <c r="D381" s="972"/>
      <c r="E381" s="972"/>
      <c r="F381" s="972"/>
      <c r="G381" s="972"/>
      <c r="H381" s="972"/>
      <c r="I381" s="972"/>
      <c r="J381" s="972"/>
      <c r="K381" s="972"/>
      <c r="L381" s="972"/>
      <c r="M381" s="972"/>
      <c r="N381" s="972"/>
      <c r="O381" s="972"/>
      <c r="P381" s="972"/>
      <c r="Q381" s="972"/>
      <c r="R381" s="972"/>
      <c r="S381" s="972"/>
      <c r="T381" s="972"/>
      <c r="U381" s="972"/>
      <c r="V381" s="972"/>
      <c r="W381" s="972"/>
      <c r="X381" s="972"/>
      <c r="Y381" s="972"/>
      <c r="Z381" s="972"/>
      <c r="AA381" s="972"/>
      <c r="AB381" s="972"/>
      <c r="AC381" s="972"/>
      <c r="AD381" s="972"/>
      <c r="AE381" s="972"/>
      <c r="AF381" s="972"/>
      <c r="AG381" s="972"/>
      <c r="AH381" s="972"/>
      <c r="AI381" s="972"/>
      <c r="AJ381" s="972"/>
      <c r="AK381" s="972"/>
      <c r="AL381" s="972"/>
      <c r="AM381" s="972"/>
      <c r="AN381" s="972"/>
      <c r="AO381" s="972"/>
      <c r="AP381" s="972"/>
      <c r="AQ381" s="972"/>
      <c r="AR381" s="972"/>
      <c r="AS381" s="972"/>
      <c r="AT381" s="972"/>
      <c r="AU381" s="972"/>
      <c r="AV381" s="972"/>
      <c r="AW381" s="972"/>
      <c r="AX381" s="972"/>
      <c r="AY381" s="972"/>
      <c r="AZ381" s="972"/>
      <c r="BA381" s="972"/>
      <c r="BB381" s="972"/>
      <c r="BC381" s="972"/>
      <c r="BD381" s="972"/>
      <c r="BE381" s="972"/>
    </row>
    <row r="382" spans="1:57">
      <c r="C382" s="972"/>
      <c r="D382" s="972"/>
      <c r="E382" s="972"/>
      <c r="F382" s="972"/>
      <c r="G382" s="972"/>
      <c r="H382" s="972"/>
      <c r="I382" s="972"/>
      <c r="J382" s="972"/>
      <c r="K382" s="972"/>
      <c r="L382" s="972"/>
      <c r="M382" s="972"/>
      <c r="N382" s="972"/>
      <c r="O382" s="972"/>
      <c r="P382" s="972"/>
      <c r="Q382" s="972"/>
      <c r="R382" s="972"/>
      <c r="S382" s="972"/>
      <c r="T382" s="972"/>
      <c r="U382" s="972"/>
      <c r="V382" s="972"/>
      <c r="W382" s="972"/>
      <c r="X382" s="972"/>
      <c r="Y382" s="972"/>
      <c r="Z382" s="972"/>
      <c r="AA382" s="972"/>
      <c r="AB382" s="972"/>
      <c r="AC382" s="972"/>
      <c r="AD382" s="972"/>
      <c r="AE382" s="972"/>
      <c r="AF382" s="972"/>
      <c r="AG382" s="972"/>
      <c r="AH382" s="972"/>
      <c r="AI382" s="972"/>
      <c r="AJ382" s="972"/>
      <c r="AK382" s="972"/>
      <c r="AL382" s="972"/>
      <c r="AM382" s="972"/>
      <c r="AN382" s="972"/>
      <c r="AO382" s="972"/>
      <c r="AP382" s="972"/>
      <c r="AQ382" s="972"/>
      <c r="AR382" s="972"/>
      <c r="AS382" s="972"/>
      <c r="AT382" s="972"/>
      <c r="AU382" s="972"/>
      <c r="AV382" s="972"/>
      <c r="AW382" s="972"/>
      <c r="AX382" s="972"/>
      <c r="AY382" s="972"/>
      <c r="AZ382" s="972"/>
      <c r="BA382" s="972"/>
      <c r="BB382" s="972"/>
      <c r="BC382" s="972"/>
      <c r="BD382" s="972"/>
      <c r="BE382" s="972"/>
    </row>
    <row r="383" spans="1:57">
      <c r="C383" s="972"/>
      <c r="D383" s="972"/>
      <c r="E383" s="972"/>
      <c r="F383" s="972"/>
      <c r="G383" s="972"/>
      <c r="H383" s="972"/>
      <c r="I383" s="972"/>
      <c r="J383" s="972"/>
      <c r="K383" s="972"/>
      <c r="L383" s="972"/>
      <c r="M383" s="972"/>
      <c r="N383" s="972"/>
      <c r="O383" s="972"/>
      <c r="P383" s="972"/>
      <c r="Q383" s="972"/>
      <c r="R383" s="972"/>
      <c r="S383" s="972"/>
      <c r="T383" s="972"/>
      <c r="U383" s="972"/>
      <c r="V383" s="972"/>
      <c r="W383" s="972"/>
      <c r="X383" s="972"/>
      <c r="Y383" s="972"/>
      <c r="Z383" s="972"/>
      <c r="AA383" s="972"/>
      <c r="AB383" s="972"/>
      <c r="AC383" s="972"/>
      <c r="AD383" s="972"/>
      <c r="AE383" s="972"/>
      <c r="AF383" s="972"/>
      <c r="AG383" s="972"/>
      <c r="AH383" s="972"/>
      <c r="AI383" s="972"/>
      <c r="AJ383" s="972"/>
      <c r="AK383" s="972"/>
      <c r="AL383" s="972"/>
      <c r="AM383" s="972"/>
      <c r="AN383" s="972"/>
      <c r="AO383" s="972"/>
      <c r="AP383" s="972"/>
      <c r="AQ383" s="972"/>
      <c r="AR383" s="972"/>
      <c r="AS383" s="972"/>
      <c r="AT383" s="972"/>
      <c r="AU383" s="972"/>
      <c r="AV383" s="972"/>
      <c r="AW383" s="972"/>
      <c r="AX383" s="972"/>
      <c r="AY383" s="972"/>
      <c r="AZ383" s="972"/>
      <c r="BA383" s="972"/>
      <c r="BB383" s="972"/>
      <c r="BC383" s="972"/>
      <c r="BD383" s="972"/>
      <c r="BE383" s="972"/>
    </row>
    <row r="384" spans="1:57">
      <c r="C384" s="972"/>
      <c r="D384" s="972"/>
      <c r="E384" s="972"/>
      <c r="F384" s="972"/>
      <c r="G384" s="972"/>
      <c r="H384" s="972"/>
      <c r="I384" s="972"/>
      <c r="J384" s="972"/>
      <c r="K384" s="972"/>
      <c r="L384" s="972"/>
      <c r="M384" s="972"/>
      <c r="N384" s="972"/>
      <c r="O384" s="972"/>
      <c r="P384" s="972"/>
      <c r="Q384" s="972"/>
      <c r="R384" s="972"/>
      <c r="S384" s="972"/>
      <c r="T384" s="972"/>
      <c r="U384" s="972"/>
      <c r="V384" s="972"/>
      <c r="W384" s="972"/>
      <c r="X384" s="972"/>
      <c r="Y384" s="972"/>
      <c r="Z384" s="972"/>
      <c r="AA384" s="972"/>
      <c r="AB384" s="972"/>
      <c r="AC384" s="972"/>
      <c r="AD384" s="972"/>
      <c r="AE384" s="972"/>
      <c r="AF384" s="972"/>
      <c r="AG384" s="972"/>
      <c r="AH384" s="972"/>
      <c r="AI384" s="972"/>
      <c r="AJ384" s="972"/>
      <c r="AK384" s="972"/>
      <c r="AL384" s="972"/>
      <c r="AM384" s="972"/>
      <c r="AN384" s="972"/>
      <c r="AO384" s="972"/>
      <c r="AP384" s="972"/>
      <c r="AQ384" s="972"/>
      <c r="AR384" s="972"/>
      <c r="AS384" s="972"/>
      <c r="AT384" s="972"/>
      <c r="AU384" s="972"/>
      <c r="AV384" s="972"/>
      <c r="AW384" s="972"/>
      <c r="AX384" s="972"/>
      <c r="AY384" s="972"/>
      <c r="AZ384" s="972"/>
      <c r="BA384" s="972"/>
      <c r="BB384" s="972"/>
      <c r="BC384" s="972"/>
      <c r="BD384" s="972"/>
      <c r="BE384" s="972"/>
    </row>
    <row r="385" spans="3:57">
      <c r="C385" s="972"/>
      <c r="D385" s="972"/>
      <c r="E385" s="972"/>
      <c r="F385" s="972"/>
      <c r="G385" s="972"/>
      <c r="H385" s="972"/>
      <c r="I385" s="972"/>
      <c r="J385" s="972"/>
      <c r="K385" s="972"/>
      <c r="L385" s="972"/>
      <c r="M385" s="972"/>
      <c r="N385" s="972"/>
      <c r="O385" s="972"/>
      <c r="P385" s="972"/>
      <c r="Q385" s="972"/>
      <c r="R385" s="972"/>
      <c r="S385" s="972"/>
      <c r="T385" s="972"/>
      <c r="U385" s="972"/>
      <c r="V385" s="972"/>
      <c r="W385" s="972"/>
      <c r="X385" s="972"/>
      <c r="Y385" s="972"/>
      <c r="Z385" s="972"/>
      <c r="AA385" s="972"/>
      <c r="AB385" s="972"/>
      <c r="AC385" s="972"/>
      <c r="AD385" s="972"/>
      <c r="AE385" s="972"/>
      <c r="AF385" s="972"/>
      <c r="AG385" s="972"/>
      <c r="AH385" s="972"/>
      <c r="AI385" s="972"/>
      <c r="AJ385" s="972"/>
      <c r="AK385" s="972"/>
      <c r="AL385" s="972"/>
      <c r="AM385" s="972"/>
      <c r="AN385" s="972"/>
      <c r="AO385" s="972"/>
      <c r="AP385" s="972"/>
      <c r="AQ385" s="972"/>
      <c r="AR385" s="972"/>
      <c r="AS385" s="972"/>
      <c r="AT385" s="972"/>
      <c r="AU385" s="972"/>
      <c r="AV385" s="972"/>
      <c r="AW385" s="972"/>
      <c r="AX385" s="972"/>
      <c r="AY385" s="972"/>
      <c r="AZ385" s="972"/>
      <c r="BA385" s="972"/>
      <c r="BB385" s="972"/>
      <c r="BC385" s="972"/>
      <c r="BD385" s="972"/>
      <c r="BE385" s="972"/>
    </row>
    <row r="386" spans="3:57">
      <c r="C386" s="972"/>
      <c r="D386" s="972"/>
      <c r="E386" s="972"/>
      <c r="F386" s="972"/>
      <c r="G386" s="972"/>
      <c r="H386" s="972"/>
      <c r="I386" s="972"/>
      <c r="J386" s="972"/>
      <c r="K386" s="972"/>
      <c r="L386" s="972"/>
      <c r="M386" s="972"/>
      <c r="N386" s="972"/>
      <c r="O386" s="972"/>
      <c r="P386" s="972"/>
      <c r="Q386" s="972"/>
      <c r="R386" s="972"/>
      <c r="S386" s="972"/>
      <c r="T386" s="972"/>
      <c r="U386" s="972"/>
      <c r="V386" s="972"/>
      <c r="W386" s="972"/>
      <c r="X386" s="972"/>
      <c r="Y386" s="972"/>
      <c r="Z386" s="972"/>
      <c r="AA386" s="972"/>
      <c r="AB386" s="972"/>
      <c r="AC386" s="972"/>
      <c r="AD386" s="972"/>
      <c r="AE386" s="972"/>
      <c r="AF386" s="972"/>
      <c r="AG386" s="972"/>
      <c r="AH386" s="972"/>
      <c r="AI386" s="972"/>
      <c r="AJ386" s="972"/>
      <c r="AK386" s="972"/>
      <c r="AL386" s="972"/>
      <c r="AM386" s="972"/>
      <c r="AN386" s="972"/>
      <c r="AO386" s="972"/>
      <c r="AP386" s="972"/>
      <c r="AQ386" s="972"/>
      <c r="AR386" s="972"/>
      <c r="AS386" s="972"/>
      <c r="AT386" s="972"/>
      <c r="AU386" s="972"/>
      <c r="AV386" s="972"/>
      <c r="AW386" s="972"/>
      <c r="AX386" s="972"/>
      <c r="AY386" s="972"/>
      <c r="AZ386" s="972"/>
      <c r="BA386" s="972"/>
      <c r="BB386" s="972"/>
      <c r="BC386" s="972"/>
      <c r="BD386" s="972"/>
      <c r="BE386" s="972"/>
    </row>
    <row r="387" spans="3:57">
      <c r="C387" s="972"/>
      <c r="D387" s="972"/>
      <c r="E387" s="972"/>
      <c r="F387" s="972"/>
      <c r="G387" s="972"/>
      <c r="H387" s="972"/>
      <c r="I387" s="972"/>
      <c r="J387" s="972"/>
      <c r="K387" s="972"/>
      <c r="L387" s="972"/>
      <c r="M387" s="972"/>
      <c r="N387" s="972"/>
      <c r="O387" s="972"/>
      <c r="P387" s="972"/>
      <c r="Q387" s="972"/>
      <c r="R387" s="972"/>
      <c r="S387" s="972"/>
      <c r="T387" s="972"/>
      <c r="U387" s="972"/>
      <c r="V387" s="972"/>
      <c r="W387" s="972"/>
      <c r="X387" s="972"/>
      <c r="Y387" s="972"/>
      <c r="Z387" s="972"/>
      <c r="AA387" s="972"/>
      <c r="AB387" s="972"/>
      <c r="AC387" s="972"/>
      <c r="AD387" s="972"/>
      <c r="AE387" s="972"/>
      <c r="AF387" s="972"/>
      <c r="AG387" s="972"/>
      <c r="AH387" s="972"/>
      <c r="AI387" s="972"/>
      <c r="AJ387" s="972"/>
      <c r="AK387" s="972"/>
      <c r="AL387" s="972"/>
      <c r="AM387" s="972"/>
      <c r="AN387" s="972"/>
      <c r="AO387" s="972"/>
      <c r="AP387" s="972"/>
      <c r="AQ387" s="972"/>
      <c r="AR387" s="972"/>
      <c r="AS387" s="972"/>
      <c r="AT387" s="972"/>
      <c r="AU387" s="972"/>
      <c r="AV387" s="972"/>
      <c r="AW387" s="972"/>
      <c r="AX387" s="972"/>
      <c r="AY387" s="972"/>
      <c r="AZ387" s="972"/>
      <c r="BA387" s="972"/>
      <c r="BB387" s="972"/>
      <c r="BC387" s="972"/>
      <c r="BD387" s="972"/>
      <c r="BE387" s="972"/>
    </row>
    <row r="388" spans="3:57">
      <c r="C388" s="972"/>
      <c r="D388" s="972"/>
      <c r="E388" s="972"/>
      <c r="F388" s="972"/>
      <c r="G388" s="972"/>
      <c r="H388" s="972"/>
      <c r="I388" s="972"/>
      <c r="J388" s="972"/>
      <c r="K388" s="972"/>
      <c r="L388" s="972"/>
      <c r="M388" s="972"/>
      <c r="N388" s="972"/>
      <c r="O388" s="972"/>
      <c r="P388" s="972"/>
      <c r="Q388" s="972"/>
      <c r="R388" s="972"/>
      <c r="S388" s="972"/>
      <c r="T388" s="972"/>
      <c r="U388" s="972"/>
      <c r="V388" s="972"/>
      <c r="W388" s="972"/>
      <c r="X388" s="972"/>
      <c r="Y388" s="972"/>
      <c r="Z388" s="972"/>
      <c r="AA388" s="972"/>
      <c r="AB388" s="972"/>
      <c r="AC388" s="972"/>
      <c r="AD388" s="972"/>
      <c r="AE388" s="972"/>
      <c r="AF388" s="972"/>
      <c r="AG388" s="972"/>
      <c r="AH388" s="972"/>
      <c r="AI388" s="972"/>
      <c r="AJ388" s="972"/>
      <c r="AK388" s="972"/>
      <c r="AL388" s="972"/>
      <c r="AM388" s="972"/>
      <c r="AN388" s="972"/>
      <c r="AO388" s="972"/>
      <c r="AP388" s="972"/>
      <c r="AQ388" s="972"/>
      <c r="AR388" s="972"/>
      <c r="AS388" s="972"/>
      <c r="AT388" s="972"/>
      <c r="AU388" s="972"/>
      <c r="AV388" s="972"/>
      <c r="AW388" s="972"/>
      <c r="AX388" s="972"/>
      <c r="AY388" s="972"/>
      <c r="AZ388" s="972"/>
      <c r="BA388" s="972"/>
      <c r="BB388" s="972"/>
      <c r="BC388" s="972"/>
      <c r="BD388" s="972"/>
      <c r="BE388" s="972"/>
    </row>
    <row r="389" spans="3:57">
      <c r="C389" s="972"/>
      <c r="D389" s="972"/>
      <c r="E389" s="972"/>
      <c r="F389" s="972"/>
      <c r="G389" s="972"/>
      <c r="H389" s="972"/>
      <c r="I389" s="972"/>
      <c r="J389" s="972"/>
      <c r="K389" s="972"/>
      <c r="L389" s="972"/>
      <c r="M389" s="972"/>
      <c r="N389" s="972"/>
      <c r="O389" s="972"/>
      <c r="P389" s="972"/>
      <c r="Q389" s="972"/>
      <c r="R389" s="972"/>
      <c r="S389" s="972"/>
      <c r="T389" s="972"/>
      <c r="U389" s="972"/>
      <c r="V389" s="972"/>
      <c r="W389" s="972"/>
      <c r="X389" s="972"/>
      <c r="Y389" s="972"/>
      <c r="Z389" s="972"/>
      <c r="AA389" s="972"/>
      <c r="AB389" s="972"/>
      <c r="AC389" s="972"/>
      <c r="AD389" s="972"/>
      <c r="AE389" s="972"/>
      <c r="AF389" s="972"/>
      <c r="AG389" s="972"/>
      <c r="AH389" s="972"/>
      <c r="AI389" s="972"/>
      <c r="AJ389" s="972"/>
      <c r="AK389" s="972"/>
      <c r="AL389" s="972"/>
      <c r="AM389" s="972"/>
      <c r="AN389" s="972"/>
      <c r="AO389" s="972"/>
      <c r="AP389" s="972"/>
      <c r="AQ389" s="972"/>
      <c r="AR389" s="972"/>
      <c r="AS389" s="972"/>
      <c r="AT389" s="972"/>
      <c r="AU389" s="972"/>
      <c r="AV389" s="972"/>
      <c r="AW389" s="972"/>
      <c r="AX389" s="972"/>
      <c r="AY389" s="972"/>
      <c r="AZ389" s="972"/>
      <c r="BA389" s="972"/>
      <c r="BB389" s="972"/>
      <c r="BC389" s="972"/>
      <c r="BD389" s="972"/>
      <c r="BE389" s="972"/>
    </row>
    <row r="390" spans="3:57">
      <c r="C390" s="972"/>
      <c r="D390" s="972"/>
      <c r="E390" s="972"/>
      <c r="F390" s="972"/>
      <c r="G390" s="972"/>
      <c r="H390" s="972"/>
      <c r="I390" s="972"/>
      <c r="J390" s="972"/>
      <c r="K390" s="972"/>
      <c r="L390" s="972"/>
      <c r="M390" s="972"/>
      <c r="N390" s="972"/>
      <c r="O390" s="972"/>
      <c r="P390" s="972"/>
      <c r="Q390" s="972"/>
      <c r="R390" s="972"/>
      <c r="S390" s="972"/>
      <c r="T390" s="972"/>
      <c r="U390" s="972"/>
      <c r="V390" s="972"/>
      <c r="W390" s="972"/>
      <c r="X390" s="972"/>
      <c r="Y390" s="972"/>
      <c r="Z390" s="972"/>
      <c r="AA390" s="972"/>
      <c r="AB390" s="972"/>
      <c r="AC390" s="972"/>
      <c r="AD390" s="972"/>
      <c r="AE390" s="972"/>
      <c r="AF390" s="972"/>
      <c r="AG390" s="972"/>
      <c r="AH390" s="972"/>
      <c r="AI390" s="972"/>
      <c r="AJ390" s="972"/>
      <c r="AK390" s="972"/>
      <c r="AL390" s="972"/>
      <c r="AM390" s="972"/>
      <c r="AN390" s="972"/>
      <c r="AO390" s="972"/>
      <c r="AP390" s="972"/>
      <c r="AQ390" s="972"/>
      <c r="AR390" s="972"/>
      <c r="AS390" s="972"/>
      <c r="AT390" s="972"/>
      <c r="AU390" s="972"/>
      <c r="AV390" s="972"/>
      <c r="AW390" s="972"/>
      <c r="AX390" s="972"/>
      <c r="AY390" s="972"/>
      <c r="AZ390" s="972"/>
      <c r="BA390" s="972"/>
      <c r="BB390" s="972"/>
      <c r="BC390" s="972"/>
      <c r="BD390" s="972"/>
      <c r="BE390" s="972"/>
    </row>
    <row r="391" spans="3:57">
      <c r="C391" s="972"/>
      <c r="D391" s="972"/>
      <c r="E391" s="972"/>
      <c r="F391" s="972"/>
      <c r="G391" s="972"/>
      <c r="H391" s="972"/>
      <c r="I391" s="972"/>
      <c r="J391" s="972"/>
      <c r="K391" s="972"/>
      <c r="L391" s="972"/>
      <c r="M391" s="972"/>
      <c r="N391" s="972"/>
      <c r="O391" s="972"/>
      <c r="P391" s="972"/>
      <c r="Q391" s="972"/>
      <c r="R391" s="972"/>
      <c r="S391" s="972"/>
      <c r="T391" s="972"/>
      <c r="U391" s="972"/>
      <c r="V391" s="972"/>
      <c r="W391" s="972"/>
      <c r="X391" s="972"/>
      <c r="Y391" s="972"/>
      <c r="Z391" s="972"/>
      <c r="AA391" s="972"/>
      <c r="AB391" s="972"/>
      <c r="AC391" s="972"/>
      <c r="AD391" s="972"/>
      <c r="AE391" s="972"/>
      <c r="AF391" s="972"/>
      <c r="AG391" s="972"/>
      <c r="AH391" s="972"/>
      <c r="AI391" s="972"/>
      <c r="AJ391" s="972"/>
      <c r="AK391" s="972"/>
      <c r="AL391" s="972"/>
      <c r="AM391" s="972"/>
      <c r="AN391" s="972"/>
      <c r="AO391" s="972"/>
      <c r="AP391" s="972"/>
      <c r="AQ391" s="972"/>
      <c r="AR391" s="972"/>
      <c r="AS391" s="972"/>
      <c r="AT391" s="972"/>
      <c r="AU391" s="972"/>
      <c r="AV391" s="972"/>
      <c r="AW391" s="972"/>
      <c r="AX391" s="972"/>
      <c r="AY391" s="972"/>
      <c r="AZ391" s="972"/>
      <c r="BA391" s="972"/>
      <c r="BB391" s="972"/>
      <c r="BC391" s="972"/>
      <c r="BD391" s="972"/>
      <c r="BE391" s="972"/>
    </row>
    <row r="392" spans="3:57">
      <c r="C392" s="972"/>
      <c r="D392" s="972"/>
      <c r="E392" s="972"/>
      <c r="F392" s="972"/>
      <c r="G392" s="972"/>
      <c r="H392" s="972"/>
      <c r="I392" s="972"/>
      <c r="J392" s="972"/>
      <c r="K392" s="972"/>
      <c r="L392" s="972"/>
      <c r="M392" s="972"/>
      <c r="N392" s="972"/>
      <c r="O392" s="972"/>
      <c r="P392" s="972"/>
      <c r="Q392" s="972"/>
      <c r="R392" s="972"/>
      <c r="S392" s="972"/>
      <c r="T392" s="972"/>
      <c r="U392" s="972"/>
      <c r="V392" s="972"/>
      <c r="W392" s="972"/>
      <c r="X392" s="972"/>
      <c r="Y392" s="972"/>
      <c r="Z392" s="972"/>
      <c r="AA392" s="972"/>
      <c r="AB392" s="972"/>
      <c r="AC392" s="972"/>
      <c r="AD392" s="972"/>
      <c r="AE392" s="972"/>
      <c r="AF392" s="972"/>
      <c r="AG392" s="972"/>
      <c r="AH392" s="972"/>
      <c r="AI392" s="972"/>
      <c r="AJ392" s="972"/>
      <c r="AK392" s="972"/>
      <c r="AL392" s="972"/>
      <c r="AM392" s="972"/>
      <c r="AN392" s="972"/>
      <c r="AO392" s="972"/>
      <c r="AP392" s="972"/>
      <c r="AQ392" s="972"/>
      <c r="AR392" s="972"/>
      <c r="AS392" s="972"/>
      <c r="AT392" s="972"/>
      <c r="AU392" s="972"/>
      <c r="AV392" s="972"/>
      <c r="AW392" s="972"/>
      <c r="AX392" s="972"/>
      <c r="AY392" s="972"/>
      <c r="AZ392" s="972"/>
      <c r="BA392" s="972"/>
      <c r="BB392" s="972"/>
      <c r="BC392" s="972"/>
      <c r="BD392" s="972"/>
      <c r="BE392" s="972"/>
    </row>
    <row r="393" spans="3:57">
      <c r="C393" s="972"/>
      <c r="D393" s="972"/>
      <c r="E393" s="972"/>
      <c r="F393" s="972"/>
      <c r="G393" s="972"/>
      <c r="H393" s="972"/>
      <c r="I393" s="972"/>
      <c r="J393" s="972"/>
      <c r="K393" s="972"/>
      <c r="L393" s="972"/>
      <c r="M393" s="972"/>
      <c r="N393" s="972"/>
      <c r="O393" s="972"/>
      <c r="P393" s="972"/>
      <c r="Q393" s="972"/>
      <c r="R393" s="972"/>
      <c r="S393" s="972"/>
      <c r="T393" s="972"/>
      <c r="U393" s="972"/>
      <c r="V393" s="972"/>
      <c r="W393" s="972"/>
      <c r="X393" s="972"/>
      <c r="Y393" s="972"/>
      <c r="Z393" s="972"/>
      <c r="AA393" s="972"/>
      <c r="AB393" s="972"/>
      <c r="AC393" s="972"/>
      <c r="AD393" s="972"/>
      <c r="AE393" s="972"/>
      <c r="AF393" s="972"/>
      <c r="AG393" s="972"/>
      <c r="AH393" s="972"/>
      <c r="AI393" s="972"/>
      <c r="AJ393" s="972"/>
      <c r="AK393" s="972"/>
      <c r="AL393" s="972"/>
      <c r="AM393" s="972"/>
      <c r="AN393" s="972"/>
      <c r="AO393" s="972"/>
      <c r="AP393" s="972"/>
      <c r="AQ393" s="972"/>
      <c r="AR393" s="972"/>
      <c r="AS393" s="972"/>
      <c r="AT393" s="972"/>
      <c r="AU393" s="972"/>
      <c r="AV393" s="972"/>
      <c r="AW393" s="972"/>
      <c r="AX393" s="972"/>
      <c r="AY393" s="972"/>
      <c r="AZ393" s="972"/>
      <c r="BA393" s="972"/>
      <c r="BB393" s="972"/>
      <c r="BC393" s="972"/>
      <c r="BD393" s="972"/>
      <c r="BE393" s="972"/>
    </row>
    <row r="394" spans="3:57">
      <c r="C394" s="972"/>
      <c r="D394" s="972"/>
      <c r="E394" s="972"/>
      <c r="F394" s="972"/>
      <c r="G394" s="972"/>
      <c r="H394" s="972"/>
      <c r="I394" s="972"/>
      <c r="J394" s="972"/>
      <c r="K394" s="972"/>
      <c r="L394" s="972"/>
      <c r="M394" s="972"/>
      <c r="N394" s="972"/>
      <c r="O394" s="972"/>
      <c r="P394" s="972"/>
      <c r="Q394" s="972"/>
      <c r="R394" s="972"/>
      <c r="S394" s="972"/>
      <c r="T394" s="972"/>
      <c r="U394" s="972"/>
      <c r="V394" s="972"/>
      <c r="W394" s="972"/>
      <c r="X394" s="972"/>
      <c r="Y394" s="972"/>
      <c r="Z394" s="972"/>
      <c r="AA394" s="972"/>
      <c r="AB394" s="972"/>
      <c r="AC394" s="972"/>
      <c r="AD394" s="972"/>
      <c r="AE394" s="972"/>
      <c r="AF394" s="972"/>
      <c r="AG394" s="972"/>
      <c r="AH394" s="972"/>
      <c r="AI394" s="972"/>
      <c r="AJ394" s="972"/>
      <c r="AK394" s="972"/>
      <c r="AL394" s="972"/>
      <c r="AM394" s="972"/>
      <c r="AN394" s="972"/>
      <c r="AO394" s="972"/>
      <c r="AP394" s="972"/>
      <c r="AQ394" s="972"/>
      <c r="AR394" s="972"/>
      <c r="AS394" s="972"/>
      <c r="AT394" s="972"/>
      <c r="AU394" s="972"/>
      <c r="AV394" s="972"/>
      <c r="AW394" s="972"/>
      <c r="AX394" s="972"/>
      <c r="AY394" s="972"/>
      <c r="AZ394" s="972"/>
      <c r="BA394" s="972"/>
      <c r="BB394" s="972"/>
      <c r="BC394" s="972"/>
      <c r="BD394" s="972"/>
      <c r="BE394" s="972"/>
    </row>
    <row r="395" spans="3:57">
      <c r="C395" s="972"/>
      <c r="D395" s="972"/>
      <c r="E395" s="972"/>
      <c r="F395" s="972"/>
      <c r="G395" s="972"/>
      <c r="H395" s="972"/>
      <c r="I395" s="972"/>
      <c r="J395" s="972"/>
      <c r="K395" s="972"/>
      <c r="L395" s="972"/>
      <c r="M395" s="972"/>
      <c r="N395" s="972"/>
      <c r="O395" s="972"/>
      <c r="P395" s="972"/>
      <c r="Q395" s="972"/>
      <c r="R395" s="972"/>
      <c r="S395" s="972"/>
      <c r="T395" s="972"/>
      <c r="U395" s="972"/>
      <c r="V395" s="972"/>
      <c r="W395" s="972"/>
      <c r="X395" s="972"/>
      <c r="Y395" s="972"/>
      <c r="Z395" s="972"/>
      <c r="AA395" s="972"/>
      <c r="AB395" s="972"/>
      <c r="AC395" s="972"/>
      <c r="AD395" s="972"/>
      <c r="AE395" s="972"/>
      <c r="AF395" s="972"/>
      <c r="AG395" s="972"/>
      <c r="AH395" s="972"/>
      <c r="AI395" s="972"/>
      <c r="AJ395" s="972"/>
      <c r="AK395" s="972"/>
      <c r="AL395" s="972"/>
      <c r="AM395" s="972"/>
      <c r="AN395" s="972"/>
      <c r="AO395" s="972"/>
      <c r="AP395" s="972"/>
      <c r="AQ395" s="972"/>
      <c r="AR395" s="972"/>
      <c r="AS395" s="972"/>
      <c r="AT395" s="972"/>
      <c r="AU395" s="972"/>
      <c r="AV395" s="972"/>
      <c r="AW395" s="972"/>
      <c r="AX395" s="972"/>
      <c r="AY395" s="972"/>
      <c r="AZ395" s="972"/>
      <c r="BA395" s="972"/>
      <c r="BB395" s="972"/>
      <c r="BC395" s="972"/>
      <c r="BD395" s="972"/>
      <c r="BE395" s="972"/>
    </row>
    <row r="396" spans="3:57">
      <c r="C396" s="972"/>
      <c r="D396" s="972"/>
      <c r="E396" s="972"/>
      <c r="F396" s="972"/>
      <c r="G396" s="972"/>
      <c r="H396" s="972"/>
      <c r="I396" s="972"/>
      <c r="J396" s="972"/>
      <c r="K396" s="972"/>
      <c r="L396" s="972"/>
      <c r="M396" s="972"/>
      <c r="N396" s="972"/>
      <c r="O396" s="972"/>
      <c r="P396" s="972"/>
      <c r="Q396" s="972"/>
      <c r="R396" s="972"/>
      <c r="S396" s="972"/>
      <c r="T396" s="972"/>
      <c r="U396" s="972"/>
      <c r="V396" s="972"/>
      <c r="W396" s="972"/>
      <c r="X396" s="972"/>
      <c r="Y396" s="972"/>
      <c r="Z396" s="972"/>
      <c r="AA396" s="972"/>
      <c r="AB396" s="972"/>
      <c r="AC396" s="972"/>
      <c r="AD396" s="972"/>
      <c r="AE396" s="972"/>
      <c r="AF396" s="972"/>
      <c r="AG396" s="972"/>
      <c r="AH396" s="972"/>
      <c r="AI396" s="972"/>
      <c r="AJ396" s="972"/>
      <c r="AK396" s="972"/>
      <c r="AL396" s="972"/>
      <c r="AM396" s="972"/>
      <c r="AN396" s="972"/>
      <c r="AO396" s="972"/>
      <c r="AP396" s="972"/>
      <c r="AQ396" s="972"/>
      <c r="AR396" s="972"/>
      <c r="AS396" s="972"/>
      <c r="AT396" s="972"/>
      <c r="AU396" s="972"/>
      <c r="AV396" s="972"/>
      <c r="AW396" s="972"/>
      <c r="AX396" s="972"/>
      <c r="AY396" s="972"/>
      <c r="AZ396" s="972"/>
      <c r="BA396" s="972"/>
      <c r="BB396" s="972"/>
      <c r="BC396" s="972"/>
      <c r="BD396" s="972"/>
      <c r="BE396" s="972"/>
    </row>
    <row r="397" spans="3:57">
      <c r="C397" s="972"/>
      <c r="D397" s="972"/>
      <c r="E397" s="972"/>
      <c r="F397" s="972"/>
      <c r="G397" s="972"/>
      <c r="H397" s="972"/>
      <c r="I397" s="972"/>
      <c r="J397" s="972"/>
      <c r="K397" s="972"/>
      <c r="L397" s="972"/>
      <c r="M397" s="972"/>
      <c r="N397" s="972"/>
      <c r="O397" s="972"/>
      <c r="P397" s="972"/>
      <c r="Q397" s="972"/>
      <c r="R397" s="972"/>
      <c r="S397" s="972"/>
      <c r="T397" s="972"/>
      <c r="U397" s="972"/>
      <c r="V397" s="972"/>
      <c r="W397" s="972"/>
      <c r="X397" s="972"/>
      <c r="Y397" s="972"/>
      <c r="Z397" s="972"/>
      <c r="AA397" s="972"/>
      <c r="AB397" s="972"/>
      <c r="AC397" s="972"/>
      <c r="AD397" s="972"/>
      <c r="AE397" s="972"/>
      <c r="AF397" s="972"/>
      <c r="AG397" s="972"/>
      <c r="AH397" s="972"/>
      <c r="AI397" s="972"/>
      <c r="AJ397" s="972"/>
      <c r="AK397" s="972"/>
      <c r="AL397" s="972"/>
      <c r="AM397" s="972"/>
      <c r="AN397" s="972"/>
      <c r="AO397" s="972"/>
      <c r="AP397" s="972"/>
      <c r="AQ397" s="972"/>
      <c r="AR397" s="972"/>
      <c r="AS397" s="972"/>
      <c r="AT397" s="972"/>
      <c r="AU397" s="972"/>
      <c r="AV397" s="972"/>
      <c r="AW397" s="972"/>
      <c r="AX397" s="972"/>
      <c r="AY397" s="972"/>
      <c r="AZ397" s="972"/>
      <c r="BA397" s="972"/>
      <c r="BB397" s="972"/>
      <c r="BC397" s="972"/>
      <c r="BD397" s="972"/>
      <c r="BE397" s="972"/>
    </row>
    <row r="398" spans="3:57">
      <c r="C398" s="972"/>
      <c r="D398" s="972"/>
      <c r="E398" s="972"/>
      <c r="F398" s="972"/>
      <c r="G398" s="972"/>
      <c r="H398" s="972"/>
      <c r="I398" s="972"/>
      <c r="J398" s="972"/>
      <c r="K398" s="972"/>
      <c r="L398" s="972"/>
      <c r="M398" s="972"/>
      <c r="N398" s="972"/>
      <c r="O398" s="972"/>
      <c r="P398" s="972"/>
      <c r="Q398" s="972"/>
      <c r="R398" s="972"/>
      <c r="S398" s="972"/>
      <c r="T398" s="972"/>
      <c r="U398" s="972"/>
      <c r="V398" s="972"/>
      <c r="W398" s="972"/>
      <c r="X398" s="972"/>
      <c r="Y398" s="972"/>
      <c r="Z398" s="972"/>
      <c r="AA398" s="972"/>
      <c r="AB398" s="972"/>
      <c r="AC398" s="972"/>
      <c r="AD398" s="972"/>
      <c r="AE398" s="972"/>
      <c r="AF398" s="972"/>
      <c r="AG398" s="972"/>
      <c r="AH398" s="972"/>
      <c r="AI398" s="972"/>
      <c r="AJ398" s="972"/>
      <c r="AK398" s="972"/>
      <c r="AL398" s="972"/>
      <c r="AM398" s="972"/>
      <c r="AN398" s="972"/>
      <c r="AO398" s="972"/>
      <c r="AP398" s="972"/>
      <c r="AQ398" s="972"/>
      <c r="AR398" s="972"/>
      <c r="AS398" s="972"/>
      <c r="AT398" s="972"/>
      <c r="AU398" s="972"/>
      <c r="AV398" s="972"/>
      <c r="AW398" s="972"/>
      <c r="AX398" s="972"/>
      <c r="AY398" s="972"/>
      <c r="AZ398" s="972"/>
      <c r="BA398" s="972"/>
      <c r="BB398" s="972"/>
      <c r="BC398" s="972"/>
      <c r="BD398" s="972"/>
      <c r="BE398" s="972"/>
    </row>
    <row r="399" spans="3:57">
      <c r="C399" s="972"/>
      <c r="D399" s="972"/>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c r="AK399" s="972"/>
      <c r="AL399" s="972"/>
      <c r="AM399" s="972"/>
      <c r="AN399" s="972"/>
      <c r="AO399" s="972"/>
      <c r="AP399" s="972"/>
      <c r="AQ399" s="972"/>
      <c r="AR399" s="972"/>
      <c r="AS399" s="972"/>
      <c r="AT399" s="972"/>
      <c r="AU399" s="972"/>
      <c r="AV399" s="972"/>
      <c r="AW399" s="972"/>
      <c r="AX399" s="972"/>
      <c r="AY399" s="972"/>
      <c r="AZ399" s="972"/>
      <c r="BA399" s="972"/>
      <c r="BB399" s="972"/>
      <c r="BC399" s="972"/>
      <c r="BD399" s="972"/>
      <c r="BE399" s="972"/>
    </row>
    <row r="400" spans="3:57">
      <c r="C400" s="972"/>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c r="AK400" s="972"/>
      <c r="AL400" s="972"/>
      <c r="AM400" s="972"/>
      <c r="AN400" s="972"/>
      <c r="AO400" s="972"/>
      <c r="AP400" s="972"/>
      <c r="AQ400" s="972"/>
      <c r="AR400" s="972"/>
      <c r="AS400" s="972"/>
      <c r="AT400" s="972"/>
      <c r="AU400" s="972"/>
      <c r="AV400" s="972"/>
      <c r="AW400" s="972"/>
      <c r="AX400" s="972"/>
      <c r="AY400" s="972"/>
      <c r="AZ400" s="972"/>
      <c r="BA400" s="972"/>
      <c r="BB400" s="972"/>
      <c r="BC400" s="972"/>
      <c r="BD400" s="972"/>
      <c r="BE400" s="972"/>
    </row>
    <row r="401" spans="3:57">
      <c r="C401" s="972"/>
      <c r="D401" s="972"/>
      <c r="E401" s="972"/>
      <c r="F401" s="972"/>
      <c r="G401" s="972"/>
      <c r="H401" s="972"/>
      <c r="I401" s="972"/>
      <c r="J401" s="972"/>
      <c r="K401" s="972"/>
      <c r="L401" s="972"/>
      <c r="M401" s="972"/>
      <c r="N401" s="972"/>
      <c r="O401" s="972"/>
      <c r="P401" s="972"/>
      <c r="Q401" s="972"/>
      <c r="R401" s="972"/>
      <c r="S401" s="972"/>
      <c r="T401" s="972"/>
      <c r="U401" s="972"/>
      <c r="V401" s="972"/>
      <c r="W401" s="972"/>
      <c r="X401" s="972"/>
      <c r="Y401" s="972"/>
      <c r="Z401" s="972"/>
      <c r="AA401" s="972"/>
      <c r="AB401" s="972"/>
      <c r="AC401" s="972"/>
      <c r="AD401" s="972"/>
      <c r="AE401" s="972"/>
      <c r="AF401" s="972"/>
      <c r="AG401" s="972"/>
      <c r="AH401" s="972"/>
      <c r="AI401" s="972"/>
      <c r="AJ401" s="972"/>
      <c r="AK401" s="972"/>
      <c r="AL401" s="972"/>
      <c r="AM401" s="972"/>
      <c r="AN401" s="972"/>
      <c r="AO401" s="972"/>
      <c r="AP401" s="972"/>
      <c r="AQ401" s="972"/>
      <c r="AR401" s="972"/>
      <c r="AS401" s="972"/>
      <c r="AT401" s="972"/>
      <c r="AU401" s="972"/>
      <c r="AV401" s="972"/>
      <c r="AW401" s="972"/>
      <c r="AX401" s="972"/>
      <c r="AY401" s="972"/>
      <c r="AZ401" s="972"/>
      <c r="BA401" s="972"/>
      <c r="BB401" s="972"/>
      <c r="BC401" s="972"/>
      <c r="BD401" s="972"/>
      <c r="BE401" s="972"/>
    </row>
    <row r="402" spans="3:57">
      <c r="C402" s="972"/>
      <c r="D402" s="972"/>
      <c r="E402" s="972"/>
      <c r="F402" s="972"/>
      <c r="G402" s="972"/>
      <c r="H402" s="972"/>
      <c r="I402" s="972"/>
      <c r="J402" s="972"/>
      <c r="K402" s="972"/>
      <c r="L402" s="972"/>
      <c r="M402" s="972"/>
      <c r="N402" s="972"/>
      <c r="O402" s="972"/>
      <c r="P402" s="972"/>
      <c r="Q402" s="972"/>
      <c r="R402" s="972"/>
      <c r="S402" s="972"/>
      <c r="T402" s="972"/>
      <c r="U402" s="972"/>
      <c r="V402" s="972"/>
      <c r="W402" s="972"/>
      <c r="X402" s="972"/>
      <c r="Y402" s="972"/>
      <c r="Z402" s="972"/>
      <c r="AA402" s="972"/>
      <c r="AB402" s="972"/>
      <c r="AC402" s="972"/>
      <c r="AD402" s="972"/>
      <c r="AE402" s="972"/>
      <c r="AF402" s="972"/>
      <c r="AG402" s="972"/>
      <c r="AH402" s="972"/>
      <c r="AI402" s="972"/>
      <c r="AJ402" s="972"/>
      <c r="AK402" s="972"/>
      <c r="AL402" s="972"/>
      <c r="AM402" s="972"/>
      <c r="AN402" s="972"/>
      <c r="AO402" s="972"/>
      <c r="AP402" s="972"/>
      <c r="AQ402" s="972"/>
      <c r="AR402" s="972"/>
      <c r="AS402" s="972"/>
      <c r="AT402" s="972"/>
      <c r="AU402" s="972"/>
      <c r="AV402" s="972"/>
      <c r="AW402" s="972"/>
      <c r="AX402" s="972"/>
      <c r="AY402" s="972"/>
      <c r="AZ402" s="972"/>
      <c r="BA402" s="972"/>
      <c r="BB402" s="972"/>
      <c r="BC402" s="972"/>
      <c r="BD402" s="972"/>
      <c r="BE402" s="972"/>
    </row>
    <row r="403" spans="3:57">
      <c r="C403" s="972"/>
      <c r="D403" s="972"/>
      <c r="E403" s="972"/>
      <c r="F403" s="972"/>
      <c r="G403" s="972"/>
      <c r="H403" s="972"/>
      <c r="I403" s="972"/>
      <c r="J403" s="972"/>
      <c r="K403" s="972"/>
      <c r="L403" s="972"/>
      <c r="M403" s="972"/>
      <c r="N403" s="972"/>
      <c r="O403" s="972"/>
      <c r="P403" s="972"/>
      <c r="Q403" s="972"/>
      <c r="R403" s="972"/>
      <c r="S403" s="972"/>
      <c r="T403" s="972"/>
      <c r="U403" s="972"/>
      <c r="V403" s="972"/>
      <c r="W403" s="972"/>
      <c r="X403" s="972"/>
      <c r="Y403" s="972"/>
      <c r="Z403" s="972"/>
      <c r="AA403" s="972"/>
      <c r="AB403" s="972"/>
      <c r="AC403" s="972"/>
      <c r="AD403" s="972"/>
      <c r="AE403" s="972"/>
      <c r="AF403" s="972"/>
      <c r="AG403" s="972"/>
      <c r="AH403" s="972"/>
      <c r="AI403" s="972"/>
      <c r="AJ403" s="972"/>
      <c r="AK403" s="972"/>
      <c r="AL403" s="972"/>
      <c r="AM403" s="972"/>
      <c r="AN403" s="972"/>
      <c r="AO403" s="972"/>
      <c r="AP403" s="972"/>
      <c r="AQ403" s="972"/>
      <c r="AR403" s="972"/>
      <c r="AS403" s="972"/>
      <c r="AT403" s="972"/>
      <c r="AU403" s="972"/>
      <c r="AV403" s="972"/>
      <c r="AW403" s="972"/>
      <c r="AX403" s="972"/>
      <c r="AY403" s="972"/>
      <c r="AZ403" s="972"/>
      <c r="BA403" s="972"/>
      <c r="BB403" s="972"/>
      <c r="BC403" s="972"/>
      <c r="BD403" s="972"/>
      <c r="BE403" s="972"/>
    </row>
    <row r="404" spans="3:57">
      <c r="C404" s="972"/>
      <c r="D404" s="972"/>
      <c r="E404" s="972"/>
      <c r="F404" s="972"/>
      <c r="G404" s="972"/>
      <c r="H404" s="972"/>
      <c r="I404" s="972"/>
      <c r="J404" s="972"/>
      <c r="K404" s="972"/>
      <c r="L404" s="972"/>
      <c r="M404" s="972"/>
      <c r="N404" s="972"/>
      <c r="O404" s="972"/>
      <c r="P404" s="972"/>
      <c r="Q404" s="972"/>
      <c r="R404" s="972"/>
      <c r="S404" s="972"/>
      <c r="T404" s="972"/>
      <c r="U404" s="972"/>
      <c r="V404" s="972"/>
      <c r="W404" s="972"/>
      <c r="X404" s="972"/>
      <c r="Y404" s="972"/>
      <c r="Z404" s="972"/>
      <c r="AA404" s="972"/>
      <c r="AB404" s="972"/>
      <c r="AC404" s="972"/>
      <c r="AD404" s="972"/>
      <c r="AE404" s="972"/>
      <c r="AF404" s="972"/>
      <c r="AG404" s="972"/>
      <c r="AH404" s="972"/>
      <c r="AI404" s="972"/>
      <c r="AJ404" s="972"/>
      <c r="AK404" s="972"/>
      <c r="AL404" s="972"/>
      <c r="AM404" s="972"/>
      <c r="AN404" s="972"/>
      <c r="AO404" s="972"/>
      <c r="AP404" s="972"/>
      <c r="AQ404" s="972"/>
      <c r="AR404" s="972"/>
      <c r="AS404" s="972"/>
      <c r="AT404" s="972"/>
      <c r="AU404" s="972"/>
      <c r="AV404" s="972"/>
      <c r="AW404" s="972"/>
      <c r="AX404" s="972"/>
      <c r="AY404" s="972"/>
      <c r="AZ404" s="972"/>
      <c r="BA404" s="972"/>
      <c r="BB404" s="972"/>
      <c r="BC404" s="972"/>
      <c r="BD404" s="972"/>
      <c r="BE404" s="972"/>
    </row>
    <row r="405" spans="3:57">
      <c r="C405" s="972"/>
      <c r="D405" s="972"/>
      <c r="E405" s="972"/>
      <c r="F405" s="972"/>
      <c r="G405" s="972"/>
      <c r="H405" s="972"/>
      <c r="I405" s="972"/>
      <c r="J405" s="972"/>
      <c r="K405" s="972"/>
      <c r="L405" s="972"/>
      <c r="M405" s="972"/>
      <c r="N405" s="972"/>
      <c r="O405" s="972"/>
      <c r="P405" s="972"/>
      <c r="Q405" s="972"/>
      <c r="R405" s="972"/>
      <c r="S405" s="972"/>
      <c r="T405" s="972"/>
      <c r="U405" s="972"/>
      <c r="V405" s="972"/>
      <c r="W405" s="972"/>
      <c r="X405" s="972"/>
      <c r="Y405" s="972"/>
      <c r="Z405" s="972"/>
      <c r="AA405" s="972"/>
      <c r="AB405" s="972"/>
      <c r="AC405" s="972"/>
      <c r="AD405" s="972"/>
      <c r="AE405" s="972"/>
      <c r="AF405" s="972"/>
      <c r="AG405" s="972"/>
      <c r="AH405" s="972"/>
      <c r="AI405" s="972"/>
      <c r="AJ405" s="972"/>
      <c r="AK405" s="972"/>
      <c r="AL405" s="972"/>
      <c r="AM405" s="972"/>
      <c r="AN405" s="972"/>
      <c r="AO405" s="972"/>
      <c r="AP405" s="972"/>
      <c r="AQ405" s="972"/>
      <c r="AR405" s="972"/>
      <c r="AS405" s="972"/>
      <c r="AT405" s="972"/>
      <c r="AU405" s="972"/>
      <c r="AV405" s="972"/>
      <c r="AW405" s="972"/>
      <c r="AX405" s="972"/>
      <c r="AY405" s="972"/>
      <c r="AZ405" s="972"/>
      <c r="BA405" s="972"/>
      <c r="BB405" s="972"/>
      <c r="BC405" s="972"/>
      <c r="BD405" s="972"/>
      <c r="BE405" s="972"/>
    </row>
    <row r="406" spans="3:57">
      <c r="C406" s="972"/>
      <c r="D406" s="972"/>
      <c r="E406" s="972"/>
      <c r="F406" s="972"/>
      <c r="G406" s="972"/>
      <c r="H406" s="972"/>
      <c r="I406" s="972"/>
      <c r="J406" s="972"/>
      <c r="K406" s="972"/>
      <c r="L406" s="972"/>
      <c r="M406" s="972"/>
      <c r="N406" s="972"/>
      <c r="O406" s="972"/>
      <c r="P406" s="972"/>
      <c r="Q406" s="972"/>
      <c r="R406" s="972"/>
      <c r="S406" s="972"/>
      <c r="T406" s="972"/>
      <c r="U406" s="972"/>
      <c r="V406" s="972"/>
      <c r="W406" s="972"/>
      <c r="X406" s="972"/>
      <c r="Y406" s="972"/>
      <c r="Z406" s="972"/>
      <c r="AA406" s="972"/>
      <c r="AB406" s="972"/>
      <c r="AC406" s="972"/>
      <c r="AD406" s="972"/>
      <c r="AE406" s="972"/>
      <c r="AF406" s="972"/>
      <c r="AG406" s="972"/>
      <c r="AH406" s="972"/>
      <c r="AI406" s="972"/>
      <c r="AJ406" s="972"/>
      <c r="AK406" s="972"/>
      <c r="AL406" s="972"/>
      <c r="AM406" s="972"/>
      <c r="AN406" s="972"/>
      <c r="AO406" s="972"/>
      <c r="AP406" s="972"/>
      <c r="AQ406" s="972"/>
      <c r="AR406" s="972"/>
      <c r="AS406" s="972"/>
      <c r="AT406" s="972"/>
      <c r="AU406" s="972"/>
      <c r="AV406" s="972"/>
      <c r="AW406" s="972"/>
      <c r="AX406" s="972"/>
      <c r="AY406" s="972"/>
      <c r="AZ406" s="972"/>
      <c r="BA406" s="972"/>
      <c r="BB406" s="972"/>
      <c r="BC406" s="972"/>
      <c r="BD406" s="972"/>
      <c r="BE406" s="972"/>
    </row>
    <row r="407" spans="3:57">
      <c r="C407" s="972"/>
      <c r="D407" s="972"/>
      <c r="E407" s="972"/>
      <c r="F407" s="972"/>
      <c r="G407" s="972"/>
      <c r="H407" s="972"/>
      <c r="I407" s="972"/>
      <c r="J407" s="972"/>
      <c r="K407" s="972"/>
      <c r="L407" s="972"/>
      <c r="M407" s="972"/>
      <c r="N407" s="972"/>
      <c r="O407" s="972"/>
      <c r="P407" s="972"/>
      <c r="Q407" s="972"/>
      <c r="R407" s="972"/>
      <c r="S407" s="972"/>
      <c r="T407" s="972"/>
      <c r="U407" s="972"/>
      <c r="V407" s="972"/>
      <c r="W407" s="972"/>
      <c r="X407" s="972"/>
      <c r="Y407" s="972"/>
      <c r="Z407" s="972"/>
      <c r="AA407" s="972"/>
      <c r="AB407" s="972"/>
      <c r="AC407" s="972"/>
      <c r="AD407" s="972"/>
      <c r="AE407" s="972"/>
      <c r="AF407" s="972"/>
      <c r="AG407" s="972"/>
      <c r="AH407" s="972"/>
      <c r="AI407" s="972"/>
      <c r="AJ407" s="972"/>
      <c r="AK407" s="972"/>
      <c r="AL407" s="972"/>
      <c r="AM407" s="972"/>
      <c r="AN407" s="972"/>
      <c r="AO407" s="972"/>
      <c r="AP407" s="972"/>
      <c r="AQ407" s="972"/>
      <c r="AR407" s="972"/>
      <c r="AS407" s="972"/>
      <c r="AT407" s="972"/>
      <c r="AU407" s="972"/>
      <c r="AV407" s="972"/>
      <c r="AW407" s="972"/>
      <c r="AX407" s="972"/>
      <c r="AY407" s="972"/>
      <c r="AZ407" s="972"/>
      <c r="BA407" s="972"/>
      <c r="BB407" s="972"/>
      <c r="BC407" s="972"/>
      <c r="BD407" s="972"/>
      <c r="BE407" s="972"/>
    </row>
    <row r="408" spans="3:57">
      <c r="C408" s="972"/>
      <c r="D408" s="972"/>
      <c r="E408" s="972"/>
      <c r="F408" s="972"/>
      <c r="G408" s="972"/>
      <c r="H408" s="972"/>
      <c r="I408" s="972"/>
      <c r="J408" s="972"/>
      <c r="K408" s="972"/>
      <c r="L408" s="972"/>
      <c r="M408" s="972"/>
      <c r="N408" s="972"/>
      <c r="O408" s="972"/>
      <c r="P408" s="972"/>
      <c r="Q408" s="972"/>
      <c r="R408" s="972"/>
      <c r="S408" s="972"/>
      <c r="T408" s="972"/>
      <c r="U408" s="972"/>
      <c r="V408" s="972"/>
      <c r="W408" s="972"/>
      <c r="X408" s="972"/>
      <c r="Y408" s="972"/>
      <c r="Z408" s="972"/>
      <c r="AA408" s="972"/>
      <c r="AB408" s="972"/>
      <c r="AC408" s="972"/>
      <c r="AD408" s="972"/>
      <c r="AE408" s="972"/>
      <c r="AF408" s="972"/>
      <c r="AG408" s="972"/>
      <c r="AH408" s="972"/>
      <c r="AI408" s="972"/>
      <c r="AJ408" s="972"/>
      <c r="AK408" s="972"/>
      <c r="AL408" s="972"/>
      <c r="AM408" s="972"/>
      <c r="AN408" s="972"/>
      <c r="AO408" s="972"/>
      <c r="AP408" s="972"/>
      <c r="AQ408" s="972"/>
      <c r="AR408" s="972"/>
      <c r="AS408" s="972"/>
      <c r="AT408" s="972"/>
      <c r="AU408" s="972"/>
      <c r="AV408" s="972"/>
      <c r="AW408" s="972"/>
      <c r="AX408" s="972"/>
      <c r="AY408" s="972"/>
      <c r="AZ408" s="972"/>
      <c r="BA408" s="972"/>
      <c r="BB408" s="972"/>
      <c r="BC408" s="972"/>
      <c r="BD408" s="972"/>
      <c r="BE408" s="972"/>
    </row>
    <row r="409" spans="3:57">
      <c r="C409" s="972"/>
      <c r="D409" s="972"/>
      <c r="E409" s="972"/>
      <c r="F409" s="972"/>
      <c r="G409" s="972"/>
      <c r="H409" s="972"/>
      <c r="I409" s="972"/>
      <c r="J409" s="972"/>
      <c r="K409" s="972"/>
      <c r="L409" s="972"/>
      <c r="M409" s="972"/>
      <c r="N409" s="972"/>
      <c r="O409" s="972"/>
      <c r="P409" s="972"/>
      <c r="Q409" s="972"/>
      <c r="R409" s="972"/>
      <c r="S409" s="972"/>
      <c r="T409" s="972"/>
      <c r="U409" s="972"/>
      <c r="V409" s="972"/>
      <c r="W409" s="972"/>
      <c r="X409" s="972"/>
      <c r="Y409" s="972"/>
      <c r="Z409" s="972"/>
      <c r="AA409" s="972"/>
      <c r="AB409" s="972"/>
      <c r="AC409" s="972"/>
      <c r="AD409" s="972"/>
      <c r="AE409" s="972"/>
      <c r="AF409" s="972"/>
      <c r="AG409" s="972"/>
      <c r="AH409" s="972"/>
      <c r="AI409" s="972"/>
      <c r="AJ409" s="972"/>
      <c r="AK409" s="972"/>
      <c r="AL409" s="972"/>
      <c r="AM409" s="972"/>
      <c r="AN409" s="972"/>
      <c r="AO409" s="972"/>
      <c r="AP409" s="972"/>
      <c r="AQ409" s="972"/>
      <c r="AR409" s="972"/>
      <c r="AS409" s="972"/>
      <c r="AT409" s="972"/>
      <c r="AU409" s="972"/>
      <c r="AV409" s="972"/>
      <c r="AW409" s="972"/>
      <c r="AX409" s="972"/>
      <c r="AY409" s="972"/>
      <c r="AZ409" s="972"/>
      <c r="BA409" s="972"/>
      <c r="BB409" s="972"/>
      <c r="BC409" s="972"/>
      <c r="BD409" s="972"/>
      <c r="BE409" s="972"/>
    </row>
    <row r="410" spans="3:57">
      <c r="C410" s="972"/>
      <c r="D410" s="972"/>
      <c r="E410" s="972"/>
      <c r="F410" s="972"/>
      <c r="G410" s="972"/>
      <c r="H410" s="972"/>
      <c r="I410" s="972"/>
      <c r="J410" s="972"/>
      <c r="K410" s="972"/>
      <c r="L410" s="972"/>
      <c r="M410" s="972"/>
      <c r="N410" s="972"/>
      <c r="O410" s="972"/>
      <c r="P410" s="972"/>
      <c r="Q410" s="972"/>
      <c r="R410" s="972"/>
      <c r="S410" s="972"/>
      <c r="T410" s="972"/>
      <c r="U410" s="972"/>
      <c r="V410" s="972"/>
      <c r="W410" s="972"/>
      <c r="X410" s="972"/>
      <c r="Y410" s="972"/>
      <c r="Z410" s="972"/>
      <c r="AA410" s="972"/>
      <c r="AB410" s="972"/>
      <c r="AC410" s="972"/>
      <c r="AD410" s="972"/>
      <c r="AE410" s="972"/>
      <c r="AF410" s="972"/>
      <c r="AG410" s="972"/>
      <c r="AH410" s="972"/>
      <c r="AI410" s="972"/>
      <c r="AJ410" s="972"/>
      <c r="AK410" s="972"/>
      <c r="AL410" s="972"/>
      <c r="AM410" s="972"/>
      <c r="AN410" s="972"/>
      <c r="AO410" s="972"/>
      <c r="AP410" s="972"/>
      <c r="AQ410" s="972"/>
      <c r="AR410" s="972"/>
      <c r="AS410" s="972"/>
      <c r="AT410" s="972"/>
      <c r="AU410" s="972"/>
      <c r="AV410" s="972"/>
      <c r="AW410" s="972"/>
      <c r="AX410" s="972"/>
      <c r="AY410" s="972"/>
      <c r="AZ410" s="972"/>
      <c r="BA410" s="972"/>
      <c r="BB410" s="972"/>
      <c r="BC410" s="972"/>
      <c r="BD410" s="972"/>
      <c r="BE410" s="972"/>
    </row>
    <row r="411" spans="3:57">
      <c r="C411" s="972"/>
      <c r="D411" s="972"/>
      <c r="E411" s="972"/>
      <c r="F411" s="972"/>
      <c r="G411" s="972"/>
      <c r="H411" s="972"/>
      <c r="I411" s="972"/>
      <c r="J411" s="972"/>
      <c r="K411" s="972"/>
      <c r="L411" s="972"/>
      <c r="M411" s="972"/>
      <c r="N411" s="972"/>
      <c r="O411" s="972"/>
      <c r="P411" s="972"/>
      <c r="Q411" s="972"/>
      <c r="R411" s="972"/>
      <c r="S411" s="972"/>
      <c r="T411" s="972"/>
      <c r="U411" s="972"/>
      <c r="V411" s="972"/>
      <c r="W411" s="972"/>
      <c r="X411" s="972"/>
      <c r="Y411" s="972"/>
      <c r="Z411" s="972"/>
      <c r="AA411" s="972"/>
      <c r="AB411" s="972"/>
      <c r="AC411" s="972"/>
      <c r="AD411" s="972"/>
      <c r="AE411" s="972"/>
      <c r="AF411" s="972"/>
      <c r="AG411" s="972"/>
      <c r="AH411" s="972"/>
      <c r="AI411" s="972"/>
      <c r="AJ411" s="972"/>
      <c r="AK411" s="972"/>
      <c r="AL411" s="972"/>
      <c r="AM411" s="972"/>
      <c r="AN411" s="972"/>
      <c r="AO411" s="972"/>
      <c r="AP411" s="972"/>
      <c r="AQ411" s="972"/>
      <c r="AR411" s="972"/>
      <c r="AS411" s="972"/>
      <c r="AT411" s="972"/>
      <c r="AU411" s="972"/>
      <c r="AV411" s="972"/>
      <c r="AW411" s="972"/>
      <c r="AX411" s="972"/>
      <c r="AY411" s="972"/>
      <c r="AZ411" s="972"/>
      <c r="BA411" s="972"/>
      <c r="BB411" s="972"/>
      <c r="BC411" s="972"/>
      <c r="BD411" s="972"/>
      <c r="BE411" s="972"/>
    </row>
    <row r="412" spans="3:57">
      <c r="C412" s="972"/>
      <c r="D412" s="972"/>
      <c r="E412" s="972"/>
      <c r="F412" s="972"/>
      <c r="G412" s="972"/>
      <c r="H412" s="972"/>
      <c r="I412" s="972"/>
      <c r="J412" s="972"/>
      <c r="K412" s="972"/>
      <c r="L412" s="972"/>
      <c r="M412" s="972"/>
      <c r="N412" s="972"/>
      <c r="O412" s="972"/>
      <c r="P412" s="972"/>
      <c r="Q412" s="972"/>
      <c r="R412" s="972"/>
      <c r="S412" s="972"/>
      <c r="T412" s="972"/>
      <c r="U412" s="972"/>
      <c r="V412" s="972"/>
      <c r="W412" s="972"/>
      <c r="X412" s="972"/>
      <c r="Y412" s="972"/>
      <c r="Z412" s="972"/>
      <c r="AA412" s="972"/>
      <c r="AB412" s="972"/>
      <c r="AC412" s="972"/>
      <c r="AD412" s="972"/>
      <c r="AE412" s="972"/>
      <c r="AF412" s="972"/>
      <c r="AG412" s="972"/>
      <c r="AH412" s="972"/>
      <c r="AI412" s="972"/>
      <c r="AJ412" s="972"/>
      <c r="AK412" s="972"/>
      <c r="AL412" s="972"/>
      <c r="AM412" s="972"/>
      <c r="AN412" s="972"/>
      <c r="AO412" s="972"/>
      <c r="AP412" s="972"/>
      <c r="AQ412" s="972"/>
      <c r="AR412" s="972"/>
      <c r="AS412" s="972"/>
      <c r="AT412" s="972"/>
      <c r="AU412" s="972"/>
      <c r="AV412" s="972"/>
      <c r="AW412" s="972"/>
      <c r="AX412" s="972"/>
      <c r="AY412" s="972"/>
      <c r="AZ412" s="972"/>
      <c r="BA412" s="972"/>
      <c r="BB412" s="972"/>
      <c r="BC412" s="972"/>
      <c r="BD412" s="972"/>
      <c r="BE412" s="972"/>
    </row>
    <row r="413" spans="3:57">
      <c r="C413" s="972"/>
      <c r="D413" s="972"/>
      <c r="E413" s="972"/>
      <c r="F413" s="972"/>
      <c r="G413" s="972"/>
      <c r="H413" s="972"/>
      <c r="I413" s="972"/>
      <c r="J413" s="972"/>
      <c r="K413" s="972"/>
      <c r="L413" s="972"/>
      <c r="M413" s="972"/>
      <c r="N413" s="972"/>
      <c r="O413" s="972"/>
      <c r="P413" s="972"/>
      <c r="Q413" s="972"/>
      <c r="R413" s="972"/>
      <c r="S413" s="972"/>
      <c r="T413" s="972"/>
      <c r="U413" s="972"/>
      <c r="V413" s="972"/>
      <c r="W413" s="972"/>
      <c r="X413" s="972"/>
      <c r="Y413" s="972"/>
      <c r="Z413" s="972"/>
      <c r="AA413" s="972"/>
      <c r="AB413" s="972"/>
      <c r="AC413" s="972"/>
      <c r="AD413" s="972"/>
      <c r="AE413" s="972"/>
      <c r="AF413" s="972"/>
      <c r="AG413" s="972"/>
      <c r="AH413" s="972"/>
      <c r="AI413" s="972"/>
      <c r="AJ413" s="972"/>
      <c r="AK413" s="972"/>
      <c r="AL413" s="972"/>
      <c r="AM413" s="972"/>
      <c r="AN413" s="972"/>
      <c r="AO413" s="972"/>
      <c r="AP413" s="972"/>
      <c r="AQ413" s="972"/>
      <c r="AR413" s="972"/>
      <c r="AS413" s="972"/>
      <c r="AT413" s="972"/>
      <c r="AU413" s="972"/>
      <c r="AV413" s="972"/>
      <c r="AW413" s="972"/>
      <c r="AX413" s="972"/>
      <c r="AY413" s="972"/>
      <c r="AZ413" s="972"/>
      <c r="BA413" s="972"/>
      <c r="BB413" s="972"/>
      <c r="BC413" s="972"/>
      <c r="BD413" s="972"/>
      <c r="BE413" s="972"/>
    </row>
    <row r="414" spans="3:57">
      <c r="C414" s="972"/>
      <c r="D414" s="972"/>
      <c r="E414" s="972"/>
      <c r="F414" s="972"/>
      <c r="G414" s="972"/>
      <c r="H414" s="972"/>
      <c r="I414" s="972"/>
      <c r="J414" s="972"/>
      <c r="K414" s="972"/>
      <c r="L414" s="972"/>
      <c r="M414" s="972"/>
      <c r="N414" s="972"/>
      <c r="O414" s="972"/>
      <c r="P414" s="972"/>
      <c r="Q414" s="972"/>
      <c r="R414" s="972"/>
      <c r="S414" s="972"/>
      <c r="T414" s="972"/>
      <c r="U414" s="972"/>
      <c r="V414" s="972"/>
      <c r="W414" s="972"/>
      <c r="X414" s="972"/>
      <c r="Y414" s="972"/>
      <c r="Z414" s="972"/>
      <c r="AA414" s="972"/>
      <c r="AB414" s="972"/>
      <c r="AC414" s="972"/>
      <c r="AD414" s="972"/>
      <c r="AE414" s="972"/>
      <c r="AF414" s="972"/>
      <c r="AG414" s="972"/>
      <c r="AH414" s="972"/>
      <c r="AI414" s="972"/>
      <c r="AJ414" s="972"/>
      <c r="AK414" s="972"/>
      <c r="AL414" s="972"/>
      <c r="AM414" s="972"/>
      <c r="AN414" s="972"/>
      <c r="AO414" s="972"/>
      <c r="AP414" s="972"/>
      <c r="AQ414" s="972"/>
      <c r="AR414" s="972"/>
      <c r="AS414" s="972"/>
      <c r="AT414" s="972"/>
      <c r="AU414" s="972"/>
      <c r="AV414" s="972"/>
      <c r="AW414" s="972"/>
      <c r="AX414" s="972"/>
      <c r="AY414" s="972"/>
      <c r="AZ414" s="972"/>
      <c r="BA414" s="972"/>
      <c r="BB414" s="972"/>
      <c r="BC414" s="972"/>
      <c r="BD414" s="972"/>
      <c r="BE414" s="972"/>
    </row>
    <row r="415" spans="3:57">
      <c r="C415" s="972"/>
      <c r="D415" s="972"/>
      <c r="E415" s="972"/>
      <c r="F415" s="972"/>
      <c r="G415" s="972"/>
      <c r="H415" s="972"/>
      <c r="I415" s="972"/>
      <c r="J415" s="972"/>
      <c r="K415" s="972"/>
      <c r="L415" s="972"/>
      <c r="M415" s="972"/>
      <c r="N415" s="972"/>
      <c r="O415" s="972"/>
      <c r="P415" s="972"/>
      <c r="Q415" s="972"/>
      <c r="R415" s="972"/>
      <c r="S415" s="972"/>
      <c r="T415" s="972"/>
      <c r="U415" s="972"/>
      <c r="V415" s="972"/>
      <c r="W415" s="972"/>
      <c r="X415" s="972"/>
      <c r="Y415" s="972"/>
      <c r="Z415" s="972"/>
      <c r="AA415" s="972"/>
      <c r="AB415" s="972"/>
      <c r="AC415" s="972"/>
      <c r="AD415" s="972"/>
      <c r="AE415" s="972"/>
      <c r="AF415" s="972"/>
      <c r="AG415" s="972"/>
      <c r="AH415" s="972"/>
      <c r="AI415" s="972"/>
      <c r="AJ415" s="972"/>
      <c r="AK415" s="972"/>
      <c r="AL415" s="972"/>
      <c r="AM415" s="972"/>
      <c r="AN415" s="972"/>
      <c r="AO415" s="972"/>
      <c r="AP415" s="972"/>
      <c r="AQ415" s="972"/>
      <c r="AR415" s="972"/>
      <c r="AS415" s="972"/>
      <c r="AT415" s="972"/>
      <c r="AU415" s="972"/>
      <c r="AV415" s="972"/>
      <c r="AW415" s="972"/>
      <c r="AX415" s="972"/>
      <c r="AY415" s="972"/>
      <c r="AZ415" s="972"/>
      <c r="BA415" s="972"/>
      <c r="BB415" s="972"/>
      <c r="BC415" s="972"/>
      <c r="BD415" s="972"/>
      <c r="BE415" s="972"/>
    </row>
    <row r="416" spans="3:57">
      <c r="C416" s="972"/>
      <c r="D416" s="972"/>
      <c r="E416" s="972"/>
      <c r="F416" s="972"/>
      <c r="G416" s="972"/>
      <c r="H416" s="972"/>
      <c r="I416" s="972"/>
      <c r="J416" s="972"/>
      <c r="K416" s="972"/>
      <c r="L416" s="972"/>
      <c r="M416" s="972"/>
      <c r="N416" s="972"/>
      <c r="O416" s="972"/>
      <c r="P416" s="972"/>
      <c r="Q416" s="972"/>
      <c r="R416" s="972"/>
      <c r="S416" s="972"/>
      <c r="T416" s="972"/>
      <c r="U416" s="972"/>
      <c r="V416" s="972"/>
      <c r="W416" s="972"/>
      <c r="X416" s="972"/>
      <c r="Y416" s="972"/>
      <c r="Z416" s="972"/>
      <c r="AA416" s="972"/>
      <c r="AB416" s="972"/>
      <c r="AC416" s="972"/>
      <c r="AD416" s="972"/>
      <c r="AE416" s="972"/>
      <c r="AF416" s="972"/>
      <c r="AG416" s="972"/>
      <c r="AH416" s="972"/>
      <c r="AI416" s="972"/>
      <c r="AJ416" s="972"/>
      <c r="AK416" s="972"/>
      <c r="AL416" s="972"/>
      <c r="AM416" s="972"/>
      <c r="AN416" s="972"/>
      <c r="AO416" s="972"/>
      <c r="AP416" s="972"/>
      <c r="AQ416" s="972"/>
      <c r="AR416" s="972"/>
      <c r="AS416" s="972"/>
      <c r="AT416" s="972"/>
      <c r="AU416" s="972"/>
      <c r="AV416" s="972"/>
      <c r="AW416" s="972"/>
      <c r="AX416" s="972"/>
      <c r="AY416" s="972"/>
      <c r="AZ416" s="972"/>
      <c r="BA416" s="972"/>
      <c r="BB416" s="972"/>
      <c r="BC416" s="972"/>
      <c r="BD416" s="972"/>
      <c r="BE416" s="972"/>
    </row>
    <row r="417" spans="3:57">
      <c r="C417" s="972"/>
      <c r="D417" s="972"/>
      <c r="E417" s="972"/>
      <c r="F417" s="972"/>
      <c r="G417" s="972"/>
      <c r="H417" s="972"/>
      <c r="I417" s="972"/>
      <c r="J417" s="972"/>
      <c r="K417" s="972"/>
      <c r="L417" s="972"/>
      <c r="M417" s="972"/>
      <c r="N417" s="972"/>
      <c r="O417" s="972"/>
      <c r="P417" s="972"/>
      <c r="Q417" s="972"/>
      <c r="R417" s="972"/>
      <c r="S417" s="972"/>
      <c r="T417" s="972"/>
      <c r="U417" s="972"/>
      <c r="V417" s="972"/>
      <c r="W417" s="972"/>
      <c r="X417" s="972"/>
      <c r="Y417" s="972"/>
      <c r="Z417" s="972"/>
      <c r="AA417" s="972"/>
      <c r="AB417" s="972"/>
      <c r="AC417" s="972"/>
      <c r="AD417" s="972"/>
      <c r="AE417" s="972"/>
      <c r="AF417" s="972"/>
      <c r="AG417" s="972"/>
      <c r="AH417" s="972"/>
      <c r="AI417" s="972"/>
      <c r="AJ417" s="972"/>
      <c r="AK417" s="972"/>
      <c r="AL417" s="972"/>
      <c r="AM417" s="972"/>
      <c r="AN417" s="972"/>
      <c r="AO417" s="972"/>
      <c r="AP417" s="972"/>
      <c r="AQ417" s="972"/>
      <c r="AR417" s="972"/>
      <c r="AS417" s="972"/>
      <c r="AT417" s="972"/>
      <c r="AU417" s="972"/>
      <c r="AV417" s="972"/>
      <c r="AW417" s="972"/>
      <c r="AX417" s="972"/>
      <c r="AY417" s="972"/>
      <c r="AZ417" s="972"/>
      <c r="BA417" s="972"/>
      <c r="BB417" s="972"/>
      <c r="BC417" s="972"/>
      <c r="BD417" s="972"/>
      <c r="BE417" s="972"/>
    </row>
    <row r="418" spans="3:57">
      <c r="C418" s="972"/>
      <c r="D418" s="972"/>
      <c r="E418" s="972"/>
      <c r="F418" s="972"/>
      <c r="G418" s="972"/>
      <c r="H418" s="972"/>
      <c r="I418" s="972"/>
      <c r="J418" s="972"/>
      <c r="K418" s="972"/>
      <c r="L418" s="972"/>
      <c r="M418" s="972"/>
      <c r="N418" s="972"/>
      <c r="O418" s="972"/>
      <c r="P418" s="972"/>
      <c r="Q418" s="972"/>
      <c r="R418" s="972"/>
      <c r="S418" s="972"/>
      <c r="T418" s="972"/>
      <c r="U418" s="972"/>
      <c r="V418" s="972"/>
      <c r="W418" s="972"/>
      <c r="X418" s="972"/>
      <c r="Y418" s="972"/>
      <c r="Z418" s="972"/>
      <c r="AA418" s="972"/>
      <c r="AB418" s="972"/>
      <c r="AC418" s="972"/>
      <c r="AD418" s="972"/>
      <c r="AE418" s="972"/>
      <c r="AF418" s="972"/>
      <c r="AG418" s="972"/>
      <c r="AH418" s="972"/>
      <c r="AI418" s="972"/>
      <c r="AJ418" s="972"/>
      <c r="AK418" s="972"/>
      <c r="AL418" s="972"/>
      <c r="AM418" s="972"/>
      <c r="AN418" s="972"/>
      <c r="AO418" s="972"/>
      <c r="AP418" s="972"/>
      <c r="AQ418" s="972"/>
      <c r="AR418" s="972"/>
      <c r="AS418" s="972"/>
      <c r="AT418" s="972"/>
      <c r="AU418" s="972"/>
      <c r="AV418" s="972"/>
      <c r="AW418" s="972"/>
      <c r="AX418" s="972"/>
      <c r="AY418" s="972"/>
      <c r="AZ418" s="972"/>
      <c r="BA418" s="972"/>
      <c r="BB418" s="972"/>
      <c r="BC418" s="972"/>
      <c r="BD418" s="972"/>
      <c r="BE418" s="972"/>
    </row>
    <row r="419" spans="3:57">
      <c r="C419" s="972"/>
      <c r="D419" s="972"/>
      <c r="E419" s="972"/>
      <c r="F419" s="972"/>
      <c r="G419" s="972"/>
      <c r="H419" s="972"/>
      <c r="I419" s="972"/>
      <c r="J419" s="972"/>
      <c r="K419" s="972"/>
      <c r="L419" s="972"/>
      <c r="M419" s="972"/>
      <c r="N419" s="972"/>
      <c r="O419" s="972"/>
      <c r="P419" s="972"/>
      <c r="Q419" s="972"/>
      <c r="R419" s="972"/>
      <c r="S419" s="972"/>
      <c r="T419" s="972"/>
      <c r="U419" s="972"/>
      <c r="V419" s="972"/>
      <c r="W419" s="972"/>
      <c r="X419" s="972"/>
      <c r="Y419" s="972"/>
      <c r="Z419" s="972"/>
      <c r="AA419" s="972"/>
      <c r="AB419" s="972"/>
      <c r="AC419" s="972"/>
      <c r="AD419" s="972"/>
      <c r="AE419" s="972"/>
      <c r="AF419" s="972"/>
      <c r="AG419" s="972"/>
      <c r="AH419" s="972"/>
      <c r="AI419" s="972"/>
      <c r="AJ419" s="972"/>
      <c r="AK419" s="972"/>
      <c r="AL419" s="972"/>
      <c r="AM419" s="972"/>
      <c r="AN419" s="972"/>
      <c r="AO419" s="972"/>
      <c r="AP419" s="972"/>
      <c r="AQ419" s="972"/>
      <c r="AR419" s="972"/>
      <c r="AS419" s="972"/>
      <c r="AT419" s="972"/>
      <c r="AU419" s="972"/>
      <c r="AV419" s="972"/>
      <c r="AW419" s="972"/>
      <c r="AX419" s="972"/>
      <c r="AY419" s="972"/>
      <c r="AZ419" s="972"/>
      <c r="BA419" s="972"/>
      <c r="BB419" s="972"/>
      <c r="BC419" s="972"/>
      <c r="BD419" s="972"/>
      <c r="BE419" s="972"/>
    </row>
    <row r="420" spans="3:57">
      <c r="C420" s="972"/>
      <c r="D420" s="972"/>
      <c r="E420" s="972"/>
      <c r="F420" s="972"/>
      <c r="G420" s="972"/>
      <c r="H420" s="972"/>
      <c r="I420" s="972"/>
      <c r="J420" s="972"/>
      <c r="K420" s="972"/>
      <c r="L420" s="972"/>
      <c r="M420" s="972"/>
      <c r="N420" s="972"/>
      <c r="O420" s="972"/>
      <c r="P420" s="972"/>
      <c r="Q420" s="972"/>
      <c r="R420" s="972"/>
      <c r="S420" s="972"/>
      <c r="T420" s="972"/>
      <c r="U420" s="972"/>
      <c r="V420" s="972"/>
      <c r="W420" s="972"/>
      <c r="X420" s="972"/>
      <c r="Y420" s="972"/>
      <c r="Z420" s="972"/>
      <c r="AA420" s="972"/>
      <c r="AB420" s="972"/>
      <c r="AC420" s="972"/>
      <c r="AD420" s="972"/>
      <c r="AE420" s="972"/>
      <c r="AF420" s="972"/>
      <c r="AG420" s="972"/>
      <c r="AH420" s="972"/>
      <c r="AI420" s="972"/>
      <c r="AJ420" s="972"/>
      <c r="AK420" s="972"/>
      <c r="AL420" s="972"/>
      <c r="AM420" s="972"/>
      <c r="AN420" s="972"/>
      <c r="AO420" s="972"/>
      <c r="AP420" s="972"/>
      <c r="AQ420" s="972"/>
      <c r="AR420" s="972"/>
      <c r="AS420" s="972"/>
      <c r="AT420" s="972"/>
      <c r="AU420" s="972"/>
      <c r="AV420" s="972"/>
      <c r="AW420" s="972"/>
      <c r="AX420" s="972"/>
      <c r="AY420" s="972"/>
      <c r="AZ420" s="972"/>
      <c r="BA420" s="972"/>
      <c r="BB420" s="972"/>
      <c r="BC420" s="972"/>
      <c r="BD420" s="972"/>
      <c r="BE420" s="972"/>
    </row>
    <row r="421" spans="3:57">
      <c r="C421" s="972"/>
      <c r="D421" s="972"/>
      <c r="E421" s="972"/>
      <c r="F421" s="972"/>
      <c r="G421" s="972"/>
      <c r="H421" s="972"/>
      <c r="I421" s="972"/>
      <c r="J421" s="972"/>
      <c r="K421" s="972"/>
      <c r="L421" s="972"/>
      <c r="M421" s="972"/>
      <c r="N421" s="972"/>
      <c r="O421" s="972"/>
      <c r="P421" s="972"/>
      <c r="Q421" s="972"/>
      <c r="R421" s="972"/>
      <c r="S421" s="972"/>
      <c r="T421" s="972"/>
      <c r="U421" s="972"/>
      <c r="V421" s="972"/>
      <c r="W421" s="972"/>
      <c r="X421" s="972"/>
      <c r="Y421" s="972"/>
      <c r="Z421" s="972"/>
      <c r="AA421" s="972"/>
      <c r="AB421" s="972"/>
      <c r="AC421" s="972"/>
      <c r="AD421" s="972"/>
      <c r="AE421" s="972"/>
      <c r="AF421" s="972"/>
      <c r="AG421" s="972"/>
      <c r="AH421" s="972"/>
      <c r="AI421" s="972"/>
      <c r="AJ421" s="972"/>
      <c r="AK421" s="972"/>
      <c r="AL421" s="972"/>
      <c r="AM421" s="972"/>
      <c r="AN421" s="972"/>
      <c r="AO421" s="972"/>
      <c r="AP421" s="972"/>
      <c r="AQ421" s="972"/>
      <c r="AR421" s="972"/>
      <c r="AS421" s="972"/>
      <c r="AT421" s="972"/>
      <c r="AU421" s="972"/>
      <c r="AV421" s="972"/>
      <c r="AW421" s="972"/>
      <c r="AX421" s="972"/>
      <c r="AY421" s="972"/>
      <c r="AZ421" s="972"/>
      <c r="BA421" s="972"/>
      <c r="BB421" s="972"/>
      <c r="BC421" s="972"/>
      <c r="BD421" s="972"/>
      <c r="BE421" s="972"/>
    </row>
    <row r="422" spans="3:57">
      <c r="C422" s="972"/>
      <c r="D422" s="972"/>
      <c r="E422" s="972"/>
      <c r="F422" s="972"/>
      <c r="G422" s="972"/>
      <c r="H422" s="972"/>
      <c r="I422" s="972"/>
      <c r="J422" s="972"/>
      <c r="K422" s="972"/>
      <c r="L422" s="972"/>
      <c r="M422" s="972"/>
      <c r="N422" s="972"/>
      <c r="O422" s="972"/>
      <c r="P422" s="972"/>
      <c r="Q422" s="972"/>
      <c r="R422" s="972"/>
      <c r="S422" s="972"/>
      <c r="T422" s="972"/>
      <c r="U422" s="972"/>
      <c r="V422" s="972"/>
      <c r="W422" s="972"/>
      <c r="X422" s="972"/>
      <c r="Y422" s="972"/>
      <c r="Z422" s="972"/>
      <c r="AA422" s="972"/>
      <c r="AB422" s="972"/>
      <c r="AC422" s="972"/>
      <c r="AD422" s="972"/>
      <c r="AE422" s="972"/>
      <c r="AF422" s="972"/>
      <c r="AG422" s="972"/>
      <c r="AH422" s="972"/>
      <c r="AI422" s="972"/>
      <c r="AJ422" s="972"/>
      <c r="AK422" s="972"/>
      <c r="AL422" s="972"/>
      <c r="AM422" s="972"/>
      <c r="AN422" s="972"/>
      <c r="AO422" s="972"/>
      <c r="AP422" s="972"/>
      <c r="AQ422" s="972"/>
      <c r="AR422" s="972"/>
      <c r="AS422" s="972"/>
      <c r="AT422" s="972"/>
      <c r="AU422" s="972"/>
      <c r="AV422" s="972"/>
      <c r="AW422" s="972"/>
      <c r="AX422" s="972"/>
      <c r="AY422" s="972"/>
      <c r="AZ422" s="972"/>
      <c r="BA422" s="972"/>
      <c r="BB422" s="972"/>
      <c r="BC422" s="972"/>
      <c r="BD422" s="972"/>
      <c r="BE422" s="972"/>
    </row>
    <row r="423" spans="3:57">
      <c r="C423" s="972"/>
      <c r="D423" s="972"/>
      <c r="E423" s="972"/>
      <c r="F423" s="972"/>
      <c r="G423" s="972"/>
      <c r="H423" s="972"/>
      <c r="I423" s="972"/>
      <c r="J423" s="972"/>
      <c r="K423" s="972"/>
      <c r="L423" s="972"/>
      <c r="M423" s="972"/>
      <c r="N423" s="972"/>
      <c r="O423" s="972"/>
      <c r="P423" s="972"/>
      <c r="Q423" s="972"/>
      <c r="R423" s="972"/>
      <c r="S423" s="972"/>
      <c r="T423" s="972"/>
      <c r="U423" s="972"/>
      <c r="V423" s="972"/>
      <c r="W423" s="972"/>
      <c r="X423" s="972"/>
      <c r="Y423" s="972"/>
      <c r="Z423" s="972"/>
      <c r="AA423" s="972"/>
      <c r="AB423" s="972"/>
      <c r="AC423" s="972"/>
      <c r="AD423" s="972"/>
      <c r="AE423" s="972"/>
      <c r="AF423" s="972"/>
      <c r="AG423" s="972"/>
      <c r="AH423" s="972"/>
      <c r="AI423" s="972"/>
      <c r="AJ423" s="972"/>
      <c r="AK423" s="972"/>
      <c r="AL423" s="972"/>
      <c r="AM423" s="972"/>
      <c r="AN423" s="972"/>
      <c r="AO423" s="972"/>
      <c r="AP423" s="972"/>
      <c r="AQ423" s="972"/>
      <c r="AR423" s="972"/>
      <c r="AS423" s="972"/>
      <c r="AT423" s="972"/>
      <c r="AU423" s="972"/>
      <c r="AV423" s="972"/>
      <c r="AW423" s="972"/>
      <c r="AX423" s="972"/>
      <c r="AY423" s="972"/>
      <c r="AZ423" s="972"/>
      <c r="BA423" s="972"/>
      <c r="BB423" s="972"/>
      <c r="BC423" s="972"/>
      <c r="BD423" s="972"/>
      <c r="BE423" s="972"/>
    </row>
    <row r="424" spans="3:57">
      <c r="C424" s="972"/>
      <c r="D424" s="972"/>
      <c r="E424" s="972"/>
      <c r="F424" s="972"/>
      <c r="G424" s="972"/>
      <c r="H424" s="972"/>
      <c r="I424" s="972"/>
      <c r="J424" s="972"/>
      <c r="K424" s="972"/>
      <c r="L424" s="972"/>
      <c r="M424" s="972"/>
      <c r="N424" s="972"/>
      <c r="O424" s="972"/>
      <c r="P424" s="972"/>
      <c r="Q424" s="972"/>
      <c r="R424" s="972"/>
      <c r="S424" s="972"/>
      <c r="T424" s="972"/>
      <c r="U424" s="972"/>
      <c r="V424" s="972"/>
      <c r="W424" s="972"/>
      <c r="X424" s="972"/>
      <c r="Y424" s="972"/>
      <c r="Z424" s="972"/>
      <c r="AA424" s="972"/>
      <c r="AB424" s="972"/>
      <c r="AC424" s="972"/>
      <c r="AD424" s="972"/>
      <c r="AE424" s="972"/>
      <c r="AF424" s="972"/>
      <c r="AG424" s="972"/>
      <c r="AH424" s="972"/>
      <c r="AI424" s="972"/>
      <c r="AJ424" s="972"/>
      <c r="AK424" s="972"/>
      <c r="AL424" s="972"/>
      <c r="AM424" s="972"/>
      <c r="AN424" s="972"/>
      <c r="AO424" s="972"/>
      <c r="AP424" s="972"/>
      <c r="AQ424" s="972"/>
      <c r="AR424" s="972"/>
      <c r="AS424" s="972"/>
      <c r="AT424" s="972"/>
      <c r="AU424" s="972"/>
      <c r="AV424" s="972"/>
      <c r="AW424" s="972"/>
      <c r="AX424" s="972"/>
      <c r="AY424" s="972"/>
      <c r="AZ424" s="972"/>
      <c r="BA424" s="972"/>
      <c r="BB424" s="972"/>
      <c r="BC424" s="972"/>
      <c r="BD424" s="972"/>
      <c r="BE424" s="972"/>
    </row>
    <row r="425" spans="3:57">
      <c r="C425" s="972"/>
      <c r="D425" s="972"/>
      <c r="E425" s="972"/>
      <c r="F425" s="972"/>
      <c r="G425" s="972"/>
      <c r="H425" s="972"/>
      <c r="I425" s="972"/>
      <c r="J425" s="972"/>
      <c r="K425" s="972"/>
      <c r="L425" s="972"/>
      <c r="M425" s="972"/>
      <c r="N425" s="972"/>
      <c r="O425" s="972"/>
      <c r="P425" s="972"/>
      <c r="Q425" s="972"/>
      <c r="R425" s="972"/>
      <c r="S425" s="972"/>
      <c r="T425" s="972"/>
      <c r="U425" s="972"/>
      <c r="V425" s="972"/>
      <c r="W425" s="972"/>
      <c r="X425" s="972"/>
      <c r="Y425" s="972"/>
      <c r="Z425" s="972"/>
      <c r="AA425" s="972"/>
      <c r="AB425" s="972"/>
      <c r="AC425" s="972"/>
      <c r="AD425" s="972"/>
      <c r="AE425" s="972"/>
      <c r="AF425" s="972"/>
      <c r="AG425" s="972"/>
      <c r="AH425" s="972"/>
      <c r="AI425" s="972"/>
      <c r="AJ425" s="972"/>
      <c r="AK425" s="972"/>
      <c r="AL425" s="972"/>
      <c r="AM425" s="972"/>
      <c r="AN425" s="972"/>
      <c r="AO425" s="972"/>
      <c r="AP425" s="972"/>
      <c r="AQ425" s="972"/>
      <c r="AR425" s="972"/>
      <c r="AS425" s="972"/>
      <c r="AT425" s="972"/>
      <c r="AU425" s="972"/>
      <c r="AV425" s="972"/>
      <c r="AW425" s="972"/>
      <c r="AX425" s="972"/>
      <c r="AY425" s="972"/>
      <c r="AZ425" s="972"/>
      <c r="BA425" s="972"/>
      <c r="BB425" s="972"/>
      <c r="BC425" s="972"/>
      <c r="BD425" s="972"/>
      <c r="BE425" s="972"/>
    </row>
    <row r="426" spans="3:57">
      <c r="C426" s="972"/>
      <c r="D426" s="972"/>
      <c r="E426" s="972"/>
      <c r="F426" s="972"/>
      <c r="G426" s="972"/>
      <c r="H426" s="972"/>
      <c r="I426" s="972"/>
      <c r="J426" s="972"/>
      <c r="K426" s="972"/>
      <c r="L426" s="972"/>
      <c r="M426" s="972"/>
      <c r="N426" s="972"/>
      <c r="O426" s="972"/>
      <c r="P426" s="972"/>
      <c r="Q426" s="972"/>
      <c r="R426" s="972"/>
      <c r="S426" s="972"/>
      <c r="T426" s="972"/>
      <c r="U426" s="972"/>
      <c r="V426" s="972"/>
      <c r="W426" s="972"/>
      <c r="X426" s="972"/>
      <c r="Y426" s="972"/>
      <c r="Z426" s="972"/>
      <c r="AA426" s="972"/>
      <c r="AB426" s="972"/>
      <c r="AC426" s="972"/>
      <c r="AD426" s="972"/>
      <c r="AE426" s="972"/>
      <c r="AF426" s="972"/>
      <c r="AG426" s="972"/>
      <c r="AH426" s="972"/>
      <c r="AI426" s="972"/>
      <c r="AJ426" s="972"/>
      <c r="AK426" s="972"/>
      <c r="AL426" s="972"/>
      <c r="AM426" s="972"/>
      <c r="AN426" s="972"/>
      <c r="AO426" s="972"/>
      <c r="AP426" s="972"/>
      <c r="AQ426" s="972"/>
      <c r="AR426" s="972"/>
      <c r="AS426" s="972"/>
      <c r="AT426" s="972"/>
      <c r="AU426" s="972"/>
      <c r="AV426" s="972"/>
      <c r="AW426" s="972"/>
      <c r="AX426" s="972"/>
      <c r="AY426" s="972"/>
      <c r="AZ426" s="972"/>
      <c r="BA426" s="972"/>
      <c r="BB426" s="972"/>
      <c r="BC426" s="972"/>
      <c r="BD426" s="972"/>
      <c r="BE426" s="972"/>
    </row>
    <row r="427" spans="3:57">
      <c r="C427" s="972"/>
      <c r="D427" s="972"/>
      <c r="E427" s="972"/>
      <c r="F427" s="972"/>
      <c r="G427" s="972"/>
      <c r="H427" s="972"/>
      <c r="I427" s="972"/>
      <c r="J427" s="972"/>
      <c r="K427" s="972"/>
      <c r="L427" s="972"/>
      <c r="M427" s="972"/>
      <c r="N427" s="972"/>
      <c r="O427" s="972"/>
      <c r="P427" s="972"/>
      <c r="Q427" s="972"/>
      <c r="R427" s="972"/>
      <c r="S427" s="972"/>
      <c r="T427" s="972"/>
      <c r="U427" s="972"/>
      <c r="V427" s="972"/>
      <c r="W427" s="972"/>
      <c r="X427" s="972"/>
      <c r="Y427" s="972"/>
      <c r="Z427" s="972"/>
      <c r="AA427" s="972"/>
      <c r="AB427" s="972"/>
      <c r="AC427" s="972"/>
      <c r="AD427" s="972"/>
      <c r="AE427" s="972"/>
      <c r="AF427" s="972"/>
      <c r="AG427" s="972"/>
      <c r="AH427" s="972"/>
      <c r="AI427" s="972"/>
      <c r="AJ427" s="972"/>
      <c r="AK427" s="972"/>
      <c r="AL427" s="972"/>
      <c r="AM427" s="972"/>
      <c r="AN427" s="972"/>
      <c r="AO427" s="972"/>
      <c r="AP427" s="972"/>
      <c r="AQ427" s="972"/>
      <c r="AR427" s="972"/>
      <c r="AS427" s="972"/>
      <c r="AT427" s="972"/>
      <c r="AU427" s="972"/>
      <c r="AV427" s="972"/>
      <c r="AW427" s="972"/>
      <c r="AX427" s="972"/>
      <c r="AY427" s="972"/>
      <c r="AZ427" s="972"/>
      <c r="BA427" s="972"/>
      <c r="BB427" s="972"/>
      <c r="BC427" s="972"/>
      <c r="BD427" s="972"/>
      <c r="BE427" s="972"/>
    </row>
    <row r="428" spans="3:57">
      <c r="C428" s="972"/>
      <c r="D428" s="972"/>
      <c r="E428" s="972"/>
      <c r="F428" s="972"/>
      <c r="G428" s="972"/>
      <c r="H428" s="972"/>
      <c r="I428" s="972"/>
      <c r="J428" s="972"/>
      <c r="K428" s="972"/>
      <c r="L428" s="972"/>
      <c r="M428" s="972"/>
      <c r="N428" s="972"/>
      <c r="O428" s="972"/>
      <c r="P428" s="972"/>
      <c r="Q428" s="972"/>
      <c r="R428" s="972"/>
      <c r="S428" s="972"/>
      <c r="T428" s="972"/>
      <c r="U428" s="972"/>
      <c r="V428" s="972"/>
      <c r="W428" s="972"/>
      <c r="X428" s="972"/>
      <c r="Y428" s="972"/>
      <c r="Z428" s="972"/>
      <c r="AA428" s="972"/>
      <c r="AB428" s="972"/>
      <c r="AC428" s="972"/>
      <c r="AD428" s="972"/>
      <c r="AE428" s="972"/>
      <c r="AF428" s="972"/>
      <c r="AG428" s="972"/>
      <c r="AH428" s="972"/>
      <c r="AI428" s="972"/>
      <c r="AJ428" s="972"/>
      <c r="AK428" s="972"/>
      <c r="AL428" s="972"/>
      <c r="AM428" s="972"/>
      <c r="AN428" s="972"/>
      <c r="AO428" s="972"/>
      <c r="AP428" s="972"/>
      <c r="AQ428" s="972"/>
      <c r="AR428" s="972"/>
      <c r="AS428" s="972"/>
      <c r="AT428" s="972"/>
      <c r="AU428" s="972"/>
      <c r="AV428" s="972"/>
      <c r="AW428" s="972"/>
      <c r="AX428" s="972"/>
      <c r="AY428" s="972"/>
      <c r="AZ428" s="972"/>
      <c r="BA428" s="972"/>
      <c r="BB428" s="972"/>
      <c r="BC428" s="972"/>
      <c r="BD428" s="972"/>
      <c r="BE428" s="972"/>
    </row>
    <row r="429" spans="3:57">
      <c r="C429" s="972"/>
      <c r="D429" s="972"/>
      <c r="E429" s="972"/>
      <c r="F429" s="972"/>
      <c r="G429" s="972"/>
      <c r="H429" s="972"/>
      <c r="I429" s="972"/>
      <c r="J429" s="972"/>
      <c r="K429" s="972"/>
      <c r="L429" s="972"/>
      <c r="M429" s="972"/>
      <c r="N429" s="972"/>
      <c r="O429" s="972"/>
      <c r="P429" s="972"/>
      <c r="Q429" s="972"/>
      <c r="R429" s="972"/>
      <c r="S429" s="972"/>
      <c r="T429" s="972"/>
      <c r="U429" s="972"/>
      <c r="V429" s="972"/>
      <c r="W429" s="972"/>
      <c r="X429" s="972"/>
      <c r="Y429" s="972"/>
      <c r="Z429" s="972"/>
      <c r="AA429" s="972"/>
      <c r="AB429" s="972"/>
      <c r="AC429" s="972"/>
      <c r="AD429" s="972"/>
      <c r="AE429" s="972"/>
      <c r="AF429" s="972"/>
      <c r="AG429" s="972"/>
      <c r="AH429" s="972"/>
      <c r="AI429" s="972"/>
      <c r="AJ429" s="972"/>
      <c r="AK429" s="972"/>
      <c r="AL429" s="972"/>
      <c r="AM429" s="972"/>
      <c r="AN429" s="972"/>
      <c r="AO429" s="972"/>
      <c r="AP429" s="972"/>
      <c r="AQ429" s="972"/>
      <c r="AR429" s="972"/>
      <c r="AS429" s="972"/>
      <c r="AT429" s="972"/>
      <c r="AU429" s="972"/>
      <c r="AV429" s="972"/>
      <c r="AW429" s="972"/>
      <c r="AX429" s="972"/>
      <c r="AY429" s="972"/>
      <c r="AZ429" s="972"/>
      <c r="BA429" s="972"/>
      <c r="BB429" s="972"/>
      <c r="BC429" s="972"/>
      <c r="BD429" s="972"/>
      <c r="BE429" s="972"/>
    </row>
    <row r="430" spans="3:57">
      <c r="C430" s="972"/>
      <c r="D430" s="972"/>
      <c r="E430" s="972"/>
      <c r="F430" s="972"/>
      <c r="G430" s="972"/>
      <c r="H430" s="972"/>
      <c r="I430" s="972"/>
      <c r="J430" s="972"/>
      <c r="K430" s="972"/>
      <c r="L430" s="972"/>
      <c r="M430" s="972"/>
      <c r="N430" s="972"/>
      <c r="O430" s="972"/>
      <c r="P430" s="972"/>
      <c r="Q430" s="972"/>
      <c r="R430" s="972"/>
      <c r="S430" s="972"/>
      <c r="T430" s="972"/>
      <c r="U430" s="972"/>
      <c r="V430" s="972"/>
      <c r="W430" s="972"/>
      <c r="X430" s="972"/>
      <c r="Y430" s="972"/>
      <c r="Z430" s="972"/>
      <c r="AA430" s="972"/>
      <c r="AB430" s="972"/>
      <c r="AC430" s="972"/>
      <c r="AD430" s="972"/>
      <c r="AE430" s="972"/>
      <c r="AF430" s="972"/>
      <c r="AG430" s="972"/>
      <c r="AH430" s="972"/>
      <c r="AI430" s="972"/>
      <c r="AJ430" s="972"/>
      <c r="AK430" s="972"/>
      <c r="AL430" s="972"/>
      <c r="AM430" s="972"/>
      <c r="AN430" s="972"/>
      <c r="AO430" s="972"/>
      <c r="AP430" s="972"/>
      <c r="AQ430" s="972"/>
      <c r="AR430" s="972"/>
      <c r="AS430" s="972"/>
      <c r="AT430" s="972"/>
      <c r="AU430" s="972"/>
      <c r="AV430" s="972"/>
      <c r="AW430" s="972"/>
      <c r="AX430" s="972"/>
      <c r="AY430" s="972"/>
      <c r="AZ430" s="972"/>
      <c r="BA430" s="972"/>
      <c r="BB430" s="972"/>
      <c r="BC430" s="972"/>
      <c r="BD430" s="972"/>
      <c r="BE430" s="972"/>
    </row>
    <row r="431" spans="3:57">
      <c r="C431" s="972"/>
      <c r="D431" s="972"/>
      <c r="E431" s="972"/>
      <c r="F431" s="972"/>
      <c r="G431" s="972"/>
      <c r="H431" s="972"/>
      <c r="I431" s="972"/>
      <c r="J431" s="972"/>
      <c r="K431" s="972"/>
      <c r="L431" s="972"/>
      <c r="M431" s="972"/>
      <c r="N431" s="972"/>
      <c r="O431" s="972"/>
      <c r="P431" s="972"/>
      <c r="Q431" s="972"/>
      <c r="R431" s="972"/>
      <c r="S431" s="972"/>
      <c r="T431" s="972"/>
      <c r="U431" s="972"/>
      <c r="V431" s="972"/>
      <c r="W431" s="972"/>
      <c r="X431" s="972"/>
      <c r="Y431" s="972"/>
      <c r="Z431" s="972"/>
      <c r="AA431" s="972"/>
      <c r="AB431" s="972"/>
      <c r="AC431" s="972"/>
      <c r="AD431" s="972"/>
      <c r="AE431" s="972"/>
      <c r="AF431" s="972"/>
      <c r="AG431" s="972"/>
      <c r="AH431" s="972"/>
      <c r="AI431" s="972"/>
      <c r="AJ431" s="972"/>
      <c r="AK431" s="972"/>
      <c r="AL431" s="972"/>
      <c r="AM431" s="972"/>
      <c r="AN431" s="972"/>
      <c r="AO431" s="972"/>
      <c r="AP431" s="972"/>
      <c r="AQ431" s="972"/>
      <c r="AR431" s="972"/>
      <c r="AS431" s="972"/>
      <c r="AT431" s="972"/>
      <c r="AU431" s="972"/>
      <c r="AV431" s="972"/>
      <c r="AW431" s="972"/>
      <c r="AX431" s="972"/>
      <c r="AY431" s="972"/>
      <c r="AZ431" s="972"/>
      <c r="BA431" s="972"/>
      <c r="BB431" s="972"/>
      <c r="BC431" s="972"/>
      <c r="BD431" s="972"/>
      <c r="BE431" s="972"/>
    </row>
    <row r="432" spans="3:57">
      <c r="C432" s="972"/>
      <c r="D432" s="972"/>
      <c r="E432" s="972"/>
      <c r="F432" s="972"/>
      <c r="G432" s="972"/>
      <c r="H432" s="972"/>
      <c r="I432" s="972"/>
      <c r="J432" s="972"/>
      <c r="K432" s="972"/>
      <c r="L432" s="972"/>
      <c r="M432" s="972"/>
      <c r="N432" s="972"/>
      <c r="O432" s="972"/>
      <c r="P432" s="972"/>
      <c r="Q432" s="972"/>
      <c r="R432" s="972"/>
      <c r="S432" s="972"/>
      <c r="T432" s="972"/>
      <c r="U432" s="972"/>
      <c r="V432" s="972"/>
      <c r="W432" s="972"/>
      <c r="X432" s="972"/>
      <c r="Y432" s="972"/>
      <c r="Z432" s="972"/>
      <c r="AA432" s="972"/>
      <c r="AB432" s="972"/>
      <c r="AC432" s="972"/>
      <c r="AD432" s="972"/>
      <c r="AE432" s="972"/>
      <c r="AF432" s="972"/>
      <c r="AG432" s="972"/>
      <c r="AH432" s="972"/>
      <c r="AI432" s="972"/>
      <c r="AJ432" s="972"/>
      <c r="AK432" s="972"/>
      <c r="AL432" s="972"/>
      <c r="AM432" s="972"/>
      <c r="AN432" s="972"/>
      <c r="AO432" s="972"/>
      <c r="AP432" s="972"/>
      <c r="AQ432" s="972"/>
      <c r="AR432" s="972"/>
      <c r="AS432" s="972"/>
      <c r="AT432" s="972"/>
      <c r="AU432" s="972"/>
      <c r="AV432" s="972"/>
      <c r="AW432" s="972"/>
      <c r="AX432" s="972"/>
      <c r="AY432" s="972"/>
      <c r="AZ432" s="972"/>
      <c r="BA432" s="972"/>
      <c r="BB432" s="972"/>
      <c r="BC432" s="972"/>
      <c r="BD432" s="972"/>
      <c r="BE432" s="972"/>
    </row>
    <row r="433" spans="3:57">
      <c r="C433" s="972"/>
      <c r="D433" s="972"/>
      <c r="E433" s="972"/>
      <c r="F433" s="972"/>
      <c r="G433" s="972"/>
      <c r="H433" s="972"/>
      <c r="I433" s="972"/>
      <c r="J433" s="972"/>
      <c r="K433" s="972"/>
      <c r="L433" s="972"/>
      <c r="M433" s="972"/>
      <c r="N433" s="972"/>
      <c r="O433" s="972"/>
      <c r="P433" s="972"/>
      <c r="Q433" s="972"/>
      <c r="R433" s="972"/>
      <c r="S433" s="972"/>
      <c r="T433" s="972"/>
      <c r="U433" s="972"/>
      <c r="V433" s="972"/>
      <c r="W433" s="972"/>
      <c r="X433" s="972"/>
      <c r="Y433" s="972"/>
      <c r="Z433" s="972"/>
      <c r="AA433" s="972"/>
      <c r="AB433" s="972"/>
      <c r="AC433" s="972"/>
      <c r="AD433" s="972"/>
      <c r="AE433" s="972"/>
      <c r="AF433" s="972"/>
      <c r="AG433" s="972"/>
      <c r="AH433" s="972"/>
      <c r="AI433" s="972"/>
      <c r="AJ433" s="972"/>
      <c r="AK433" s="972"/>
      <c r="AL433" s="972"/>
      <c r="AM433" s="972"/>
      <c r="AN433" s="972"/>
      <c r="AO433" s="972"/>
      <c r="AP433" s="972"/>
      <c r="AQ433" s="972"/>
      <c r="AR433" s="972"/>
      <c r="AS433" s="972"/>
      <c r="AT433" s="972"/>
      <c r="AU433" s="972"/>
      <c r="AV433" s="972"/>
      <c r="AW433" s="972"/>
      <c r="AX433" s="972"/>
      <c r="AY433" s="972"/>
      <c r="AZ433" s="972"/>
      <c r="BA433" s="972"/>
      <c r="BB433" s="972"/>
      <c r="BC433" s="972"/>
      <c r="BD433" s="972"/>
      <c r="BE433" s="972"/>
    </row>
    <row r="434" spans="3:57">
      <c r="C434" s="972"/>
      <c r="D434" s="972"/>
      <c r="E434" s="972"/>
      <c r="F434" s="972"/>
      <c r="G434" s="972"/>
      <c r="H434" s="972"/>
      <c r="I434" s="972"/>
      <c r="J434" s="972"/>
      <c r="K434" s="972"/>
      <c r="L434" s="972"/>
      <c r="M434" s="972"/>
      <c r="N434" s="972"/>
      <c r="O434" s="972"/>
      <c r="P434" s="972"/>
      <c r="Q434" s="972"/>
      <c r="R434" s="972"/>
      <c r="S434" s="972"/>
      <c r="T434" s="972"/>
      <c r="U434" s="972"/>
      <c r="V434" s="972"/>
      <c r="W434" s="972"/>
      <c r="X434" s="972"/>
      <c r="Y434" s="972"/>
      <c r="Z434" s="972"/>
      <c r="AA434" s="972"/>
      <c r="AB434" s="972"/>
      <c r="AC434" s="972"/>
      <c r="AD434" s="972"/>
      <c r="AE434" s="972"/>
      <c r="AF434" s="972"/>
      <c r="AG434" s="972"/>
      <c r="AH434" s="972"/>
      <c r="AI434" s="972"/>
      <c r="AJ434" s="972"/>
      <c r="AK434" s="972"/>
      <c r="AL434" s="972"/>
      <c r="AM434" s="972"/>
      <c r="AN434" s="972"/>
      <c r="AO434" s="972"/>
      <c r="AP434" s="972"/>
      <c r="AQ434" s="972"/>
      <c r="AR434" s="972"/>
      <c r="AS434" s="972"/>
      <c r="AT434" s="972"/>
      <c r="AU434" s="972"/>
      <c r="AV434" s="972"/>
      <c r="AW434" s="972"/>
      <c r="AX434" s="972"/>
      <c r="AY434" s="972"/>
      <c r="AZ434" s="972"/>
      <c r="BA434" s="972"/>
      <c r="BB434" s="972"/>
      <c r="BC434" s="972"/>
      <c r="BD434" s="972"/>
      <c r="BE434" s="972"/>
    </row>
    <row r="435" spans="3:57">
      <c r="C435" s="972"/>
      <c r="D435" s="972"/>
      <c r="E435" s="972"/>
      <c r="F435" s="972"/>
      <c r="G435" s="972"/>
      <c r="H435" s="972"/>
      <c r="I435" s="972"/>
      <c r="J435" s="972"/>
      <c r="K435" s="972"/>
      <c r="L435" s="972"/>
      <c r="M435" s="972"/>
      <c r="N435" s="972"/>
      <c r="O435" s="972"/>
      <c r="P435" s="972"/>
      <c r="Q435" s="972"/>
      <c r="R435" s="972"/>
      <c r="S435" s="972"/>
      <c r="T435" s="972"/>
      <c r="U435" s="972"/>
      <c r="V435" s="972"/>
      <c r="W435" s="972"/>
      <c r="X435" s="972"/>
      <c r="Y435" s="972"/>
      <c r="Z435" s="972"/>
      <c r="AA435" s="972"/>
      <c r="AB435" s="972"/>
      <c r="AC435" s="972"/>
      <c r="AD435" s="972"/>
      <c r="AE435" s="972"/>
      <c r="AF435" s="972"/>
      <c r="AG435" s="972"/>
      <c r="AH435" s="972"/>
      <c r="AI435" s="972"/>
      <c r="AJ435" s="972"/>
      <c r="AK435" s="972"/>
      <c r="AL435" s="972"/>
      <c r="AM435" s="972"/>
      <c r="AN435" s="972"/>
      <c r="AO435" s="972"/>
      <c r="AP435" s="972"/>
      <c r="AQ435" s="972"/>
      <c r="AR435" s="972"/>
      <c r="AS435" s="972"/>
      <c r="AT435" s="972"/>
      <c r="AU435" s="972"/>
      <c r="AV435" s="972"/>
      <c r="AW435" s="972"/>
      <c r="AX435" s="972"/>
      <c r="AY435" s="972"/>
      <c r="AZ435" s="972"/>
      <c r="BA435" s="972"/>
      <c r="BB435" s="972"/>
      <c r="BC435" s="972"/>
      <c r="BD435" s="972"/>
      <c r="BE435" s="972"/>
    </row>
    <row r="436" spans="3:57">
      <c r="C436" s="972"/>
      <c r="D436" s="972"/>
      <c r="E436" s="972"/>
      <c r="F436" s="972"/>
      <c r="G436" s="972"/>
      <c r="H436" s="972"/>
      <c r="I436" s="972"/>
      <c r="J436" s="972"/>
      <c r="K436" s="972"/>
      <c r="L436" s="972"/>
      <c r="M436" s="972"/>
      <c r="N436" s="972"/>
      <c r="O436" s="972"/>
      <c r="P436" s="972"/>
      <c r="Q436" s="972"/>
      <c r="R436" s="972"/>
      <c r="S436" s="972"/>
      <c r="T436" s="972"/>
      <c r="U436" s="972"/>
      <c r="V436" s="972"/>
      <c r="W436" s="972"/>
      <c r="X436" s="972"/>
      <c r="Y436" s="972"/>
      <c r="Z436" s="972"/>
      <c r="AA436" s="972"/>
      <c r="AB436" s="972"/>
      <c r="AC436" s="972"/>
      <c r="AD436" s="972"/>
      <c r="AE436" s="972"/>
      <c r="AF436" s="972"/>
      <c r="AG436" s="972"/>
      <c r="AH436" s="972"/>
      <c r="AI436" s="972"/>
      <c r="AJ436" s="972"/>
      <c r="AK436" s="972"/>
      <c r="AL436" s="972"/>
      <c r="AM436" s="972"/>
      <c r="AN436" s="972"/>
      <c r="AO436" s="972"/>
      <c r="AP436" s="972"/>
      <c r="AQ436" s="972"/>
      <c r="AR436" s="972"/>
      <c r="AS436" s="972"/>
      <c r="AT436" s="972"/>
      <c r="AU436" s="972"/>
      <c r="AV436" s="972"/>
      <c r="AW436" s="972"/>
      <c r="AX436" s="972"/>
      <c r="AY436" s="972"/>
      <c r="AZ436" s="972"/>
      <c r="BA436" s="972"/>
      <c r="BB436" s="972"/>
      <c r="BC436" s="972"/>
      <c r="BD436" s="972"/>
      <c r="BE436" s="972"/>
    </row>
    <row r="437" spans="3:57">
      <c r="C437" s="972"/>
      <c r="D437" s="972"/>
      <c r="E437" s="972"/>
      <c r="F437" s="972"/>
      <c r="G437" s="972"/>
      <c r="H437" s="972"/>
      <c r="I437" s="972"/>
      <c r="J437" s="972"/>
      <c r="K437" s="972"/>
      <c r="L437" s="972"/>
      <c r="M437" s="972"/>
      <c r="N437" s="972"/>
      <c r="O437" s="972"/>
      <c r="P437" s="972"/>
      <c r="Q437" s="972"/>
      <c r="R437" s="972"/>
      <c r="S437" s="972"/>
      <c r="T437" s="972"/>
      <c r="U437" s="972"/>
      <c r="V437" s="972"/>
      <c r="W437" s="972"/>
      <c r="X437" s="972"/>
      <c r="Y437" s="972"/>
      <c r="Z437" s="972"/>
      <c r="AA437" s="972"/>
      <c r="AB437" s="972"/>
      <c r="AC437" s="972"/>
      <c r="AD437" s="972"/>
      <c r="AE437" s="972"/>
      <c r="AF437" s="972"/>
      <c r="AG437" s="972"/>
      <c r="AH437" s="972"/>
      <c r="AI437" s="972"/>
      <c r="AJ437" s="972"/>
      <c r="AK437" s="972"/>
      <c r="AL437" s="972"/>
      <c r="AM437" s="972"/>
      <c r="AN437" s="972"/>
      <c r="AO437" s="972"/>
      <c r="AP437" s="972"/>
      <c r="AQ437" s="972"/>
      <c r="AR437" s="972"/>
      <c r="AS437" s="972"/>
      <c r="AT437" s="972"/>
      <c r="AU437" s="972"/>
      <c r="AV437" s="972"/>
      <c r="AW437" s="972"/>
      <c r="AX437" s="972"/>
      <c r="AY437" s="972"/>
      <c r="AZ437" s="972"/>
      <c r="BA437" s="972"/>
      <c r="BB437" s="972"/>
      <c r="BC437" s="972"/>
      <c r="BD437" s="972"/>
      <c r="BE437" s="972"/>
    </row>
    <row r="438" spans="3:57">
      <c r="C438" s="972"/>
      <c r="D438" s="972"/>
      <c r="E438" s="972"/>
      <c r="F438" s="972"/>
      <c r="G438" s="972"/>
      <c r="H438" s="972"/>
      <c r="I438" s="972"/>
      <c r="J438" s="972"/>
      <c r="K438" s="972"/>
      <c r="L438" s="972"/>
      <c r="M438" s="972"/>
      <c r="N438" s="972"/>
      <c r="O438" s="972"/>
      <c r="P438" s="972"/>
      <c r="Q438" s="972"/>
      <c r="R438" s="972"/>
      <c r="S438" s="972"/>
      <c r="T438" s="972"/>
      <c r="U438" s="972"/>
      <c r="V438" s="972"/>
      <c r="W438" s="972"/>
      <c r="X438" s="972"/>
      <c r="Y438" s="972"/>
      <c r="Z438" s="972"/>
      <c r="AA438" s="972"/>
      <c r="AB438" s="972"/>
      <c r="AC438" s="972"/>
      <c r="AD438" s="972"/>
      <c r="AE438" s="972"/>
      <c r="AF438" s="972"/>
      <c r="AG438" s="972"/>
      <c r="AH438" s="972"/>
      <c r="AI438" s="972"/>
      <c r="AJ438" s="972"/>
      <c r="AK438" s="972"/>
      <c r="AL438" s="972"/>
      <c r="AM438" s="972"/>
      <c r="AN438" s="972"/>
      <c r="AO438" s="972"/>
      <c r="AP438" s="972"/>
      <c r="AQ438" s="972"/>
      <c r="AR438" s="972"/>
      <c r="AS438" s="972"/>
      <c r="AT438" s="972"/>
      <c r="AU438" s="972"/>
      <c r="AV438" s="972"/>
      <c r="AW438" s="972"/>
      <c r="AX438" s="972"/>
      <c r="AY438" s="972"/>
      <c r="AZ438" s="972"/>
      <c r="BA438" s="972"/>
      <c r="BB438" s="972"/>
      <c r="BC438" s="972"/>
      <c r="BD438" s="972"/>
      <c r="BE438" s="972"/>
    </row>
    <row r="439" spans="3:57">
      <c r="C439" s="972"/>
      <c r="D439" s="972"/>
      <c r="E439" s="972"/>
      <c r="F439" s="972"/>
      <c r="G439" s="972"/>
      <c r="H439" s="972"/>
      <c r="I439" s="972"/>
      <c r="J439" s="972"/>
      <c r="K439" s="972"/>
      <c r="L439" s="972"/>
      <c r="M439" s="972"/>
      <c r="N439" s="972"/>
      <c r="O439" s="972"/>
      <c r="P439" s="972"/>
      <c r="Q439" s="972"/>
      <c r="R439" s="972"/>
      <c r="S439" s="972"/>
      <c r="T439" s="972"/>
      <c r="U439" s="972"/>
      <c r="V439" s="972"/>
      <c r="W439" s="972"/>
      <c r="X439" s="972"/>
      <c r="Y439" s="972"/>
      <c r="Z439" s="972"/>
      <c r="AA439" s="972"/>
      <c r="AB439" s="972"/>
      <c r="AC439" s="972"/>
      <c r="AD439" s="972"/>
      <c r="AE439" s="972"/>
      <c r="AF439" s="972"/>
      <c r="AG439" s="972"/>
      <c r="AH439" s="972"/>
      <c r="AI439" s="972"/>
      <c r="AJ439" s="972"/>
      <c r="AK439" s="972"/>
      <c r="AL439" s="972"/>
      <c r="AM439" s="972"/>
      <c r="AN439" s="972"/>
      <c r="AO439" s="972"/>
      <c r="AP439" s="972"/>
      <c r="AQ439" s="972"/>
      <c r="AR439" s="972"/>
      <c r="AS439" s="972"/>
      <c r="AT439" s="972"/>
      <c r="AU439" s="972"/>
      <c r="AV439" s="972"/>
      <c r="AW439" s="972"/>
      <c r="AX439" s="972"/>
      <c r="AY439" s="972"/>
      <c r="AZ439" s="972"/>
      <c r="BA439" s="972"/>
      <c r="BB439" s="972"/>
      <c r="BC439" s="972"/>
      <c r="BD439" s="972"/>
      <c r="BE439" s="972"/>
    </row>
    <row r="440" spans="3:57">
      <c r="C440" s="972"/>
      <c r="D440" s="972"/>
      <c r="E440" s="972"/>
      <c r="F440" s="972"/>
      <c r="G440" s="972"/>
      <c r="H440" s="972"/>
      <c r="I440" s="972"/>
      <c r="J440" s="972"/>
      <c r="K440" s="972"/>
      <c r="L440" s="972"/>
      <c r="M440" s="972"/>
      <c r="N440" s="972"/>
      <c r="O440" s="972"/>
      <c r="P440" s="972"/>
      <c r="Q440" s="972"/>
      <c r="R440" s="972"/>
      <c r="S440" s="972"/>
      <c r="T440" s="972"/>
      <c r="U440" s="972"/>
      <c r="V440" s="972"/>
      <c r="W440" s="972"/>
      <c r="X440" s="972"/>
      <c r="Y440" s="972"/>
      <c r="Z440" s="972"/>
      <c r="AA440" s="972"/>
      <c r="AB440" s="972"/>
      <c r="AC440" s="972"/>
      <c r="AD440" s="972"/>
      <c r="AE440" s="972"/>
      <c r="AF440" s="972"/>
      <c r="AG440" s="972"/>
      <c r="AH440" s="972"/>
      <c r="AI440" s="972"/>
      <c r="AJ440" s="972"/>
      <c r="AK440" s="972"/>
      <c r="AL440" s="972"/>
      <c r="AM440" s="972"/>
      <c r="AN440" s="972"/>
      <c r="AO440" s="972"/>
      <c r="AP440" s="972"/>
      <c r="AQ440" s="972"/>
      <c r="AR440" s="972"/>
      <c r="AS440" s="972"/>
      <c r="AT440" s="972"/>
      <c r="AU440" s="972"/>
      <c r="AV440" s="972"/>
      <c r="AW440" s="972"/>
      <c r="AX440" s="972"/>
      <c r="AY440" s="972"/>
      <c r="AZ440" s="972"/>
      <c r="BA440" s="972"/>
      <c r="BB440" s="972"/>
      <c r="BC440" s="972"/>
      <c r="BD440" s="972"/>
      <c r="BE440" s="972"/>
    </row>
    <row r="441" spans="3:57">
      <c r="C441" s="972"/>
      <c r="D441" s="972"/>
      <c r="E441" s="972"/>
      <c r="F441" s="972"/>
      <c r="G441" s="972"/>
      <c r="H441" s="972"/>
      <c r="I441" s="972"/>
      <c r="J441" s="972"/>
      <c r="K441" s="972"/>
      <c r="L441" s="972"/>
      <c r="M441" s="972"/>
      <c r="N441" s="972"/>
      <c r="O441" s="972"/>
      <c r="P441" s="972"/>
      <c r="Q441" s="972"/>
      <c r="R441" s="972"/>
      <c r="S441" s="972"/>
      <c r="T441" s="972"/>
      <c r="U441" s="972"/>
      <c r="V441" s="972"/>
      <c r="W441" s="972"/>
      <c r="X441" s="972"/>
      <c r="Y441" s="972"/>
      <c r="Z441" s="972"/>
      <c r="AA441" s="972"/>
      <c r="AB441" s="972"/>
      <c r="AC441" s="972"/>
      <c r="AD441" s="972"/>
      <c r="AE441" s="972"/>
      <c r="AF441" s="972"/>
      <c r="AG441" s="972"/>
      <c r="AH441" s="972"/>
      <c r="AI441" s="972"/>
      <c r="AJ441" s="972"/>
      <c r="AK441" s="972"/>
      <c r="AL441" s="972"/>
      <c r="AM441" s="972"/>
      <c r="AN441" s="972"/>
      <c r="AO441" s="972"/>
      <c r="AP441" s="972"/>
      <c r="AQ441" s="972"/>
      <c r="AR441" s="972"/>
      <c r="AS441" s="972"/>
      <c r="AT441" s="972"/>
      <c r="AU441" s="972"/>
      <c r="AV441" s="972"/>
      <c r="AW441" s="972"/>
      <c r="AX441" s="972"/>
      <c r="AY441" s="972"/>
      <c r="AZ441" s="972"/>
      <c r="BA441" s="972"/>
      <c r="BB441" s="972"/>
      <c r="BC441" s="972"/>
      <c r="BD441" s="972"/>
      <c r="BE441" s="972"/>
    </row>
    <row r="442" spans="3:57">
      <c r="C442" s="972"/>
      <c r="D442" s="972"/>
      <c r="E442" s="972"/>
      <c r="F442" s="972"/>
      <c r="G442" s="972"/>
      <c r="H442" s="972"/>
      <c r="I442" s="972"/>
      <c r="J442" s="972"/>
      <c r="K442" s="972"/>
      <c r="L442" s="972"/>
      <c r="M442" s="972"/>
      <c r="N442" s="972"/>
      <c r="O442" s="972"/>
      <c r="P442" s="972"/>
      <c r="Q442" s="972"/>
      <c r="R442" s="972"/>
      <c r="S442" s="972"/>
      <c r="T442" s="972"/>
      <c r="U442" s="972"/>
      <c r="V442" s="972"/>
      <c r="W442" s="972"/>
      <c r="X442" s="972"/>
      <c r="Y442" s="972"/>
      <c r="Z442" s="972"/>
      <c r="AA442" s="972"/>
      <c r="AB442" s="972"/>
      <c r="AC442" s="972"/>
      <c r="AD442" s="972"/>
      <c r="AE442" s="972"/>
      <c r="AF442" s="972"/>
      <c r="AG442" s="972"/>
      <c r="AH442" s="972"/>
      <c r="AI442" s="972"/>
      <c r="AJ442" s="972"/>
      <c r="AK442" s="972"/>
      <c r="AL442" s="972"/>
      <c r="AM442" s="972"/>
      <c r="AN442" s="972"/>
      <c r="AO442" s="972"/>
      <c r="AP442" s="972"/>
      <c r="AQ442" s="972"/>
      <c r="AR442" s="972"/>
      <c r="AS442" s="972"/>
      <c r="AT442" s="972"/>
      <c r="AU442" s="972"/>
      <c r="AV442" s="972"/>
      <c r="AW442" s="972"/>
      <c r="AX442" s="972"/>
      <c r="AY442" s="972"/>
      <c r="AZ442" s="972"/>
      <c r="BA442" s="972"/>
      <c r="BB442" s="972"/>
      <c r="BC442" s="972"/>
      <c r="BD442" s="972"/>
      <c r="BE442" s="972"/>
    </row>
    <row r="443" spans="3:57">
      <c r="C443" s="972"/>
      <c r="D443" s="972"/>
      <c r="E443" s="972"/>
      <c r="F443" s="972"/>
      <c r="G443" s="972"/>
      <c r="H443" s="972"/>
      <c r="I443" s="972"/>
      <c r="J443" s="972"/>
      <c r="K443" s="972"/>
      <c r="L443" s="972"/>
      <c r="M443" s="972"/>
      <c r="N443" s="972"/>
      <c r="O443" s="972"/>
      <c r="P443" s="972"/>
      <c r="Q443" s="972"/>
      <c r="R443" s="972"/>
      <c r="S443" s="972"/>
      <c r="T443" s="972"/>
      <c r="U443" s="972"/>
      <c r="V443" s="972"/>
      <c r="W443" s="972"/>
      <c r="X443" s="972"/>
      <c r="Y443" s="972"/>
      <c r="Z443" s="972"/>
      <c r="AA443" s="972"/>
      <c r="AB443" s="972"/>
      <c r="AC443" s="972"/>
      <c r="AD443" s="972"/>
      <c r="AE443" s="972"/>
      <c r="AF443" s="972"/>
      <c r="AG443" s="972"/>
      <c r="AH443" s="972"/>
      <c r="AI443" s="972"/>
      <c r="AJ443" s="972"/>
      <c r="AK443" s="972"/>
      <c r="AL443" s="972"/>
      <c r="AM443" s="972"/>
      <c r="AN443" s="972"/>
      <c r="AO443" s="972"/>
      <c r="AP443" s="972"/>
      <c r="AQ443" s="972"/>
      <c r="AR443" s="972"/>
      <c r="AS443" s="972"/>
      <c r="AT443" s="972"/>
      <c r="AU443" s="972"/>
      <c r="AV443" s="972"/>
      <c r="AW443" s="972"/>
      <c r="AX443" s="972"/>
      <c r="AY443" s="972"/>
      <c r="AZ443" s="972"/>
      <c r="BA443" s="972"/>
      <c r="BB443" s="972"/>
      <c r="BC443" s="972"/>
      <c r="BD443" s="972"/>
      <c r="BE443" s="972"/>
    </row>
    <row r="444" spans="3:57">
      <c r="C444" s="972"/>
      <c r="D444" s="972"/>
      <c r="E444" s="972"/>
      <c r="F444" s="972"/>
      <c r="G444" s="972"/>
      <c r="H444" s="972"/>
      <c r="I444" s="972"/>
      <c r="J444" s="972"/>
      <c r="K444" s="972"/>
      <c r="L444" s="972"/>
      <c r="M444" s="972"/>
      <c r="N444" s="972"/>
      <c r="O444" s="972"/>
      <c r="P444" s="972"/>
      <c r="Q444" s="972"/>
      <c r="R444" s="972"/>
      <c r="S444" s="972"/>
      <c r="T444" s="972"/>
      <c r="U444" s="972"/>
      <c r="V444" s="972"/>
      <c r="W444" s="972"/>
      <c r="X444" s="972"/>
      <c r="Y444" s="972"/>
      <c r="Z444" s="972"/>
      <c r="AA444" s="972"/>
      <c r="AB444" s="972"/>
      <c r="AC444" s="972"/>
      <c r="AD444" s="972"/>
      <c r="AE444" s="972"/>
      <c r="AF444" s="972"/>
      <c r="AG444" s="972"/>
      <c r="AH444" s="972"/>
      <c r="AI444" s="972"/>
      <c r="AJ444" s="972"/>
      <c r="AK444" s="972"/>
      <c r="AL444" s="972"/>
      <c r="AM444" s="972"/>
      <c r="AN444" s="972"/>
      <c r="AO444" s="972"/>
      <c r="AP444" s="972"/>
      <c r="AQ444" s="972"/>
      <c r="AR444" s="972"/>
      <c r="AS444" s="972"/>
      <c r="AT444" s="972"/>
      <c r="AU444" s="972"/>
      <c r="AV444" s="972"/>
      <c r="AW444" s="972"/>
      <c r="AX444" s="972"/>
      <c r="AY444" s="972"/>
      <c r="AZ444" s="972"/>
      <c r="BA444" s="972"/>
      <c r="BB444" s="972"/>
      <c r="BC444" s="972"/>
      <c r="BD444" s="972"/>
      <c r="BE444" s="972"/>
    </row>
    <row r="445" spans="3:57">
      <c r="C445" s="972"/>
      <c r="D445" s="972"/>
      <c r="E445" s="972"/>
      <c r="F445" s="972"/>
      <c r="G445" s="972"/>
      <c r="H445" s="972"/>
      <c r="I445" s="972"/>
      <c r="J445" s="972"/>
      <c r="K445" s="972"/>
      <c r="L445" s="972"/>
      <c r="M445" s="972"/>
      <c r="N445" s="972"/>
      <c r="O445" s="972"/>
      <c r="P445" s="972"/>
      <c r="Q445" s="972"/>
      <c r="R445" s="972"/>
      <c r="S445" s="972"/>
      <c r="T445" s="972"/>
      <c r="U445" s="972"/>
      <c r="V445" s="972"/>
      <c r="W445" s="972"/>
      <c r="X445" s="972"/>
      <c r="Y445" s="972"/>
      <c r="Z445" s="972"/>
      <c r="AA445" s="972"/>
      <c r="AB445" s="972"/>
      <c r="AC445" s="972"/>
      <c r="AD445" s="972"/>
      <c r="AE445" s="972"/>
      <c r="AF445" s="972"/>
      <c r="AG445" s="972"/>
      <c r="AH445" s="972"/>
      <c r="AI445" s="972"/>
      <c r="AJ445" s="972"/>
      <c r="AK445" s="972"/>
      <c r="AL445" s="972"/>
      <c r="AM445" s="972"/>
      <c r="AN445" s="972"/>
      <c r="AO445" s="972"/>
      <c r="AP445" s="972"/>
      <c r="AQ445" s="972"/>
      <c r="AR445" s="972"/>
      <c r="AS445" s="972"/>
      <c r="AT445" s="972"/>
      <c r="AU445" s="972"/>
      <c r="AV445" s="972"/>
      <c r="AW445" s="972"/>
      <c r="AX445" s="972"/>
      <c r="AY445" s="972"/>
      <c r="AZ445" s="972"/>
      <c r="BA445" s="972"/>
      <c r="BB445" s="972"/>
      <c r="BC445" s="972"/>
      <c r="BD445" s="972"/>
      <c r="BE445" s="972"/>
    </row>
    <row r="446" spans="3:57">
      <c r="C446" s="972"/>
      <c r="D446" s="972"/>
      <c r="E446" s="972"/>
      <c r="F446" s="972"/>
      <c r="G446" s="972"/>
      <c r="H446" s="972"/>
      <c r="I446" s="972"/>
      <c r="J446" s="972"/>
      <c r="K446" s="972"/>
      <c r="L446" s="972"/>
      <c r="M446" s="972"/>
      <c r="N446" s="972"/>
      <c r="O446" s="972"/>
      <c r="P446" s="972"/>
      <c r="Q446" s="972"/>
      <c r="R446" s="972"/>
      <c r="S446" s="972"/>
      <c r="T446" s="972"/>
      <c r="U446" s="972"/>
      <c r="V446" s="972"/>
      <c r="W446" s="972"/>
      <c r="X446" s="972"/>
      <c r="Y446" s="972"/>
      <c r="Z446" s="972"/>
      <c r="AA446" s="972"/>
      <c r="AB446" s="972"/>
      <c r="AC446" s="972"/>
      <c r="AD446" s="972"/>
      <c r="AE446" s="972"/>
      <c r="AF446" s="972"/>
      <c r="AG446" s="972"/>
      <c r="AH446" s="972"/>
      <c r="AI446" s="972"/>
      <c r="AJ446" s="972"/>
      <c r="AK446" s="972"/>
      <c r="AL446" s="972"/>
      <c r="AM446" s="972"/>
      <c r="AN446" s="972"/>
      <c r="AO446" s="972"/>
      <c r="AP446" s="972"/>
      <c r="AQ446" s="972"/>
      <c r="AR446" s="972"/>
      <c r="AS446" s="972"/>
      <c r="AT446" s="972"/>
      <c r="AU446" s="972"/>
      <c r="AV446" s="972"/>
      <c r="AW446" s="972"/>
      <c r="AX446" s="972"/>
      <c r="AY446" s="972"/>
      <c r="AZ446" s="972"/>
      <c r="BA446" s="972"/>
      <c r="BB446" s="972"/>
      <c r="BC446" s="972"/>
      <c r="BD446" s="972"/>
      <c r="BE446" s="972"/>
    </row>
    <row r="447" spans="3:57">
      <c r="C447" s="972"/>
      <c r="D447" s="972"/>
      <c r="E447" s="972"/>
      <c r="F447" s="972"/>
      <c r="G447" s="972"/>
      <c r="H447" s="972"/>
      <c r="I447" s="972"/>
      <c r="J447" s="972"/>
      <c r="K447" s="972"/>
      <c r="L447" s="972"/>
      <c r="M447" s="972"/>
      <c r="N447" s="972"/>
      <c r="O447" s="972"/>
      <c r="P447" s="972"/>
      <c r="Q447" s="972"/>
      <c r="R447" s="972"/>
      <c r="S447" s="972"/>
      <c r="T447" s="972"/>
      <c r="U447" s="972"/>
      <c r="V447" s="972"/>
      <c r="W447" s="972"/>
      <c r="X447" s="972"/>
      <c r="Y447" s="972"/>
      <c r="Z447" s="972"/>
      <c r="AA447" s="972"/>
      <c r="AB447" s="972"/>
      <c r="AC447" s="972"/>
      <c r="AD447" s="972"/>
      <c r="AE447" s="972"/>
      <c r="AF447" s="972"/>
      <c r="AG447" s="972"/>
      <c r="AH447" s="972"/>
      <c r="AI447" s="972"/>
      <c r="AJ447" s="972"/>
      <c r="AK447" s="972"/>
      <c r="AL447" s="972"/>
      <c r="AM447" s="972"/>
      <c r="AN447" s="972"/>
      <c r="AO447" s="972"/>
      <c r="AP447" s="972"/>
      <c r="AQ447" s="972"/>
      <c r="AR447" s="972"/>
      <c r="AS447" s="972"/>
      <c r="AT447" s="972"/>
      <c r="AU447" s="972"/>
      <c r="AV447" s="972"/>
      <c r="AW447" s="972"/>
      <c r="AX447" s="972"/>
      <c r="AY447" s="972"/>
      <c r="AZ447" s="972"/>
      <c r="BA447" s="972"/>
      <c r="BB447" s="972"/>
      <c r="BC447" s="972"/>
      <c r="BD447" s="972"/>
      <c r="BE447" s="972"/>
    </row>
    <row r="448" spans="3:57">
      <c r="C448" s="972"/>
      <c r="D448" s="972"/>
      <c r="E448" s="972"/>
      <c r="F448" s="972"/>
      <c r="G448" s="972"/>
      <c r="H448" s="972"/>
      <c r="I448" s="972"/>
      <c r="J448" s="972"/>
      <c r="K448" s="972"/>
      <c r="L448" s="972"/>
      <c r="M448" s="972"/>
      <c r="N448" s="972"/>
      <c r="O448" s="972"/>
      <c r="P448" s="972"/>
      <c r="Q448" s="972"/>
      <c r="R448" s="972"/>
      <c r="S448" s="972"/>
      <c r="T448" s="972"/>
      <c r="U448" s="972"/>
      <c r="V448" s="972"/>
      <c r="W448" s="972"/>
      <c r="X448" s="972"/>
      <c r="Y448" s="972"/>
      <c r="Z448" s="972"/>
      <c r="AA448" s="972"/>
      <c r="AB448" s="972"/>
      <c r="AC448" s="972"/>
      <c r="AD448" s="972"/>
      <c r="AE448" s="972"/>
      <c r="AF448" s="972"/>
      <c r="AG448" s="972"/>
      <c r="AH448" s="972"/>
      <c r="AI448" s="972"/>
      <c r="AJ448" s="972"/>
      <c r="AK448" s="972"/>
      <c r="AL448" s="972"/>
      <c r="AM448" s="972"/>
      <c r="AN448" s="972"/>
      <c r="AO448" s="972"/>
      <c r="AP448" s="972"/>
      <c r="AQ448" s="972"/>
      <c r="AR448" s="972"/>
      <c r="AS448" s="972"/>
      <c r="AT448" s="972"/>
      <c r="AU448" s="972"/>
      <c r="AV448" s="972"/>
      <c r="AW448" s="972"/>
      <c r="AX448" s="972"/>
      <c r="AY448" s="972"/>
      <c r="AZ448" s="972"/>
      <c r="BA448" s="972"/>
      <c r="BB448" s="972"/>
      <c r="BC448" s="972"/>
      <c r="BD448" s="972"/>
      <c r="BE448" s="972"/>
    </row>
    <row r="449" spans="3:57">
      <c r="C449" s="972"/>
      <c r="D449" s="972"/>
      <c r="E449" s="972"/>
      <c r="F449" s="972"/>
      <c r="G449" s="972"/>
      <c r="H449" s="972"/>
      <c r="I449" s="972"/>
      <c r="J449" s="972"/>
      <c r="K449" s="972"/>
      <c r="L449" s="972"/>
      <c r="M449" s="972"/>
      <c r="N449" s="972"/>
      <c r="O449" s="972"/>
      <c r="P449" s="972"/>
      <c r="Q449" s="972"/>
      <c r="R449" s="972"/>
      <c r="S449" s="972"/>
      <c r="T449" s="972"/>
      <c r="U449" s="972"/>
      <c r="V449" s="972"/>
      <c r="W449" s="972"/>
      <c r="X449" s="972"/>
      <c r="Y449" s="972"/>
      <c r="Z449" s="972"/>
      <c r="AA449" s="972"/>
      <c r="AB449" s="972"/>
      <c r="AC449" s="972"/>
      <c r="AD449" s="972"/>
      <c r="AE449" s="972"/>
      <c r="AF449" s="972"/>
      <c r="AG449" s="972"/>
      <c r="AH449" s="972"/>
      <c r="AI449" s="972"/>
      <c r="AJ449" s="972"/>
      <c r="AK449" s="972"/>
      <c r="AL449" s="972"/>
      <c r="AM449" s="972"/>
      <c r="AN449" s="972"/>
      <c r="AO449" s="972"/>
      <c r="AP449" s="972"/>
      <c r="AQ449" s="972"/>
      <c r="AR449" s="972"/>
      <c r="AS449" s="972"/>
      <c r="AT449" s="972"/>
      <c r="AU449" s="972"/>
      <c r="AV449" s="972"/>
      <c r="AW449" s="972"/>
      <c r="AX449" s="972"/>
      <c r="AY449" s="972"/>
      <c r="AZ449" s="972"/>
      <c r="BA449" s="972"/>
      <c r="BB449" s="972"/>
      <c r="BC449" s="972"/>
      <c r="BD449" s="972"/>
      <c r="BE449" s="972"/>
    </row>
    <row r="450" spans="3:57">
      <c r="C450" s="972"/>
      <c r="D450" s="972"/>
      <c r="E450" s="972"/>
      <c r="F450" s="972"/>
      <c r="G450" s="972"/>
      <c r="H450" s="972"/>
      <c r="I450" s="972"/>
      <c r="J450" s="972"/>
      <c r="K450" s="972"/>
      <c r="L450" s="972"/>
      <c r="M450" s="972"/>
      <c r="N450" s="972"/>
      <c r="O450" s="972"/>
      <c r="P450" s="972"/>
      <c r="Q450" s="972"/>
      <c r="R450" s="972"/>
      <c r="S450" s="972"/>
      <c r="T450" s="972"/>
      <c r="U450" s="972"/>
      <c r="V450" s="972"/>
      <c r="W450" s="972"/>
      <c r="X450" s="972"/>
      <c r="Y450" s="972"/>
      <c r="Z450" s="972"/>
      <c r="AA450" s="972"/>
      <c r="AB450" s="972"/>
      <c r="AC450" s="972"/>
      <c r="AD450" s="972"/>
      <c r="AE450" s="972"/>
      <c r="AF450" s="972"/>
      <c r="AG450" s="972"/>
      <c r="AH450" s="972"/>
      <c r="AI450" s="972"/>
      <c r="AJ450" s="972"/>
      <c r="AK450" s="972"/>
      <c r="AL450" s="972"/>
      <c r="AM450" s="972"/>
      <c r="AN450" s="972"/>
      <c r="AO450" s="972"/>
      <c r="AP450" s="972"/>
      <c r="AQ450" s="972"/>
      <c r="AR450" s="972"/>
      <c r="AS450" s="972"/>
      <c r="AT450" s="972"/>
      <c r="AU450" s="972"/>
      <c r="AV450" s="972"/>
      <c r="AW450" s="972"/>
      <c r="AX450" s="972"/>
      <c r="AY450" s="972"/>
      <c r="AZ450" s="972"/>
      <c r="BA450" s="972"/>
      <c r="BB450" s="972"/>
      <c r="BC450" s="972"/>
      <c r="BD450" s="972"/>
      <c r="BE450" s="972"/>
    </row>
    <row r="451" spans="3:57">
      <c r="C451" s="972"/>
      <c r="D451" s="972"/>
      <c r="E451" s="972"/>
      <c r="F451" s="972"/>
      <c r="G451" s="972"/>
      <c r="H451" s="972"/>
      <c r="I451" s="972"/>
      <c r="J451" s="972"/>
      <c r="K451" s="972"/>
      <c r="L451" s="972"/>
      <c r="M451" s="972"/>
      <c r="N451" s="972"/>
      <c r="O451" s="972"/>
      <c r="P451" s="972"/>
      <c r="Q451" s="972"/>
      <c r="R451" s="972"/>
      <c r="S451" s="972"/>
      <c r="T451" s="972"/>
      <c r="U451" s="972"/>
      <c r="V451" s="972"/>
      <c r="W451" s="972"/>
      <c r="X451" s="972"/>
      <c r="Y451" s="972"/>
      <c r="Z451" s="972"/>
      <c r="AA451" s="972"/>
      <c r="AB451" s="972"/>
      <c r="AC451" s="972"/>
      <c r="AD451" s="972"/>
      <c r="AE451" s="972"/>
      <c r="AF451" s="972"/>
      <c r="AG451" s="972"/>
      <c r="AH451" s="972"/>
      <c r="AI451" s="972"/>
      <c r="AJ451" s="972"/>
      <c r="AK451" s="972"/>
      <c r="AL451" s="972"/>
      <c r="AM451" s="972"/>
      <c r="AN451" s="972"/>
      <c r="AO451" s="972"/>
      <c r="AP451" s="972"/>
      <c r="AQ451" s="972"/>
      <c r="AR451" s="972"/>
      <c r="AS451" s="972"/>
      <c r="AT451" s="972"/>
      <c r="AU451" s="972"/>
      <c r="AV451" s="972"/>
      <c r="AW451" s="972"/>
      <c r="AX451" s="972"/>
      <c r="AY451" s="972"/>
      <c r="AZ451" s="972"/>
      <c r="BA451" s="972"/>
      <c r="BB451" s="972"/>
      <c r="BC451" s="972"/>
      <c r="BD451" s="972"/>
      <c r="BE451" s="972"/>
    </row>
    <row r="452" spans="3:57">
      <c r="C452" s="972"/>
      <c r="D452" s="972"/>
      <c r="E452" s="972"/>
      <c r="F452" s="972"/>
      <c r="G452" s="972"/>
      <c r="H452" s="972"/>
      <c r="I452" s="972"/>
      <c r="J452" s="972"/>
      <c r="K452" s="972"/>
      <c r="L452" s="972"/>
      <c r="M452" s="972"/>
      <c r="N452" s="972"/>
      <c r="O452" s="972"/>
      <c r="P452" s="972"/>
      <c r="Q452" s="972"/>
      <c r="R452" s="972"/>
      <c r="S452" s="972"/>
      <c r="T452" s="972"/>
      <c r="U452" s="972"/>
      <c r="V452" s="972"/>
      <c r="W452" s="972"/>
      <c r="X452" s="972"/>
      <c r="Y452" s="972"/>
      <c r="Z452" s="972"/>
      <c r="AA452" s="972"/>
      <c r="AB452" s="972"/>
      <c r="AC452" s="972"/>
      <c r="AD452" s="972"/>
      <c r="AE452" s="972"/>
      <c r="AF452" s="972"/>
      <c r="AG452" s="972"/>
      <c r="AH452" s="972"/>
      <c r="AI452" s="972"/>
      <c r="AJ452" s="972"/>
      <c r="AK452" s="972"/>
      <c r="AL452" s="972"/>
      <c r="AM452" s="972"/>
      <c r="AN452" s="972"/>
      <c r="AO452" s="972"/>
      <c r="AP452" s="972"/>
      <c r="AQ452" s="972"/>
      <c r="AR452" s="972"/>
      <c r="AS452" s="972"/>
      <c r="AT452" s="972"/>
      <c r="AU452" s="972"/>
      <c r="AV452" s="972"/>
      <c r="AW452" s="972"/>
      <c r="AX452" s="972"/>
      <c r="AY452" s="972"/>
      <c r="AZ452" s="972"/>
      <c r="BA452" s="972"/>
      <c r="BB452" s="972"/>
      <c r="BC452" s="972"/>
      <c r="BD452" s="972"/>
      <c r="BE452" s="972"/>
    </row>
    <row r="453" spans="3:57">
      <c r="C453" s="972"/>
      <c r="D453" s="972"/>
      <c r="E453" s="972"/>
      <c r="F453" s="972"/>
      <c r="G453" s="972"/>
      <c r="H453" s="972"/>
      <c r="I453" s="972"/>
      <c r="J453" s="972"/>
      <c r="K453" s="972"/>
      <c r="L453" s="972"/>
      <c r="M453" s="972"/>
      <c r="N453" s="972"/>
      <c r="O453" s="972"/>
      <c r="P453" s="972"/>
      <c r="Q453" s="972"/>
      <c r="R453" s="972"/>
      <c r="S453" s="972"/>
      <c r="T453" s="972"/>
      <c r="U453" s="972"/>
      <c r="V453" s="972"/>
      <c r="W453" s="972"/>
      <c r="X453" s="972"/>
      <c r="Y453" s="972"/>
      <c r="Z453" s="972"/>
      <c r="AA453" s="972"/>
      <c r="AB453" s="972"/>
      <c r="AC453" s="972"/>
      <c r="AD453" s="972"/>
      <c r="AE453" s="972"/>
      <c r="AF453" s="972"/>
      <c r="AG453" s="972"/>
      <c r="AH453" s="972"/>
      <c r="AI453" s="972"/>
      <c r="AJ453" s="972"/>
      <c r="AK453" s="972"/>
      <c r="AL453" s="972"/>
      <c r="AM453" s="972"/>
      <c r="AN453" s="972"/>
      <c r="AO453" s="972"/>
      <c r="AP453" s="972"/>
      <c r="AQ453" s="972"/>
      <c r="AR453" s="972"/>
      <c r="AS453" s="972"/>
      <c r="AT453" s="972"/>
      <c r="AU453" s="972"/>
      <c r="AV453" s="972"/>
      <c r="AW453" s="972"/>
      <c r="AX453" s="972"/>
      <c r="AY453" s="972"/>
      <c r="AZ453" s="972"/>
      <c r="BA453" s="972"/>
      <c r="BB453" s="972"/>
      <c r="BC453" s="972"/>
      <c r="BD453" s="972"/>
      <c r="BE453" s="972"/>
    </row>
    <row r="454" spans="3:57">
      <c r="C454" s="972"/>
      <c r="D454" s="972"/>
      <c r="E454" s="972"/>
      <c r="F454" s="972"/>
      <c r="G454" s="972"/>
      <c r="H454" s="972"/>
      <c r="I454" s="972"/>
      <c r="J454" s="972"/>
      <c r="K454" s="972"/>
      <c r="L454" s="972"/>
      <c r="M454" s="972"/>
      <c r="N454" s="972"/>
      <c r="O454" s="972"/>
      <c r="P454" s="972"/>
      <c r="Q454" s="972"/>
      <c r="R454" s="972"/>
      <c r="S454" s="972"/>
      <c r="T454" s="972"/>
      <c r="U454" s="972"/>
      <c r="V454" s="972"/>
      <c r="W454" s="972"/>
      <c r="X454" s="972"/>
      <c r="Y454" s="972"/>
      <c r="Z454" s="972"/>
      <c r="AA454" s="972"/>
      <c r="AB454" s="972"/>
      <c r="AC454" s="972"/>
      <c r="AD454" s="972"/>
      <c r="AE454" s="972"/>
      <c r="AF454" s="972"/>
      <c r="AG454" s="972"/>
      <c r="AH454" s="972"/>
      <c r="AI454" s="972"/>
      <c r="AJ454" s="972"/>
      <c r="AK454" s="972"/>
      <c r="AL454" s="972"/>
      <c r="AM454" s="972"/>
      <c r="AN454" s="972"/>
      <c r="AO454" s="972"/>
      <c r="AP454" s="972"/>
      <c r="AQ454" s="972"/>
      <c r="AR454" s="972"/>
      <c r="AS454" s="972"/>
      <c r="AT454" s="972"/>
      <c r="AU454" s="972"/>
      <c r="AV454" s="972"/>
      <c r="AW454" s="972"/>
      <c r="AX454" s="972"/>
      <c r="AY454" s="972"/>
      <c r="AZ454" s="972"/>
      <c r="BA454" s="972"/>
      <c r="BB454" s="972"/>
      <c r="BC454" s="972"/>
      <c r="BD454" s="972"/>
      <c r="BE454" s="972"/>
    </row>
    <row r="455" spans="3:57">
      <c r="C455" s="972"/>
      <c r="D455" s="972"/>
      <c r="E455" s="972"/>
      <c r="F455" s="972"/>
      <c r="G455" s="972"/>
      <c r="H455" s="972"/>
      <c r="I455" s="972"/>
      <c r="J455" s="972"/>
      <c r="K455" s="972"/>
      <c r="L455" s="972"/>
      <c r="M455" s="972"/>
      <c r="N455" s="972"/>
      <c r="O455" s="972"/>
      <c r="P455" s="972"/>
      <c r="Q455" s="972"/>
      <c r="R455" s="972"/>
      <c r="S455" s="972"/>
      <c r="T455" s="972"/>
      <c r="U455" s="972"/>
      <c r="V455" s="972"/>
      <c r="W455" s="972"/>
      <c r="X455" s="972"/>
      <c r="Y455" s="972"/>
      <c r="Z455" s="972"/>
      <c r="AA455" s="972"/>
      <c r="AB455" s="972"/>
      <c r="AC455" s="972"/>
      <c r="AD455" s="972"/>
      <c r="AE455" s="972"/>
      <c r="AF455" s="972"/>
      <c r="AG455" s="972"/>
      <c r="AH455" s="972"/>
      <c r="AI455" s="972"/>
      <c r="AJ455" s="972"/>
      <c r="AK455" s="972"/>
      <c r="AL455" s="972"/>
      <c r="AM455" s="972"/>
      <c r="AN455" s="972"/>
      <c r="AO455" s="972"/>
      <c r="AP455" s="972"/>
      <c r="AQ455" s="972"/>
      <c r="AR455" s="972"/>
      <c r="AS455" s="972"/>
      <c r="AT455" s="972"/>
      <c r="AU455" s="972"/>
      <c r="AV455" s="972"/>
      <c r="AW455" s="972"/>
      <c r="AX455" s="972"/>
      <c r="AY455" s="972"/>
      <c r="AZ455" s="972"/>
      <c r="BA455" s="972"/>
      <c r="BB455" s="972"/>
      <c r="BC455" s="972"/>
      <c r="BD455" s="972"/>
      <c r="BE455" s="972"/>
    </row>
    <row r="456" spans="3:57">
      <c r="C456" s="972"/>
      <c r="D456" s="972"/>
      <c r="E456" s="972"/>
      <c r="F456" s="972"/>
      <c r="G456" s="972"/>
      <c r="H456" s="972"/>
      <c r="I456" s="972"/>
      <c r="J456" s="972"/>
      <c r="K456" s="972"/>
      <c r="L456" s="972"/>
      <c r="M456" s="972"/>
      <c r="N456" s="972"/>
      <c r="O456" s="972"/>
      <c r="P456" s="972"/>
      <c r="Q456" s="972"/>
      <c r="R456" s="972"/>
      <c r="S456" s="972"/>
      <c r="T456" s="972"/>
      <c r="U456" s="972"/>
      <c r="V456" s="972"/>
      <c r="W456" s="972"/>
      <c r="X456" s="972"/>
      <c r="Y456" s="972"/>
      <c r="Z456" s="972"/>
      <c r="AA456" s="972"/>
      <c r="AB456" s="972"/>
      <c r="AC456" s="972"/>
      <c r="AD456" s="972"/>
      <c r="AE456" s="972"/>
      <c r="AF456" s="972"/>
      <c r="AG456" s="972"/>
      <c r="AH456" s="972"/>
      <c r="AI456" s="972"/>
      <c r="AJ456" s="972"/>
      <c r="AK456" s="972"/>
      <c r="AL456" s="972"/>
      <c r="AM456" s="972"/>
      <c r="AN456" s="972"/>
      <c r="AO456" s="972"/>
      <c r="AP456" s="972"/>
      <c r="AQ456" s="972"/>
      <c r="AR456" s="972"/>
      <c r="AS456" s="972"/>
      <c r="AT456" s="972"/>
      <c r="AU456" s="972"/>
      <c r="AV456" s="972"/>
      <c r="AW456" s="972"/>
      <c r="AX456" s="972"/>
      <c r="AY456" s="972"/>
      <c r="AZ456" s="972"/>
      <c r="BA456" s="972"/>
      <c r="BB456" s="972"/>
      <c r="BC456" s="972"/>
      <c r="BD456" s="972"/>
      <c r="BE456" s="972"/>
    </row>
    <row r="457" spans="3:57">
      <c r="C457" s="972"/>
      <c r="D457" s="972"/>
      <c r="E457" s="972"/>
      <c r="F457" s="972"/>
      <c r="G457" s="972"/>
      <c r="H457" s="972"/>
      <c r="I457" s="972"/>
      <c r="J457" s="972"/>
      <c r="K457" s="972"/>
      <c r="L457" s="972"/>
      <c r="M457" s="972"/>
      <c r="N457" s="972"/>
      <c r="O457" s="972"/>
      <c r="P457" s="972"/>
      <c r="Q457" s="972"/>
      <c r="R457" s="972"/>
      <c r="S457" s="972"/>
      <c r="T457" s="972"/>
      <c r="U457" s="972"/>
      <c r="V457" s="972"/>
      <c r="W457" s="972"/>
      <c r="X457" s="972"/>
      <c r="Y457" s="972"/>
      <c r="Z457" s="972"/>
      <c r="AA457" s="972"/>
      <c r="AB457" s="972"/>
      <c r="AC457" s="972"/>
      <c r="AD457" s="972"/>
      <c r="AE457" s="972"/>
      <c r="AF457" s="972"/>
      <c r="AG457" s="972"/>
      <c r="AH457" s="972"/>
      <c r="AI457" s="972"/>
      <c r="AJ457" s="972"/>
      <c r="AK457" s="972"/>
      <c r="AL457" s="972"/>
      <c r="AM457" s="972"/>
      <c r="AN457" s="972"/>
      <c r="AO457" s="972"/>
      <c r="AP457" s="972"/>
      <c r="AQ457" s="972"/>
      <c r="AR457" s="972"/>
      <c r="AS457" s="972"/>
      <c r="AT457" s="972"/>
      <c r="AU457" s="972"/>
      <c r="AV457" s="972"/>
      <c r="AW457" s="972"/>
      <c r="AX457" s="972"/>
      <c r="AY457" s="972"/>
      <c r="AZ457" s="972"/>
      <c r="BA457" s="972"/>
      <c r="BB457" s="972"/>
      <c r="BC457" s="972"/>
      <c r="BD457" s="972"/>
      <c r="BE457" s="972"/>
    </row>
    <row r="458" spans="3:57">
      <c r="C458" s="972"/>
      <c r="D458" s="972"/>
      <c r="E458" s="972"/>
      <c r="F458" s="972"/>
      <c r="G458" s="972"/>
      <c r="H458" s="972"/>
      <c r="I458" s="972"/>
      <c r="J458" s="972"/>
      <c r="K458" s="972"/>
      <c r="L458" s="972"/>
      <c r="M458" s="972"/>
      <c r="N458" s="972"/>
      <c r="O458" s="972"/>
      <c r="P458" s="972"/>
      <c r="Q458" s="972"/>
      <c r="R458" s="972"/>
      <c r="S458" s="972"/>
      <c r="T458" s="972"/>
      <c r="U458" s="972"/>
      <c r="V458" s="972"/>
      <c r="W458" s="972"/>
      <c r="X458" s="972"/>
      <c r="Y458" s="972"/>
      <c r="Z458" s="972"/>
      <c r="AA458" s="972"/>
      <c r="AB458" s="972"/>
      <c r="AC458" s="972"/>
      <c r="AD458" s="972"/>
      <c r="AE458" s="972"/>
      <c r="AF458" s="972"/>
      <c r="AG458" s="972"/>
      <c r="AH458" s="972"/>
      <c r="AI458" s="972"/>
      <c r="AJ458" s="972"/>
      <c r="AK458" s="972"/>
      <c r="AL458" s="972"/>
      <c r="AM458" s="972"/>
      <c r="AN458" s="972"/>
      <c r="AO458" s="972"/>
      <c r="AP458" s="972"/>
      <c r="AQ458" s="972"/>
      <c r="AR458" s="972"/>
      <c r="AS458" s="972"/>
      <c r="AT458" s="972"/>
      <c r="AU458" s="972"/>
      <c r="AV458" s="972"/>
      <c r="AW458" s="972"/>
      <c r="AX458" s="972"/>
      <c r="AY458" s="972"/>
      <c r="AZ458" s="972"/>
      <c r="BA458" s="972"/>
      <c r="BB458" s="972"/>
      <c r="BC458" s="972"/>
      <c r="BD458" s="972"/>
      <c r="BE458" s="972"/>
    </row>
    <row r="459" spans="3:57">
      <c r="C459" s="972"/>
      <c r="D459" s="972"/>
      <c r="E459" s="972"/>
      <c r="F459" s="972"/>
      <c r="G459" s="972"/>
      <c r="H459" s="972"/>
      <c r="I459" s="972"/>
      <c r="J459" s="972"/>
      <c r="K459" s="972"/>
      <c r="L459" s="972"/>
      <c r="M459" s="972"/>
      <c r="N459" s="972"/>
      <c r="O459" s="972"/>
      <c r="P459" s="972"/>
      <c r="Q459" s="972"/>
      <c r="R459" s="972"/>
      <c r="S459" s="972"/>
      <c r="T459" s="972"/>
      <c r="U459" s="972"/>
      <c r="V459" s="972"/>
      <c r="W459" s="972"/>
      <c r="X459" s="972"/>
      <c r="Y459" s="972"/>
      <c r="Z459" s="972"/>
      <c r="AA459" s="972"/>
      <c r="AB459" s="972"/>
      <c r="AC459" s="972"/>
      <c r="AD459" s="972"/>
      <c r="AE459" s="972"/>
      <c r="AF459" s="972"/>
      <c r="AG459" s="972"/>
      <c r="AH459" s="972"/>
      <c r="AI459" s="972"/>
      <c r="AJ459" s="972"/>
      <c r="AK459" s="972"/>
      <c r="AL459" s="972"/>
      <c r="AM459" s="972"/>
      <c r="AN459" s="972"/>
      <c r="AO459" s="972"/>
      <c r="AP459" s="972"/>
      <c r="AQ459" s="972"/>
      <c r="AR459" s="972"/>
      <c r="AS459" s="972"/>
      <c r="AT459" s="972"/>
      <c r="AU459" s="972"/>
      <c r="AV459" s="972"/>
      <c r="AW459" s="972"/>
      <c r="AX459" s="972"/>
      <c r="AY459" s="972"/>
      <c r="AZ459" s="972"/>
      <c r="BA459" s="972"/>
      <c r="BB459" s="972"/>
      <c r="BC459" s="972"/>
      <c r="BD459" s="972"/>
      <c r="BE459" s="972"/>
    </row>
    <row r="460" spans="3:57">
      <c r="C460" s="972"/>
      <c r="D460" s="972"/>
      <c r="E460" s="972"/>
      <c r="F460" s="972"/>
      <c r="G460" s="972"/>
      <c r="H460" s="972"/>
      <c r="I460" s="972"/>
      <c r="J460" s="972"/>
      <c r="K460" s="972"/>
      <c r="L460" s="972"/>
      <c r="M460" s="972"/>
      <c r="N460" s="972"/>
      <c r="O460" s="972"/>
      <c r="P460" s="972"/>
      <c r="Q460" s="972"/>
      <c r="R460" s="972"/>
      <c r="S460" s="972"/>
      <c r="T460" s="972"/>
      <c r="U460" s="972"/>
      <c r="V460" s="972"/>
      <c r="W460" s="972"/>
      <c r="X460" s="972"/>
      <c r="Y460" s="972"/>
      <c r="Z460" s="972"/>
      <c r="AA460" s="972"/>
      <c r="AB460" s="972"/>
      <c r="AC460" s="972"/>
      <c r="AD460" s="972"/>
      <c r="AE460" s="972"/>
      <c r="AF460" s="972"/>
      <c r="AG460" s="972"/>
      <c r="AH460" s="972"/>
      <c r="AI460" s="972"/>
      <c r="AJ460" s="972"/>
      <c r="AK460" s="972"/>
      <c r="AL460" s="972"/>
      <c r="AM460" s="972"/>
      <c r="AN460" s="972"/>
      <c r="AO460" s="972"/>
      <c r="AP460" s="972"/>
      <c r="AQ460" s="972"/>
      <c r="AR460" s="972"/>
      <c r="AS460" s="972"/>
      <c r="AT460" s="972"/>
      <c r="AU460" s="972"/>
      <c r="AV460" s="972"/>
      <c r="AW460" s="972"/>
      <c r="AX460" s="972"/>
      <c r="AY460" s="972"/>
      <c r="AZ460" s="972"/>
      <c r="BA460" s="972"/>
      <c r="BB460" s="972"/>
      <c r="BC460" s="972"/>
      <c r="BD460" s="972"/>
      <c r="BE460" s="972"/>
    </row>
    <row r="461" spans="3:57">
      <c r="C461" s="972"/>
      <c r="D461" s="972"/>
      <c r="E461" s="972"/>
      <c r="F461" s="972"/>
      <c r="G461" s="972"/>
      <c r="H461" s="972"/>
      <c r="I461" s="972"/>
      <c r="J461" s="972"/>
      <c r="K461" s="972"/>
      <c r="L461" s="972"/>
      <c r="M461" s="972"/>
      <c r="N461" s="972"/>
      <c r="O461" s="972"/>
      <c r="P461" s="972"/>
      <c r="Q461" s="972"/>
      <c r="R461" s="972"/>
      <c r="S461" s="972"/>
      <c r="T461" s="972"/>
      <c r="U461" s="972"/>
      <c r="V461" s="972"/>
      <c r="W461" s="972"/>
      <c r="X461" s="972"/>
      <c r="Y461" s="972"/>
      <c r="Z461" s="972"/>
      <c r="AA461" s="972"/>
      <c r="AB461" s="972"/>
      <c r="AC461" s="972"/>
      <c r="AD461" s="972"/>
      <c r="AE461" s="972"/>
      <c r="AF461" s="972"/>
      <c r="AG461" s="972"/>
      <c r="AH461" s="972"/>
      <c r="AI461" s="972"/>
      <c r="AJ461" s="972"/>
      <c r="AK461" s="972"/>
      <c r="AL461" s="972"/>
      <c r="AM461" s="972"/>
      <c r="AN461" s="972"/>
      <c r="AO461" s="972"/>
      <c r="AP461" s="972"/>
      <c r="AQ461" s="972"/>
      <c r="AR461" s="972"/>
      <c r="AS461" s="972"/>
      <c r="AT461" s="972"/>
      <c r="AU461" s="972"/>
      <c r="AV461" s="972"/>
      <c r="AW461" s="972"/>
      <c r="AX461" s="972"/>
      <c r="AY461" s="972"/>
      <c r="AZ461" s="972"/>
      <c r="BA461" s="972"/>
      <c r="BB461" s="972"/>
      <c r="BC461" s="972"/>
      <c r="BD461" s="972"/>
      <c r="BE461" s="972"/>
    </row>
    <row r="462" spans="3:57">
      <c r="C462" s="972"/>
      <c r="D462" s="972"/>
      <c r="E462" s="972"/>
      <c r="F462" s="972"/>
      <c r="G462" s="972"/>
      <c r="H462" s="972"/>
      <c r="I462" s="972"/>
      <c r="J462" s="972"/>
      <c r="K462" s="972"/>
      <c r="L462" s="972"/>
      <c r="M462" s="972"/>
      <c r="N462" s="972"/>
      <c r="O462" s="972"/>
      <c r="P462" s="972"/>
      <c r="Q462" s="972"/>
      <c r="R462" s="972"/>
      <c r="S462" s="972"/>
      <c r="T462" s="972"/>
      <c r="U462" s="972"/>
      <c r="V462" s="972"/>
      <c r="W462" s="972"/>
      <c r="X462" s="972"/>
      <c r="Y462" s="972"/>
      <c r="Z462" s="972"/>
      <c r="AA462" s="972"/>
      <c r="AB462" s="972"/>
      <c r="AC462" s="972"/>
      <c r="AD462" s="972"/>
      <c r="AE462" s="972"/>
      <c r="AF462" s="972"/>
      <c r="AG462" s="972"/>
      <c r="AH462" s="972"/>
      <c r="AI462" s="972"/>
      <c r="AJ462" s="972"/>
      <c r="AK462" s="972"/>
      <c r="AL462" s="972"/>
      <c r="AM462" s="972"/>
      <c r="AN462" s="972"/>
      <c r="AO462" s="972"/>
      <c r="AP462" s="972"/>
      <c r="AQ462" s="972"/>
      <c r="AR462" s="972"/>
      <c r="AS462" s="972"/>
      <c r="AT462" s="972"/>
      <c r="AU462" s="972"/>
      <c r="AV462" s="972"/>
      <c r="AW462" s="972"/>
      <c r="AX462" s="972"/>
      <c r="AY462" s="972"/>
      <c r="AZ462" s="972"/>
      <c r="BA462" s="972"/>
      <c r="BB462" s="972"/>
      <c r="BC462" s="972"/>
      <c r="BD462" s="972"/>
      <c r="BE462" s="972"/>
    </row>
    <row r="463" spans="3:57">
      <c r="C463" s="972"/>
      <c r="D463" s="972"/>
      <c r="E463" s="972"/>
      <c r="F463" s="972"/>
      <c r="G463" s="972"/>
      <c r="H463" s="972"/>
      <c r="I463" s="972"/>
      <c r="J463" s="972"/>
      <c r="K463" s="972"/>
      <c r="L463" s="972"/>
      <c r="M463" s="972"/>
      <c r="N463" s="972"/>
      <c r="O463" s="972"/>
      <c r="P463" s="972"/>
      <c r="Q463" s="972"/>
      <c r="R463" s="972"/>
      <c r="S463" s="972"/>
      <c r="T463" s="972"/>
      <c r="U463" s="972"/>
      <c r="V463" s="972"/>
      <c r="W463" s="972"/>
      <c r="X463" s="972"/>
      <c r="Y463" s="972"/>
      <c r="Z463" s="972"/>
      <c r="AA463" s="972"/>
      <c r="AB463" s="972"/>
      <c r="AC463" s="972"/>
      <c r="AD463" s="972"/>
      <c r="AE463" s="972"/>
      <c r="AF463" s="972"/>
      <c r="AG463" s="972"/>
      <c r="AH463" s="972"/>
      <c r="AI463" s="972"/>
      <c r="AJ463" s="972"/>
      <c r="AK463" s="972"/>
      <c r="AL463" s="972"/>
      <c r="AM463" s="972"/>
      <c r="AN463" s="972"/>
      <c r="AO463" s="972"/>
      <c r="AP463" s="972"/>
      <c r="AQ463" s="972"/>
      <c r="AR463" s="972"/>
      <c r="AS463" s="972"/>
      <c r="AT463" s="972"/>
      <c r="AU463" s="972"/>
      <c r="AV463" s="972"/>
      <c r="AW463" s="972"/>
      <c r="AX463" s="972"/>
      <c r="AY463" s="972"/>
      <c r="AZ463" s="972"/>
      <c r="BA463" s="972"/>
      <c r="BB463" s="972"/>
      <c r="BC463" s="972"/>
      <c r="BD463" s="972"/>
      <c r="BE463" s="972"/>
    </row>
    <row r="464" spans="3:57">
      <c r="C464" s="972"/>
      <c r="D464" s="972"/>
      <c r="E464" s="972"/>
      <c r="F464" s="972"/>
      <c r="G464" s="972"/>
      <c r="H464" s="972"/>
      <c r="I464" s="972"/>
      <c r="J464" s="972"/>
      <c r="K464" s="972"/>
      <c r="L464" s="972"/>
      <c r="M464" s="972"/>
      <c r="N464" s="972"/>
      <c r="O464" s="972"/>
      <c r="P464" s="972"/>
      <c r="Q464" s="972"/>
      <c r="R464" s="972"/>
      <c r="S464" s="972"/>
      <c r="T464" s="972"/>
      <c r="U464" s="972"/>
      <c r="V464" s="972"/>
      <c r="W464" s="972"/>
      <c r="X464" s="972"/>
      <c r="Y464" s="972"/>
      <c r="Z464" s="972"/>
      <c r="AA464" s="972"/>
      <c r="AB464" s="972"/>
      <c r="AC464" s="972"/>
      <c r="AD464" s="972"/>
      <c r="AE464" s="972"/>
      <c r="AF464" s="972"/>
      <c r="AG464" s="972"/>
      <c r="AH464" s="972"/>
      <c r="AI464" s="972"/>
      <c r="AJ464" s="972"/>
      <c r="AK464" s="972"/>
      <c r="AL464" s="972"/>
      <c r="AM464" s="972"/>
      <c r="AN464" s="972"/>
      <c r="AO464" s="972"/>
      <c r="AP464" s="972"/>
      <c r="AQ464" s="972"/>
      <c r="AR464" s="972"/>
      <c r="AS464" s="972"/>
      <c r="AT464" s="972"/>
      <c r="AU464" s="972"/>
      <c r="AV464" s="972"/>
      <c r="AW464" s="972"/>
      <c r="AX464" s="972"/>
      <c r="AY464" s="972"/>
      <c r="AZ464" s="972"/>
      <c r="BA464" s="972"/>
      <c r="BB464" s="972"/>
      <c r="BC464" s="972"/>
      <c r="BD464" s="972"/>
      <c r="BE464" s="972"/>
    </row>
    <row r="465" spans="3:57">
      <c r="C465" s="972"/>
      <c r="D465" s="972"/>
      <c r="E465" s="972"/>
      <c r="F465" s="972"/>
      <c r="G465" s="972"/>
      <c r="H465" s="972"/>
      <c r="I465" s="972"/>
      <c r="J465" s="972"/>
      <c r="K465" s="972"/>
      <c r="L465" s="972"/>
      <c r="M465" s="972"/>
      <c r="N465" s="972"/>
      <c r="O465" s="972"/>
      <c r="P465" s="972"/>
      <c r="Q465" s="972"/>
      <c r="R465" s="972"/>
      <c r="S465" s="972"/>
      <c r="T465" s="972"/>
      <c r="U465" s="972"/>
      <c r="V465" s="972"/>
      <c r="W465" s="972"/>
      <c r="X465" s="972"/>
      <c r="Y465" s="972"/>
      <c r="Z465" s="972"/>
      <c r="AA465" s="972"/>
      <c r="AB465" s="972"/>
      <c r="AC465" s="972"/>
      <c r="AD465" s="972"/>
      <c r="AE465" s="972"/>
      <c r="AF465" s="972"/>
      <c r="AG465" s="972"/>
      <c r="AH465" s="972"/>
      <c r="AI465" s="972"/>
      <c r="AJ465" s="972"/>
      <c r="AK465" s="972"/>
      <c r="AL465" s="972"/>
      <c r="AM465" s="972"/>
      <c r="AN465" s="972"/>
      <c r="AO465" s="972"/>
      <c r="AP465" s="972"/>
      <c r="AQ465" s="972"/>
      <c r="AR465" s="972"/>
      <c r="AS465" s="972"/>
      <c r="AT465" s="972"/>
      <c r="AU465" s="972"/>
      <c r="AV465" s="972"/>
      <c r="AW465" s="972"/>
      <c r="AX465" s="972"/>
      <c r="AY465" s="972"/>
      <c r="AZ465" s="972"/>
      <c r="BA465" s="972"/>
      <c r="BB465" s="972"/>
      <c r="BC465" s="972"/>
      <c r="BD465" s="972"/>
      <c r="BE465" s="972"/>
    </row>
    <row r="466" spans="3:57">
      <c r="C466" s="972"/>
      <c r="D466" s="972"/>
      <c r="E466" s="972"/>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972"/>
      <c r="AD466" s="972"/>
      <c r="AE466" s="972"/>
      <c r="AF466" s="972"/>
      <c r="AG466" s="972"/>
      <c r="AH466" s="972"/>
      <c r="AI466" s="972"/>
      <c r="AJ466" s="972"/>
      <c r="AK466" s="972"/>
      <c r="AL466" s="972"/>
      <c r="AM466" s="972"/>
      <c r="AN466" s="972"/>
      <c r="AO466" s="972"/>
      <c r="AP466" s="972"/>
      <c r="AQ466" s="972"/>
      <c r="AR466" s="972"/>
      <c r="AS466" s="972"/>
      <c r="AT466" s="972"/>
      <c r="AU466" s="972"/>
      <c r="AV466" s="972"/>
      <c r="AW466" s="972"/>
      <c r="AX466" s="972"/>
      <c r="AY466" s="972"/>
      <c r="AZ466" s="972"/>
      <c r="BA466" s="972"/>
      <c r="BB466" s="972"/>
      <c r="BC466" s="972"/>
      <c r="BD466" s="972"/>
      <c r="BE466" s="972"/>
    </row>
    <row r="467" spans="3:57">
      <c r="C467" s="972"/>
      <c r="D467" s="972"/>
      <c r="E467" s="972"/>
      <c r="F467" s="972"/>
      <c r="G467" s="972"/>
      <c r="H467" s="972"/>
      <c r="I467" s="972"/>
      <c r="J467" s="972"/>
      <c r="K467" s="972"/>
      <c r="L467" s="972"/>
      <c r="M467" s="972"/>
      <c r="N467" s="972"/>
      <c r="O467" s="972"/>
      <c r="P467" s="972"/>
      <c r="Q467" s="972"/>
      <c r="R467" s="972"/>
      <c r="S467" s="972"/>
      <c r="T467" s="972"/>
      <c r="U467" s="972"/>
      <c r="V467" s="972"/>
      <c r="W467" s="972"/>
      <c r="X467" s="972"/>
      <c r="Y467" s="972"/>
      <c r="Z467" s="972"/>
      <c r="AA467" s="972"/>
      <c r="AB467" s="972"/>
      <c r="AC467" s="972"/>
      <c r="AD467" s="972"/>
      <c r="AE467" s="972"/>
      <c r="AF467" s="972"/>
      <c r="AG467" s="972"/>
      <c r="AH467" s="972"/>
      <c r="AI467" s="972"/>
      <c r="AJ467" s="972"/>
      <c r="AK467" s="972"/>
      <c r="AL467" s="972"/>
      <c r="AM467" s="972"/>
      <c r="AN467" s="972"/>
      <c r="AO467" s="972"/>
      <c r="AP467" s="972"/>
      <c r="AQ467" s="972"/>
      <c r="AR467" s="972"/>
      <c r="AS467" s="972"/>
      <c r="AT467" s="972"/>
      <c r="AU467" s="972"/>
      <c r="AV467" s="972"/>
      <c r="AW467" s="972"/>
      <c r="AX467" s="972"/>
      <c r="AY467" s="972"/>
      <c r="AZ467" s="972"/>
      <c r="BA467" s="972"/>
      <c r="BB467" s="972"/>
      <c r="BC467" s="972"/>
      <c r="BD467" s="972"/>
      <c r="BE467" s="972"/>
    </row>
    <row r="468" spans="3:57">
      <c r="C468" s="972"/>
      <c r="D468" s="972"/>
      <c r="E468" s="972"/>
      <c r="F468" s="972"/>
      <c r="G468" s="972"/>
      <c r="H468" s="972"/>
      <c r="I468" s="972"/>
      <c r="J468" s="972"/>
      <c r="K468" s="972"/>
      <c r="L468" s="972"/>
      <c r="M468" s="972"/>
      <c r="N468" s="972"/>
      <c r="O468" s="972"/>
      <c r="P468" s="972"/>
      <c r="Q468" s="972"/>
      <c r="R468" s="972"/>
      <c r="S468" s="972"/>
      <c r="T468" s="972"/>
      <c r="U468" s="972"/>
      <c r="V468" s="972"/>
      <c r="W468" s="972"/>
      <c r="X468" s="972"/>
      <c r="Y468" s="972"/>
      <c r="Z468" s="972"/>
      <c r="AA468" s="972"/>
      <c r="AB468" s="972"/>
      <c r="AC468" s="972"/>
      <c r="AD468" s="972"/>
      <c r="AE468" s="972"/>
      <c r="AF468" s="972"/>
      <c r="AG468" s="972"/>
      <c r="AH468" s="972"/>
      <c r="AI468" s="972"/>
      <c r="AJ468" s="972"/>
      <c r="AK468" s="972"/>
      <c r="AL468" s="972"/>
      <c r="AM468" s="972"/>
      <c r="AN468" s="972"/>
      <c r="AO468" s="972"/>
      <c r="AP468" s="972"/>
      <c r="AQ468" s="972"/>
      <c r="AR468" s="972"/>
      <c r="AS468" s="972"/>
      <c r="AT468" s="972"/>
      <c r="AU468" s="972"/>
      <c r="AV468" s="972"/>
      <c r="AW468" s="972"/>
      <c r="AX468" s="972"/>
      <c r="AY468" s="972"/>
      <c r="AZ468" s="972"/>
      <c r="BA468" s="972"/>
      <c r="BB468" s="972"/>
      <c r="BC468" s="972"/>
      <c r="BD468" s="972"/>
      <c r="BE468" s="972"/>
    </row>
    <row r="469" spans="3:57">
      <c r="C469" s="972"/>
      <c r="D469" s="972"/>
      <c r="E469" s="972"/>
      <c r="F469" s="972"/>
      <c r="G469" s="972"/>
      <c r="H469" s="972"/>
      <c r="I469" s="972"/>
      <c r="J469" s="972"/>
      <c r="K469" s="972"/>
      <c r="L469" s="972"/>
      <c r="M469" s="972"/>
      <c r="N469" s="972"/>
      <c r="O469" s="972"/>
      <c r="P469" s="972"/>
      <c r="Q469" s="972"/>
      <c r="R469" s="972"/>
      <c r="S469" s="972"/>
      <c r="T469" s="972"/>
      <c r="U469" s="972"/>
      <c r="V469" s="972"/>
      <c r="W469" s="972"/>
      <c r="X469" s="972"/>
      <c r="Y469" s="972"/>
      <c r="Z469" s="972"/>
      <c r="AA469" s="972"/>
      <c r="AB469" s="972"/>
      <c r="AC469" s="972"/>
      <c r="AD469" s="972"/>
      <c r="AE469" s="972"/>
      <c r="AF469" s="972"/>
      <c r="AG469" s="972"/>
      <c r="AH469" s="972"/>
      <c r="AI469" s="972"/>
      <c r="AJ469" s="972"/>
      <c r="AK469" s="972"/>
      <c r="AL469" s="972"/>
      <c r="AM469" s="972"/>
      <c r="AN469" s="972"/>
      <c r="AO469" s="972"/>
      <c r="AP469" s="972"/>
      <c r="AQ469" s="972"/>
      <c r="AR469" s="972"/>
      <c r="AS469" s="972"/>
      <c r="AT469" s="972"/>
      <c r="AU469" s="972"/>
      <c r="AV469" s="972"/>
      <c r="AW469" s="972"/>
      <c r="AX469" s="972"/>
      <c r="AY469" s="972"/>
      <c r="AZ469" s="972"/>
      <c r="BA469" s="972"/>
      <c r="BB469" s="972"/>
      <c r="BC469" s="972"/>
      <c r="BD469" s="972"/>
      <c r="BE469" s="972"/>
    </row>
    <row r="470" spans="3:57">
      <c r="C470" s="972"/>
      <c r="D470" s="972"/>
      <c r="E470" s="972"/>
      <c r="F470" s="972"/>
      <c r="G470" s="972"/>
      <c r="H470" s="972"/>
      <c r="I470" s="972"/>
      <c r="J470" s="972"/>
      <c r="K470" s="972"/>
      <c r="L470" s="972"/>
      <c r="M470" s="972"/>
      <c r="N470" s="972"/>
      <c r="O470" s="972"/>
      <c r="P470" s="972"/>
      <c r="Q470" s="972"/>
      <c r="R470" s="972"/>
      <c r="S470" s="972"/>
      <c r="T470" s="972"/>
      <c r="U470" s="972"/>
      <c r="V470" s="972"/>
      <c r="W470" s="972"/>
      <c r="X470" s="972"/>
      <c r="Y470" s="972"/>
      <c r="Z470" s="972"/>
      <c r="AA470" s="972"/>
      <c r="AB470" s="972"/>
      <c r="AC470" s="972"/>
      <c r="AD470" s="972"/>
      <c r="AE470" s="972"/>
      <c r="AF470" s="972"/>
      <c r="AG470" s="972"/>
      <c r="AH470" s="972"/>
      <c r="AI470" s="972"/>
      <c r="AJ470" s="972"/>
      <c r="AK470" s="972"/>
      <c r="AL470" s="972"/>
      <c r="AM470" s="972"/>
      <c r="AN470" s="972"/>
      <c r="AO470" s="972"/>
      <c r="AP470" s="972"/>
      <c r="AQ470" s="972"/>
      <c r="AR470" s="972"/>
      <c r="AS470" s="972"/>
      <c r="AT470" s="972"/>
      <c r="AU470" s="972"/>
      <c r="AV470" s="972"/>
      <c r="AW470" s="972"/>
      <c r="AX470" s="972"/>
      <c r="AY470" s="972"/>
      <c r="AZ470" s="972"/>
      <c r="BA470" s="972"/>
      <c r="BB470" s="972"/>
      <c r="BC470" s="972"/>
      <c r="BD470" s="972"/>
      <c r="BE470" s="972"/>
    </row>
    <row r="471" spans="3:57">
      <c r="C471" s="972"/>
      <c r="D471" s="972"/>
      <c r="E471" s="972"/>
      <c r="F471" s="972"/>
      <c r="G471" s="972"/>
      <c r="H471" s="972"/>
      <c r="I471" s="972"/>
      <c r="J471" s="972"/>
      <c r="K471" s="972"/>
      <c r="L471" s="972"/>
      <c r="M471" s="972"/>
      <c r="N471" s="972"/>
      <c r="O471" s="972"/>
      <c r="P471" s="972"/>
      <c r="Q471" s="972"/>
      <c r="R471" s="972"/>
      <c r="S471" s="972"/>
      <c r="T471" s="972"/>
      <c r="U471" s="972"/>
      <c r="V471" s="972"/>
      <c r="W471" s="972"/>
      <c r="X471" s="972"/>
      <c r="Y471" s="972"/>
      <c r="Z471" s="972"/>
      <c r="AA471" s="972"/>
      <c r="AB471" s="972"/>
      <c r="AC471" s="972"/>
      <c r="AD471" s="972"/>
      <c r="AE471" s="972"/>
      <c r="AF471" s="972"/>
      <c r="AG471" s="972"/>
      <c r="AH471" s="972"/>
      <c r="AI471" s="972"/>
      <c r="AJ471" s="972"/>
      <c r="AK471" s="972"/>
      <c r="AL471" s="972"/>
      <c r="AM471" s="972"/>
      <c r="AN471" s="972"/>
      <c r="AO471" s="972"/>
      <c r="AP471" s="972"/>
      <c r="AQ471" s="972"/>
      <c r="AR471" s="972"/>
      <c r="AS471" s="972"/>
      <c r="AT471" s="972"/>
      <c r="AU471" s="972"/>
      <c r="AV471" s="972"/>
      <c r="AW471" s="972"/>
      <c r="AX471" s="972"/>
      <c r="AY471" s="972"/>
      <c r="AZ471" s="972"/>
      <c r="BA471" s="972"/>
      <c r="BB471" s="972"/>
      <c r="BC471" s="972"/>
      <c r="BD471" s="972"/>
      <c r="BE471" s="972"/>
    </row>
    <row r="472" spans="3:57">
      <c r="C472" s="972"/>
      <c r="D472" s="972"/>
      <c r="E472" s="972"/>
      <c r="F472" s="972"/>
      <c r="G472" s="972"/>
      <c r="H472" s="972"/>
      <c r="I472" s="972"/>
      <c r="J472" s="972"/>
      <c r="K472" s="972"/>
      <c r="L472" s="972"/>
      <c r="M472" s="972"/>
      <c r="N472" s="972"/>
      <c r="O472" s="972"/>
      <c r="P472" s="972"/>
      <c r="Q472" s="972"/>
      <c r="R472" s="972"/>
      <c r="S472" s="972"/>
      <c r="T472" s="972"/>
      <c r="U472" s="972"/>
      <c r="V472" s="972"/>
      <c r="W472" s="972"/>
      <c r="X472" s="972"/>
      <c r="Y472" s="972"/>
      <c r="Z472" s="972"/>
      <c r="AA472" s="972"/>
      <c r="AB472" s="972"/>
      <c r="AC472" s="972"/>
      <c r="AD472" s="972"/>
      <c r="AE472" s="972"/>
      <c r="AF472" s="972"/>
      <c r="AG472" s="972"/>
      <c r="AH472" s="972"/>
      <c r="AI472" s="972"/>
      <c r="AJ472" s="972"/>
      <c r="AK472" s="972"/>
      <c r="AL472" s="972"/>
      <c r="AM472" s="972"/>
      <c r="AN472" s="972"/>
      <c r="AO472" s="972"/>
      <c r="AP472" s="972"/>
      <c r="AQ472" s="972"/>
      <c r="AR472" s="972"/>
      <c r="AS472" s="972"/>
      <c r="AT472" s="972"/>
      <c r="AU472" s="972"/>
      <c r="AV472" s="972"/>
      <c r="AW472" s="972"/>
      <c r="AX472" s="972"/>
      <c r="AY472" s="972"/>
      <c r="AZ472" s="972"/>
      <c r="BA472" s="972"/>
      <c r="BB472" s="972"/>
      <c r="BC472" s="972"/>
      <c r="BD472" s="972"/>
      <c r="BE472" s="972"/>
    </row>
    <row r="473" spans="3:57">
      <c r="C473" s="972"/>
      <c r="D473" s="972"/>
      <c r="E473" s="972"/>
      <c r="F473" s="972"/>
      <c r="G473" s="972"/>
      <c r="H473" s="972"/>
      <c r="I473" s="972"/>
      <c r="J473" s="972"/>
      <c r="K473" s="972"/>
      <c r="L473" s="972"/>
      <c r="M473" s="972"/>
      <c r="N473" s="972"/>
      <c r="O473" s="972"/>
      <c r="P473" s="972"/>
      <c r="Q473" s="972"/>
      <c r="R473" s="972"/>
      <c r="S473" s="972"/>
      <c r="T473" s="972"/>
      <c r="U473" s="972"/>
      <c r="V473" s="972"/>
      <c r="W473" s="972"/>
      <c r="X473" s="972"/>
      <c r="Y473" s="972"/>
      <c r="Z473" s="972"/>
      <c r="AA473" s="972"/>
      <c r="AB473" s="972"/>
      <c r="AC473" s="972"/>
      <c r="AD473" s="972"/>
      <c r="AE473" s="972"/>
      <c r="AF473" s="972"/>
      <c r="AG473" s="972"/>
      <c r="AH473" s="972"/>
      <c r="AI473" s="972"/>
      <c r="AJ473" s="972"/>
      <c r="AK473" s="972"/>
      <c r="AL473" s="972"/>
      <c r="AM473" s="972"/>
      <c r="AN473" s="972"/>
      <c r="AO473" s="972"/>
      <c r="AP473" s="972"/>
      <c r="AQ473" s="972"/>
      <c r="AR473" s="972"/>
      <c r="AS473" s="972"/>
      <c r="AT473" s="972"/>
      <c r="AU473" s="972"/>
      <c r="AV473" s="972"/>
      <c r="AW473" s="972"/>
      <c r="AX473" s="972"/>
      <c r="AY473" s="972"/>
      <c r="AZ473" s="972"/>
      <c r="BA473" s="972"/>
      <c r="BB473" s="972"/>
      <c r="BC473" s="972"/>
      <c r="BD473" s="972"/>
      <c r="BE473" s="972"/>
    </row>
    <row r="474" spans="3:57">
      <c r="C474" s="972"/>
      <c r="D474" s="972"/>
      <c r="E474" s="972"/>
      <c r="F474" s="972"/>
      <c r="G474" s="972"/>
      <c r="H474" s="972"/>
      <c r="I474" s="972"/>
      <c r="J474" s="972"/>
      <c r="K474" s="972"/>
      <c r="L474" s="972"/>
      <c r="M474" s="972"/>
      <c r="N474" s="972"/>
      <c r="O474" s="972"/>
      <c r="P474" s="972"/>
      <c r="Q474" s="972"/>
      <c r="R474" s="972"/>
      <c r="S474" s="972"/>
      <c r="T474" s="972"/>
      <c r="U474" s="972"/>
      <c r="V474" s="972"/>
      <c r="W474" s="972"/>
      <c r="X474" s="972"/>
      <c r="Y474" s="972"/>
      <c r="Z474" s="972"/>
      <c r="AA474" s="972"/>
      <c r="AB474" s="972"/>
      <c r="AC474" s="972"/>
      <c r="AD474" s="972"/>
      <c r="AE474" s="972"/>
      <c r="AF474" s="972"/>
      <c r="AG474" s="972"/>
      <c r="AH474" s="972"/>
      <c r="AI474" s="972"/>
      <c r="AJ474" s="972"/>
      <c r="AK474" s="972"/>
      <c r="AL474" s="972"/>
      <c r="AM474" s="972"/>
      <c r="AN474" s="972"/>
      <c r="AO474" s="972"/>
      <c r="AP474" s="972"/>
      <c r="AQ474" s="972"/>
      <c r="AR474" s="972"/>
      <c r="AS474" s="972"/>
      <c r="AT474" s="972"/>
      <c r="AU474" s="972"/>
      <c r="AV474" s="972"/>
      <c r="AW474" s="972"/>
      <c r="AX474" s="972"/>
      <c r="AY474" s="972"/>
      <c r="AZ474" s="972"/>
      <c r="BA474" s="972"/>
      <c r="BB474" s="972"/>
      <c r="BC474" s="972"/>
      <c r="BD474" s="972"/>
      <c r="BE474" s="972"/>
    </row>
    <row r="475" spans="3:57">
      <c r="C475" s="972"/>
      <c r="D475" s="972"/>
      <c r="E475" s="972"/>
      <c r="F475" s="972"/>
      <c r="G475" s="972"/>
      <c r="H475" s="972"/>
      <c r="I475" s="972"/>
      <c r="J475" s="972"/>
      <c r="K475" s="972"/>
      <c r="L475" s="972"/>
      <c r="M475" s="972"/>
      <c r="N475" s="972"/>
      <c r="O475" s="972"/>
      <c r="P475" s="972"/>
      <c r="Q475" s="972"/>
      <c r="R475" s="972"/>
      <c r="S475" s="972"/>
      <c r="T475" s="972"/>
      <c r="U475" s="972"/>
      <c r="V475" s="972"/>
      <c r="W475" s="972"/>
      <c r="X475" s="972"/>
      <c r="Y475" s="972"/>
      <c r="Z475" s="972"/>
      <c r="AA475" s="972"/>
      <c r="AB475" s="972"/>
      <c r="AC475" s="972"/>
      <c r="AD475" s="972"/>
      <c r="AE475" s="972"/>
      <c r="AF475" s="972"/>
      <c r="AG475" s="972"/>
      <c r="AH475" s="972"/>
      <c r="AI475" s="972"/>
      <c r="AJ475" s="972"/>
      <c r="AK475" s="972"/>
      <c r="AL475" s="972"/>
      <c r="AM475" s="972"/>
      <c r="AN475" s="972"/>
      <c r="AO475" s="972"/>
      <c r="AP475" s="972"/>
      <c r="AQ475" s="972"/>
      <c r="AR475" s="972"/>
      <c r="AS475" s="972"/>
      <c r="AT475" s="972"/>
      <c r="AU475" s="972"/>
      <c r="AV475" s="972"/>
      <c r="AW475" s="972"/>
      <c r="AX475" s="972"/>
      <c r="AY475" s="972"/>
      <c r="AZ475" s="972"/>
      <c r="BA475" s="972"/>
      <c r="BB475" s="972"/>
      <c r="BC475" s="972"/>
      <c r="BD475" s="972"/>
      <c r="BE475" s="972"/>
    </row>
    <row r="476" spans="3:57">
      <c r="C476" s="972"/>
      <c r="D476" s="972"/>
      <c r="E476" s="972"/>
      <c r="F476" s="972"/>
      <c r="G476" s="972"/>
      <c r="H476" s="972"/>
      <c r="I476" s="972"/>
      <c r="J476" s="972"/>
      <c r="K476" s="972"/>
      <c r="L476" s="972"/>
      <c r="M476" s="972"/>
      <c r="N476" s="972"/>
      <c r="O476" s="972"/>
      <c r="P476" s="972"/>
      <c r="Q476" s="972"/>
      <c r="R476" s="972"/>
      <c r="S476" s="972"/>
      <c r="T476" s="972"/>
      <c r="U476" s="972"/>
      <c r="V476" s="972"/>
      <c r="W476" s="972"/>
      <c r="X476" s="972"/>
      <c r="Y476" s="972"/>
      <c r="Z476" s="972"/>
      <c r="AA476" s="972"/>
      <c r="AB476" s="972"/>
      <c r="AC476" s="972"/>
      <c r="AD476" s="972"/>
      <c r="AE476" s="972"/>
      <c r="AF476" s="972"/>
      <c r="AG476" s="972"/>
      <c r="AH476" s="972"/>
      <c r="AI476" s="972"/>
      <c r="AJ476" s="972"/>
      <c r="AK476" s="972"/>
      <c r="AL476" s="972"/>
      <c r="AM476" s="972"/>
      <c r="AN476" s="972"/>
      <c r="AO476" s="972"/>
      <c r="AP476" s="972"/>
      <c r="AQ476" s="972"/>
      <c r="AR476" s="972"/>
      <c r="AS476" s="972"/>
      <c r="AT476" s="972"/>
      <c r="AU476" s="972"/>
      <c r="AV476" s="972"/>
      <c r="AW476" s="972"/>
      <c r="AX476" s="972"/>
      <c r="AY476" s="972"/>
      <c r="AZ476" s="972"/>
      <c r="BA476" s="972"/>
      <c r="BB476" s="972"/>
      <c r="BC476" s="972"/>
      <c r="BD476" s="972"/>
      <c r="BE476" s="972"/>
    </row>
    <row r="477" spans="3:57">
      <c r="C477" s="972"/>
      <c r="D477" s="972"/>
      <c r="E477" s="972"/>
      <c r="F477" s="972"/>
      <c r="G477" s="972"/>
      <c r="H477" s="972"/>
      <c r="I477" s="972"/>
      <c r="J477" s="972"/>
      <c r="K477" s="972"/>
      <c r="L477" s="972"/>
      <c r="M477" s="972"/>
      <c r="N477" s="972"/>
      <c r="O477" s="972"/>
      <c r="P477" s="972"/>
      <c r="Q477" s="972"/>
      <c r="R477" s="972"/>
      <c r="S477" s="972"/>
      <c r="T477" s="972"/>
      <c r="U477" s="972"/>
      <c r="V477" s="972"/>
      <c r="W477" s="972"/>
      <c r="X477" s="972"/>
      <c r="Y477" s="972"/>
      <c r="Z477" s="972"/>
      <c r="AA477" s="972"/>
      <c r="AB477" s="972"/>
      <c r="AC477" s="972"/>
      <c r="AD477" s="972"/>
      <c r="AE477" s="972"/>
      <c r="AF477" s="972"/>
      <c r="AG477" s="972"/>
      <c r="AH477" s="972"/>
      <c r="AI477" s="972"/>
      <c r="AJ477" s="972"/>
      <c r="AK477" s="972"/>
      <c r="AL477" s="972"/>
      <c r="AM477" s="972"/>
      <c r="AN477" s="972"/>
      <c r="AO477" s="972"/>
      <c r="AP477" s="972"/>
      <c r="AQ477" s="972"/>
      <c r="AR477" s="972"/>
      <c r="AS477" s="972"/>
      <c r="AT477" s="972"/>
      <c r="AU477" s="972"/>
      <c r="AV477" s="972"/>
      <c r="AW477" s="972"/>
      <c r="AX477" s="972"/>
      <c r="AY477" s="972"/>
      <c r="AZ477" s="972"/>
      <c r="BA477" s="972"/>
      <c r="BB477" s="972"/>
      <c r="BC477" s="972"/>
      <c r="BD477" s="972"/>
      <c r="BE477" s="972"/>
    </row>
    <row r="478" spans="3:57">
      <c r="C478" s="972"/>
      <c r="D478" s="972"/>
      <c r="E478" s="972"/>
      <c r="F478" s="972"/>
      <c r="G478" s="972"/>
      <c r="H478" s="972"/>
      <c r="I478" s="972"/>
      <c r="J478" s="972"/>
      <c r="K478" s="972"/>
      <c r="L478" s="972"/>
      <c r="M478" s="972"/>
      <c r="N478" s="972"/>
      <c r="O478" s="972"/>
      <c r="P478" s="972"/>
      <c r="Q478" s="972"/>
      <c r="R478" s="972"/>
      <c r="S478" s="972"/>
      <c r="T478" s="972"/>
      <c r="U478" s="972"/>
      <c r="V478" s="972"/>
      <c r="W478" s="972"/>
      <c r="X478" s="972"/>
      <c r="Y478" s="972"/>
      <c r="Z478" s="972"/>
      <c r="AA478" s="972"/>
      <c r="AB478" s="972"/>
      <c r="AC478" s="972"/>
      <c r="AD478" s="972"/>
      <c r="AE478" s="972"/>
      <c r="AF478" s="972"/>
      <c r="AG478" s="972"/>
      <c r="AH478" s="972"/>
      <c r="AI478" s="972"/>
      <c r="AJ478" s="972"/>
      <c r="AK478" s="972"/>
      <c r="AL478" s="972"/>
      <c r="AM478" s="972"/>
      <c r="AN478" s="972"/>
      <c r="AO478" s="972"/>
      <c r="AP478" s="972"/>
      <c r="AQ478" s="972"/>
      <c r="AR478" s="972"/>
      <c r="AS478" s="972"/>
      <c r="AT478" s="972"/>
      <c r="AU478" s="972"/>
      <c r="AV478" s="972"/>
      <c r="AW478" s="972"/>
      <c r="AX478" s="972"/>
      <c r="AY478" s="972"/>
      <c r="AZ478" s="972"/>
      <c r="BA478" s="972"/>
      <c r="BB478" s="972"/>
      <c r="BC478" s="972"/>
      <c r="BD478" s="972"/>
      <c r="BE478" s="972"/>
    </row>
    <row r="479" spans="3:57">
      <c r="C479" s="972"/>
      <c r="D479" s="972"/>
      <c r="E479" s="972"/>
      <c r="F479" s="972"/>
      <c r="G479" s="972"/>
      <c r="H479" s="972"/>
      <c r="I479" s="972"/>
      <c r="J479" s="972"/>
      <c r="K479" s="972"/>
      <c r="L479" s="972"/>
      <c r="M479" s="972"/>
      <c r="N479" s="972"/>
      <c r="O479" s="972"/>
      <c r="P479" s="972"/>
      <c r="Q479" s="972"/>
      <c r="R479" s="972"/>
      <c r="S479" s="972"/>
      <c r="T479" s="972"/>
      <c r="U479" s="972"/>
      <c r="V479" s="972"/>
      <c r="W479" s="972"/>
      <c r="X479" s="972"/>
      <c r="Y479" s="972"/>
      <c r="Z479" s="972"/>
      <c r="AA479" s="972"/>
      <c r="AB479" s="972"/>
      <c r="AC479" s="972"/>
      <c r="AD479" s="972"/>
      <c r="AE479" s="972"/>
      <c r="AF479" s="972"/>
      <c r="AG479" s="972"/>
      <c r="AH479" s="972"/>
      <c r="AI479" s="972"/>
      <c r="AJ479" s="972"/>
      <c r="AK479" s="972"/>
      <c r="AL479" s="972"/>
      <c r="AM479" s="972"/>
      <c r="AN479" s="972"/>
      <c r="AO479" s="972"/>
      <c r="AP479" s="972"/>
      <c r="AQ479" s="972"/>
      <c r="AR479" s="972"/>
      <c r="AS479" s="972"/>
      <c r="AT479" s="972"/>
      <c r="AU479" s="972"/>
      <c r="AV479" s="972"/>
      <c r="AW479" s="972"/>
      <c r="AX479" s="972"/>
      <c r="AY479" s="972"/>
      <c r="AZ479" s="972"/>
      <c r="BA479" s="972"/>
      <c r="BB479" s="972"/>
      <c r="BC479" s="972"/>
      <c r="BD479" s="972"/>
      <c r="BE479" s="972"/>
    </row>
    <row r="480" spans="3:57">
      <c r="C480" s="972"/>
      <c r="D480" s="972"/>
      <c r="E480" s="972"/>
      <c r="F480" s="972"/>
      <c r="G480" s="972"/>
      <c r="H480" s="972"/>
      <c r="I480" s="972"/>
      <c r="J480" s="972"/>
      <c r="K480" s="972"/>
      <c r="L480" s="972"/>
      <c r="M480" s="972"/>
      <c r="N480" s="972"/>
      <c r="O480" s="972"/>
      <c r="P480" s="972"/>
      <c r="Q480" s="972"/>
      <c r="R480" s="972"/>
      <c r="S480" s="972"/>
      <c r="T480" s="972"/>
      <c r="U480" s="972"/>
      <c r="V480" s="972"/>
      <c r="W480" s="972"/>
      <c r="X480" s="972"/>
      <c r="Y480" s="972"/>
      <c r="Z480" s="972"/>
      <c r="AA480" s="972"/>
      <c r="AB480" s="972"/>
      <c r="AC480" s="972"/>
      <c r="AD480" s="972"/>
      <c r="AE480" s="972"/>
      <c r="AF480" s="972"/>
      <c r="AG480" s="972"/>
      <c r="AH480" s="972"/>
      <c r="AI480" s="972"/>
      <c r="AJ480" s="972"/>
      <c r="AK480" s="972"/>
      <c r="AL480" s="972"/>
      <c r="AM480" s="972"/>
      <c r="AN480" s="972"/>
      <c r="AO480" s="972"/>
      <c r="AP480" s="972"/>
      <c r="AQ480" s="972"/>
      <c r="AR480" s="972"/>
      <c r="AS480" s="972"/>
      <c r="AT480" s="972"/>
      <c r="AU480" s="972"/>
      <c r="AV480" s="972"/>
      <c r="AW480" s="972"/>
      <c r="AX480" s="972"/>
      <c r="AY480" s="972"/>
      <c r="AZ480" s="972"/>
      <c r="BA480" s="972"/>
      <c r="BB480" s="972"/>
      <c r="BC480" s="972"/>
      <c r="BD480" s="972"/>
      <c r="BE480" s="972"/>
    </row>
    <row r="481" spans="3:57">
      <c r="C481" s="972"/>
      <c r="D481" s="972"/>
      <c r="E481" s="972"/>
      <c r="F481" s="972"/>
      <c r="G481" s="972"/>
      <c r="H481" s="972"/>
      <c r="I481" s="972"/>
      <c r="J481" s="972"/>
      <c r="K481" s="972"/>
      <c r="L481" s="972"/>
      <c r="M481" s="972"/>
      <c r="N481" s="972"/>
      <c r="O481" s="972"/>
      <c r="P481" s="972"/>
      <c r="Q481" s="972"/>
      <c r="R481" s="972"/>
      <c r="S481" s="972"/>
      <c r="T481" s="972"/>
      <c r="U481" s="972"/>
      <c r="V481" s="972"/>
      <c r="W481" s="972"/>
      <c r="X481" s="972"/>
      <c r="Y481" s="972"/>
      <c r="Z481" s="972"/>
      <c r="AA481" s="972"/>
      <c r="AB481" s="972"/>
      <c r="AC481" s="972"/>
      <c r="AD481" s="972"/>
      <c r="AE481" s="972"/>
      <c r="AF481" s="972"/>
      <c r="AG481" s="972"/>
      <c r="AH481" s="972"/>
      <c r="AI481" s="972"/>
      <c r="AJ481" s="972"/>
      <c r="AK481" s="972"/>
      <c r="AL481" s="972"/>
      <c r="AM481" s="972"/>
      <c r="AN481" s="972"/>
      <c r="AO481" s="972"/>
      <c r="AP481" s="972"/>
      <c r="AQ481" s="972"/>
      <c r="AR481" s="972"/>
      <c r="AS481" s="972"/>
      <c r="AT481" s="972"/>
      <c r="AU481" s="972"/>
      <c r="AV481" s="972"/>
      <c r="AW481" s="972"/>
      <c r="AX481" s="972"/>
      <c r="AY481" s="972"/>
      <c r="AZ481" s="972"/>
      <c r="BA481" s="972"/>
      <c r="BB481" s="972"/>
      <c r="BC481" s="972"/>
      <c r="BD481" s="972"/>
      <c r="BE481" s="972"/>
    </row>
    <row r="482" spans="3:57">
      <c r="C482" s="972"/>
      <c r="D482" s="972"/>
      <c r="E482" s="972"/>
      <c r="F482" s="972"/>
      <c r="G482" s="972"/>
      <c r="H482" s="972"/>
      <c r="I482" s="972"/>
      <c r="J482" s="972"/>
      <c r="K482" s="972"/>
      <c r="L482" s="972"/>
      <c r="M482" s="972"/>
      <c r="N482" s="972"/>
      <c r="O482" s="972"/>
      <c r="P482" s="972"/>
      <c r="Q482" s="972"/>
      <c r="R482" s="972"/>
      <c r="S482" s="972"/>
      <c r="T482" s="972"/>
      <c r="U482" s="972"/>
      <c r="V482" s="972"/>
      <c r="W482" s="972"/>
      <c r="X482" s="972"/>
      <c r="Y482" s="972"/>
      <c r="Z482" s="972"/>
      <c r="AA482" s="972"/>
      <c r="AB482" s="972"/>
      <c r="AC482" s="972"/>
      <c r="AD482" s="972"/>
      <c r="AE482" s="972"/>
      <c r="AF482" s="972"/>
      <c r="AG482" s="972"/>
      <c r="AH482" s="972"/>
      <c r="AI482" s="972"/>
      <c r="AJ482" s="972"/>
      <c r="AK482" s="972"/>
      <c r="AL482" s="972"/>
      <c r="AM482" s="972"/>
      <c r="AN482" s="972"/>
      <c r="AO482" s="972"/>
      <c r="AP482" s="972"/>
      <c r="AQ482" s="972"/>
      <c r="AR482" s="972"/>
      <c r="AS482" s="972"/>
      <c r="AT482" s="972"/>
      <c r="AU482" s="972"/>
      <c r="AV482" s="972"/>
      <c r="AW482" s="972"/>
      <c r="AX482" s="972"/>
      <c r="AY482" s="972"/>
      <c r="AZ482" s="972"/>
      <c r="BA482" s="972"/>
      <c r="BB482" s="972"/>
      <c r="BC482" s="972"/>
      <c r="BD482" s="972"/>
      <c r="BE482" s="972"/>
    </row>
    <row r="483" spans="3:57">
      <c r="C483" s="972"/>
      <c r="D483" s="972"/>
      <c r="E483" s="972"/>
      <c r="F483" s="972"/>
      <c r="G483" s="972"/>
      <c r="H483" s="972"/>
      <c r="I483" s="972"/>
      <c r="J483" s="972"/>
      <c r="K483" s="972"/>
      <c r="L483" s="972"/>
      <c r="M483" s="972"/>
      <c r="N483" s="972"/>
      <c r="O483" s="972"/>
      <c r="P483" s="972"/>
      <c r="Q483" s="972"/>
      <c r="R483" s="972"/>
      <c r="S483" s="972"/>
      <c r="T483" s="972"/>
      <c r="U483" s="972"/>
      <c r="V483" s="972"/>
      <c r="W483" s="972"/>
      <c r="X483" s="972"/>
      <c r="Y483" s="972"/>
      <c r="Z483" s="972"/>
      <c r="AA483" s="972"/>
      <c r="AB483" s="972"/>
      <c r="AC483" s="972"/>
      <c r="AD483" s="972"/>
      <c r="AE483" s="972"/>
      <c r="AF483" s="972"/>
      <c r="AG483" s="972"/>
      <c r="AH483" s="972"/>
      <c r="AI483" s="972"/>
      <c r="AJ483" s="972"/>
      <c r="AK483" s="972"/>
      <c r="AL483" s="972"/>
      <c r="AM483" s="972"/>
      <c r="AN483" s="972"/>
      <c r="AO483" s="972"/>
      <c r="AP483" s="972"/>
      <c r="AQ483" s="972"/>
      <c r="AR483" s="972"/>
      <c r="AS483" s="972"/>
      <c r="AT483" s="972"/>
      <c r="AU483" s="972"/>
      <c r="AV483" s="972"/>
      <c r="AW483" s="972"/>
      <c r="AX483" s="972"/>
      <c r="AY483" s="972"/>
      <c r="AZ483" s="972"/>
      <c r="BA483" s="972"/>
      <c r="BB483" s="972"/>
      <c r="BC483" s="972"/>
      <c r="BD483" s="972"/>
      <c r="BE483" s="972"/>
    </row>
    <row r="484" spans="3:57">
      <c r="C484" s="972"/>
      <c r="D484" s="972"/>
      <c r="E484" s="972"/>
      <c r="F484" s="972"/>
      <c r="G484" s="972"/>
      <c r="H484" s="972"/>
      <c r="I484" s="972"/>
      <c r="J484" s="972"/>
      <c r="K484" s="972"/>
      <c r="L484" s="972"/>
      <c r="M484" s="972"/>
      <c r="N484" s="972"/>
      <c r="O484" s="972"/>
      <c r="P484" s="972"/>
      <c r="Q484" s="972"/>
      <c r="R484" s="972"/>
      <c r="S484" s="972"/>
      <c r="T484" s="972"/>
      <c r="U484" s="972"/>
      <c r="V484" s="972"/>
      <c r="W484" s="972"/>
      <c r="X484" s="972"/>
      <c r="Y484" s="972"/>
      <c r="Z484" s="972"/>
      <c r="AA484" s="972"/>
      <c r="AB484" s="972"/>
      <c r="AC484" s="972"/>
      <c r="AD484" s="972"/>
      <c r="AE484" s="972"/>
      <c r="AF484" s="972"/>
      <c r="AG484" s="972"/>
      <c r="AH484" s="972"/>
      <c r="AI484" s="972"/>
      <c r="AJ484" s="972"/>
      <c r="AK484" s="972"/>
      <c r="AL484" s="972"/>
      <c r="AM484" s="972"/>
      <c r="AN484" s="972"/>
      <c r="AO484" s="972"/>
      <c r="AP484" s="972"/>
      <c r="AQ484" s="972"/>
      <c r="AR484" s="972"/>
      <c r="AS484" s="972"/>
      <c r="AT484" s="972"/>
      <c r="AU484" s="972"/>
      <c r="AV484" s="972"/>
      <c r="AW484" s="972"/>
      <c r="AX484" s="972"/>
      <c r="AY484" s="972"/>
      <c r="AZ484" s="972"/>
      <c r="BA484" s="972"/>
      <c r="BB484" s="972"/>
      <c r="BC484" s="972"/>
      <c r="BD484" s="972"/>
      <c r="BE484" s="972"/>
    </row>
    <row r="485" spans="3:57">
      <c r="C485" s="972"/>
      <c r="D485" s="972"/>
      <c r="E485" s="972"/>
      <c r="F485" s="972"/>
      <c r="G485" s="972"/>
      <c r="H485" s="972"/>
      <c r="I485" s="972"/>
      <c r="J485" s="972"/>
      <c r="K485" s="972"/>
      <c r="L485" s="972"/>
      <c r="M485" s="972"/>
      <c r="N485" s="972"/>
      <c r="O485" s="972"/>
      <c r="P485" s="972"/>
      <c r="Q485" s="972"/>
      <c r="R485" s="972"/>
      <c r="S485" s="972"/>
      <c r="T485" s="972"/>
      <c r="U485" s="972"/>
      <c r="V485" s="972"/>
      <c r="W485" s="972"/>
      <c r="X485" s="972"/>
      <c r="Y485" s="972"/>
      <c r="Z485" s="972"/>
      <c r="AA485" s="972"/>
      <c r="AB485" s="972"/>
      <c r="AC485" s="972"/>
      <c r="AD485" s="972"/>
      <c r="AE485" s="972"/>
      <c r="AF485" s="972"/>
      <c r="AG485" s="972"/>
      <c r="AH485" s="972"/>
      <c r="AI485" s="972"/>
      <c r="AJ485" s="972"/>
      <c r="AK485" s="972"/>
      <c r="AL485" s="972"/>
      <c r="AM485" s="972"/>
      <c r="AN485" s="972"/>
      <c r="AO485" s="972"/>
      <c r="AP485" s="972"/>
      <c r="AQ485" s="972"/>
      <c r="AR485" s="972"/>
      <c r="AS485" s="972"/>
      <c r="AT485" s="972"/>
      <c r="AU485" s="972"/>
      <c r="AV485" s="972"/>
      <c r="AW485" s="972"/>
      <c r="AX485" s="972"/>
      <c r="AY485" s="972"/>
      <c r="AZ485" s="972"/>
      <c r="BA485" s="972"/>
      <c r="BB485" s="972"/>
      <c r="BC485" s="972"/>
      <c r="BD485" s="972"/>
      <c r="BE485" s="972"/>
    </row>
    <row r="486" spans="3:57">
      <c r="C486" s="972"/>
      <c r="D486" s="972"/>
      <c r="E486" s="972"/>
      <c r="F486" s="972"/>
      <c r="G486" s="972"/>
      <c r="H486" s="972"/>
      <c r="I486" s="972"/>
      <c r="J486" s="972"/>
      <c r="K486" s="972"/>
      <c r="L486" s="972"/>
      <c r="M486" s="972"/>
      <c r="N486" s="972"/>
      <c r="O486" s="972"/>
      <c r="P486" s="972"/>
      <c r="Q486" s="972"/>
      <c r="R486" s="972"/>
      <c r="S486" s="972"/>
      <c r="T486" s="972"/>
      <c r="U486" s="972"/>
      <c r="V486" s="972"/>
      <c r="W486" s="972"/>
      <c r="X486" s="972"/>
      <c r="Y486" s="972"/>
      <c r="Z486" s="972"/>
      <c r="AA486" s="972"/>
      <c r="AB486" s="972"/>
      <c r="AC486" s="972"/>
      <c r="AD486" s="972"/>
      <c r="AE486" s="972"/>
      <c r="AF486" s="972"/>
      <c r="AG486" s="972"/>
      <c r="AH486" s="972"/>
      <c r="AI486" s="972"/>
      <c r="AJ486" s="972"/>
      <c r="AK486" s="972"/>
      <c r="AL486" s="972"/>
      <c r="AM486" s="972"/>
      <c r="AN486" s="972"/>
      <c r="AO486" s="972"/>
      <c r="AP486" s="972"/>
      <c r="AQ486" s="972"/>
      <c r="AR486" s="972"/>
      <c r="AS486" s="972"/>
      <c r="AT486" s="972"/>
      <c r="AU486" s="972"/>
      <c r="AV486" s="972"/>
      <c r="AW486" s="972"/>
      <c r="AX486" s="972"/>
      <c r="AY486" s="972"/>
      <c r="AZ486" s="972"/>
      <c r="BA486" s="972"/>
      <c r="BB486" s="972"/>
      <c r="BC486" s="972"/>
      <c r="BD486" s="972"/>
      <c r="BE486" s="972"/>
    </row>
    <row r="487" spans="3:57">
      <c r="C487" s="972"/>
      <c r="D487" s="972"/>
      <c r="E487" s="972"/>
      <c r="F487" s="972"/>
      <c r="G487" s="972"/>
      <c r="H487" s="972"/>
      <c r="I487" s="972"/>
      <c r="J487" s="972"/>
      <c r="K487" s="972"/>
      <c r="L487" s="972"/>
      <c r="M487" s="972"/>
      <c r="N487" s="972"/>
      <c r="O487" s="972"/>
      <c r="P487" s="972"/>
      <c r="Q487" s="972"/>
      <c r="R487" s="972"/>
      <c r="S487" s="972"/>
      <c r="T487" s="972"/>
      <c r="U487" s="972"/>
      <c r="V487" s="972"/>
      <c r="W487" s="972"/>
      <c r="X487" s="972"/>
      <c r="Y487" s="972"/>
      <c r="Z487" s="972"/>
      <c r="AA487" s="972"/>
      <c r="AB487" s="972"/>
      <c r="AC487" s="972"/>
      <c r="AD487" s="972"/>
      <c r="AE487" s="972"/>
      <c r="AF487" s="972"/>
      <c r="AG487" s="972"/>
      <c r="AH487" s="972"/>
      <c r="AI487" s="972"/>
      <c r="AJ487" s="972"/>
      <c r="AK487" s="972"/>
      <c r="AL487" s="972"/>
      <c r="AM487" s="972"/>
      <c r="AN487" s="972"/>
      <c r="AO487" s="972"/>
      <c r="AP487" s="972"/>
      <c r="AQ487" s="972"/>
      <c r="AR487" s="972"/>
      <c r="AS487" s="972"/>
      <c r="AT487" s="972"/>
      <c r="AU487" s="972"/>
      <c r="AV487" s="972"/>
      <c r="AW487" s="972"/>
      <c r="AX487" s="972"/>
      <c r="AY487" s="972"/>
      <c r="AZ487" s="972"/>
      <c r="BA487" s="972"/>
      <c r="BB487" s="972"/>
      <c r="BC487" s="972"/>
      <c r="BD487" s="972"/>
      <c r="BE487" s="972"/>
    </row>
    <row r="488" spans="3:57">
      <c r="C488" s="972"/>
      <c r="D488" s="972"/>
      <c r="E488" s="972"/>
      <c r="F488" s="972"/>
      <c r="G488" s="972"/>
      <c r="H488" s="972"/>
      <c r="I488" s="972"/>
      <c r="J488" s="972"/>
      <c r="K488" s="972"/>
      <c r="L488" s="972"/>
      <c r="M488" s="972"/>
      <c r="N488" s="972"/>
      <c r="O488" s="972"/>
      <c r="P488" s="972"/>
      <c r="Q488" s="972"/>
      <c r="R488" s="972"/>
      <c r="S488" s="972"/>
      <c r="T488" s="972"/>
      <c r="U488" s="972"/>
      <c r="V488" s="972"/>
      <c r="W488" s="972"/>
      <c r="X488" s="972"/>
      <c r="Y488" s="972"/>
      <c r="Z488" s="972"/>
      <c r="AA488" s="972"/>
      <c r="AB488" s="972"/>
      <c r="AC488" s="972"/>
      <c r="AD488" s="972"/>
      <c r="AE488" s="972"/>
      <c r="AF488" s="972"/>
      <c r="AG488" s="972"/>
      <c r="AH488" s="972"/>
      <c r="AI488" s="972"/>
      <c r="AJ488" s="972"/>
      <c r="AK488" s="972"/>
      <c r="AL488" s="972"/>
      <c r="AM488" s="972"/>
      <c r="AN488" s="972"/>
      <c r="AO488" s="972"/>
      <c r="AP488" s="972"/>
      <c r="AQ488" s="972"/>
      <c r="AR488" s="972"/>
      <c r="AS488" s="972"/>
      <c r="AT488" s="972"/>
      <c r="AU488" s="972"/>
      <c r="AV488" s="972"/>
      <c r="AW488" s="972"/>
      <c r="AX488" s="972"/>
      <c r="AY488" s="972"/>
      <c r="AZ488" s="972"/>
      <c r="BA488" s="972"/>
      <c r="BB488" s="972"/>
      <c r="BC488" s="972"/>
      <c r="BD488" s="972"/>
      <c r="BE488" s="972"/>
    </row>
    <row r="489" spans="3:57">
      <c r="C489" s="972"/>
      <c r="D489" s="972"/>
      <c r="E489" s="972"/>
      <c r="F489" s="972"/>
      <c r="G489" s="972"/>
      <c r="H489" s="972"/>
      <c r="I489" s="972"/>
      <c r="J489" s="972"/>
      <c r="K489" s="972"/>
      <c r="L489" s="972"/>
      <c r="M489" s="972"/>
      <c r="N489" s="972"/>
      <c r="O489" s="972"/>
      <c r="P489" s="972"/>
      <c r="Q489" s="972"/>
      <c r="R489" s="972"/>
      <c r="S489" s="972"/>
      <c r="T489" s="972"/>
      <c r="U489" s="972"/>
      <c r="V489" s="972"/>
      <c r="W489" s="972"/>
      <c r="X489" s="972"/>
      <c r="Y489" s="972"/>
      <c r="Z489" s="972"/>
      <c r="AA489" s="972"/>
      <c r="AB489" s="972"/>
      <c r="AC489" s="972"/>
      <c r="AD489" s="972"/>
      <c r="AE489" s="972"/>
      <c r="AF489" s="972"/>
      <c r="AG489" s="972"/>
      <c r="AH489" s="972"/>
      <c r="AI489" s="972"/>
      <c r="AJ489" s="972"/>
      <c r="AK489" s="972"/>
      <c r="AL489" s="972"/>
      <c r="AM489" s="972"/>
      <c r="AN489" s="972"/>
      <c r="AO489" s="972"/>
      <c r="AP489" s="972"/>
      <c r="AQ489" s="972"/>
      <c r="AR489" s="972"/>
      <c r="AS489" s="972"/>
      <c r="AT489" s="972"/>
      <c r="AU489" s="972"/>
      <c r="AV489" s="972"/>
      <c r="AW489" s="972"/>
      <c r="AX489" s="972"/>
      <c r="AY489" s="972"/>
      <c r="AZ489" s="972"/>
      <c r="BA489" s="972"/>
      <c r="BB489" s="972"/>
      <c r="BC489" s="972"/>
      <c r="BD489" s="972"/>
      <c r="BE489" s="972"/>
    </row>
    <row r="490" spans="3:57">
      <c r="C490" s="972"/>
      <c r="D490" s="972"/>
      <c r="E490" s="972"/>
      <c r="F490" s="972"/>
      <c r="G490" s="972"/>
      <c r="H490" s="972"/>
      <c r="I490" s="972"/>
      <c r="J490" s="972"/>
      <c r="K490" s="972"/>
      <c r="L490" s="972"/>
      <c r="M490" s="972"/>
      <c r="N490" s="972"/>
      <c r="O490" s="972"/>
      <c r="P490" s="972"/>
      <c r="Q490" s="972"/>
      <c r="R490" s="972"/>
      <c r="S490" s="972"/>
      <c r="T490" s="972"/>
      <c r="U490" s="972"/>
      <c r="V490" s="972"/>
      <c r="W490" s="972"/>
      <c r="X490" s="972"/>
      <c r="Y490" s="972"/>
      <c r="Z490" s="972"/>
      <c r="AA490" s="972"/>
      <c r="AB490" s="972"/>
      <c r="AC490" s="972"/>
      <c r="AD490" s="972"/>
      <c r="AE490" s="972"/>
      <c r="AF490" s="972"/>
      <c r="AG490" s="972"/>
      <c r="AH490" s="972"/>
      <c r="AI490" s="972"/>
      <c r="AJ490" s="972"/>
      <c r="AK490" s="972"/>
      <c r="AL490" s="972"/>
      <c r="AM490" s="972"/>
      <c r="AN490" s="972"/>
      <c r="AO490" s="972"/>
      <c r="AP490" s="972"/>
      <c r="AQ490" s="972"/>
      <c r="AR490" s="972"/>
      <c r="AS490" s="972"/>
      <c r="AT490" s="972"/>
      <c r="AU490" s="972"/>
      <c r="AV490" s="972"/>
      <c r="AW490" s="972"/>
      <c r="AX490" s="972"/>
      <c r="AY490" s="972"/>
      <c r="AZ490" s="972"/>
      <c r="BA490" s="972"/>
      <c r="BB490" s="972"/>
      <c r="BC490" s="972"/>
      <c r="BD490" s="972"/>
      <c r="BE490" s="972"/>
    </row>
    <row r="491" spans="3:57">
      <c r="C491" s="972"/>
      <c r="D491" s="972"/>
      <c r="E491" s="972"/>
      <c r="F491" s="972"/>
      <c r="G491" s="972"/>
      <c r="H491" s="972"/>
      <c r="I491" s="972"/>
      <c r="J491" s="972"/>
      <c r="K491" s="972"/>
      <c r="L491" s="972"/>
      <c r="M491" s="972"/>
      <c r="N491" s="972"/>
      <c r="O491" s="972"/>
      <c r="P491" s="972"/>
      <c r="Q491" s="972"/>
      <c r="R491" s="972"/>
      <c r="S491" s="972"/>
      <c r="T491" s="972"/>
      <c r="U491" s="972"/>
      <c r="V491" s="972"/>
      <c r="W491" s="972"/>
      <c r="X491" s="972"/>
      <c r="Y491" s="972"/>
      <c r="Z491" s="972"/>
      <c r="AA491" s="972"/>
      <c r="AB491" s="972"/>
      <c r="AC491" s="972"/>
      <c r="AD491" s="972"/>
      <c r="AE491" s="972"/>
      <c r="AF491" s="972"/>
      <c r="AG491" s="972"/>
      <c r="AH491" s="972"/>
      <c r="AI491" s="972"/>
      <c r="AJ491" s="972"/>
      <c r="AK491" s="972"/>
      <c r="AL491" s="972"/>
      <c r="AM491" s="972"/>
      <c r="AN491" s="972"/>
      <c r="AO491" s="972"/>
      <c r="AP491" s="972"/>
      <c r="AQ491" s="972"/>
      <c r="AR491" s="972"/>
      <c r="AS491" s="972"/>
      <c r="AT491" s="972"/>
      <c r="AU491" s="972"/>
      <c r="AV491" s="972"/>
      <c r="AW491" s="972"/>
      <c r="AX491" s="972"/>
      <c r="AY491" s="972"/>
      <c r="AZ491" s="972"/>
      <c r="BA491" s="972"/>
      <c r="BB491" s="972"/>
      <c r="BC491" s="972"/>
      <c r="BD491" s="972"/>
      <c r="BE491" s="972"/>
    </row>
    <row r="492" spans="3:57">
      <c r="C492" s="972"/>
      <c r="D492" s="972"/>
      <c r="E492" s="972"/>
      <c r="F492" s="972"/>
      <c r="G492" s="972"/>
      <c r="H492" s="972"/>
      <c r="I492" s="972"/>
      <c r="J492" s="972"/>
      <c r="K492" s="972"/>
      <c r="L492" s="972"/>
      <c r="M492" s="972"/>
      <c r="N492" s="972"/>
      <c r="O492" s="972"/>
      <c r="P492" s="972"/>
      <c r="Q492" s="972"/>
      <c r="R492" s="972"/>
      <c r="S492" s="972"/>
      <c r="T492" s="972"/>
      <c r="U492" s="972"/>
      <c r="V492" s="972"/>
      <c r="W492" s="972"/>
      <c r="X492" s="972"/>
      <c r="Y492" s="972"/>
      <c r="Z492" s="972"/>
      <c r="AA492" s="972"/>
      <c r="AB492" s="972"/>
      <c r="AC492" s="972"/>
      <c r="AD492" s="972"/>
      <c r="AE492" s="972"/>
      <c r="AF492" s="972"/>
      <c r="AG492" s="972"/>
      <c r="AH492" s="972"/>
      <c r="AI492" s="972"/>
      <c r="AJ492" s="972"/>
      <c r="AK492" s="972"/>
      <c r="AL492" s="972"/>
      <c r="AM492" s="972"/>
      <c r="AN492" s="972"/>
      <c r="AO492" s="972"/>
      <c r="AP492" s="972"/>
      <c r="AQ492" s="972"/>
      <c r="AR492" s="972"/>
      <c r="AS492" s="972"/>
      <c r="AT492" s="972"/>
      <c r="AU492" s="972"/>
      <c r="AV492" s="972"/>
      <c r="AW492" s="972"/>
      <c r="AX492" s="972"/>
      <c r="AY492" s="972"/>
      <c r="AZ492" s="972"/>
      <c r="BA492" s="972"/>
      <c r="BB492" s="972"/>
      <c r="BC492" s="972"/>
      <c r="BD492" s="972"/>
      <c r="BE492" s="972"/>
    </row>
  </sheetData>
  <mergeCells count="1177">
    <mergeCell ref="BK45:BK65"/>
    <mergeCell ref="A8:A151"/>
    <mergeCell ref="B8:J17"/>
    <mergeCell ref="K8:N17"/>
    <mergeCell ref="O8:T17"/>
    <mergeCell ref="U8:Z17"/>
    <mergeCell ref="AA8:AE17"/>
    <mergeCell ref="B18:J26"/>
    <mergeCell ref="K18:N26"/>
    <mergeCell ref="O18:T26"/>
    <mergeCell ref="U18:Z26"/>
    <mergeCell ref="BA6:BE6"/>
    <mergeCell ref="A7:J7"/>
    <mergeCell ref="K7:N7"/>
    <mergeCell ref="O7:T7"/>
    <mergeCell ref="U7:Z7"/>
    <mergeCell ref="AA7:AE7"/>
    <mergeCell ref="AF7:AK7"/>
    <mergeCell ref="AL7:AZ7"/>
    <mergeCell ref="BA7:BE7"/>
    <mergeCell ref="A5:J6"/>
    <mergeCell ref="K5:N6"/>
    <mergeCell ref="O5:T6"/>
    <mergeCell ref="U5:Z6"/>
    <mergeCell ref="AA5:AE6"/>
    <mergeCell ref="AF5:AZ6"/>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6"/>
    <mergeCell ref="K44:N56"/>
    <mergeCell ref="O44:T56"/>
    <mergeCell ref="U44:Z56"/>
    <mergeCell ref="AA44:AE56"/>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7:AK47"/>
    <mergeCell ref="AL47:AZ47"/>
    <mergeCell ref="BA47:BE47"/>
    <mergeCell ref="BA50:BE50"/>
    <mergeCell ref="AF51:AK51"/>
    <mergeCell ref="BH47:BH53"/>
    <mergeCell ref="AF48:AK48"/>
    <mergeCell ref="AL48:AZ48"/>
    <mergeCell ref="BA48:BE48"/>
    <mergeCell ref="AF49:AK49"/>
    <mergeCell ref="AL49:AZ49"/>
    <mergeCell ref="BA49:BE49"/>
    <mergeCell ref="BA44:BE44"/>
    <mergeCell ref="AF45:AK45"/>
    <mergeCell ref="AL45:AZ45"/>
    <mergeCell ref="BA45:BE45"/>
    <mergeCell ref="AF46:AK46"/>
    <mergeCell ref="AL46:AZ46"/>
    <mergeCell ref="BA46:BE46"/>
    <mergeCell ref="AF54:AK54"/>
    <mergeCell ref="AL54:AZ54"/>
    <mergeCell ref="BA54:BE54"/>
    <mergeCell ref="BH54:BH56"/>
    <mergeCell ref="AF55:AK55"/>
    <mergeCell ref="AL55:AZ55"/>
    <mergeCell ref="BA55:BE55"/>
    <mergeCell ref="AF56:AK56"/>
    <mergeCell ref="AL56:AZ56"/>
    <mergeCell ref="BA56:BE56"/>
    <mergeCell ref="AF52:AK52"/>
    <mergeCell ref="AL52:AZ52"/>
    <mergeCell ref="BA52:BE52"/>
    <mergeCell ref="AF53:AK53"/>
    <mergeCell ref="AL53:AZ53"/>
    <mergeCell ref="BA53:BE53"/>
    <mergeCell ref="AF50:AK50"/>
    <mergeCell ref="AL50:AZ50"/>
    <mergeCell ref="AL51:AZ51"/>
    <mergeCell ref="BA51:BE51"/>
    <mergeCell ref="BH57:BH63"/>
    <mergeCell ref="AF58:AK58"/>
    <mergeCell ref="AL58:AZ58"/>
    <mergeCell ref="BA58:BE58"/>
    <mergeCell ref="AF59:AK59"/>
    <mergeCell ref="AL59:AZ59"/>
    <mergeCell ref="BA59:BE59"/>
    <mergeCell ref="AF60:AK60"/>
    <mergeCell ref="B57:J92"/>
    <mergeCell ref="K57:N92"/>
    <mergeCell ref="O57:T92"/>
    <mergeCell ref="U57:Z92"/>
    <mergeCell ref="AA57:AE92"/>
    <mergeCell ref="AF57:AK57"/>
    <mergeCell ref="AF63:AK63"/>
    <mergeCell ref="AF66:AK66"/>
    <mergeCell ref="AF69:AK69"/>
    <mergeCell ref="AF72:AK72"/>
    <mergeCell ref="AL63:AZ63"/>
    <mergeCell ref="BA63:BE63"/>
    <mergeCell ref="AF64:AK6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57:AZ57"/>
    <mergeCell ref="BA57:BE57"/>
    <mergeCell ref="AL72:AZ72"/>
    <mergeCell ref="BA72:BE72"/>
    <mergeCell ref="AF73:AK73"/>
    <mergeCell ref="AL73:AV73"/>
    <mergeCell ref="AX73:AZ73"/>
    <mergeCell ref="BA73:BE73"/>
    <mergeCell ref="AL69:AZ69"/>
    <mergeCell ref="BA69:BE69"/>
    <mergeCell ref="AF70:AK70"/>
    <mergeCell ref="AL70:AZ70"/>
    <mergeCell ref="BA70:BE70"/>
    <mergeCell ref="AF71:AK71"/>
    <mergeCell ref="AL71:AZ71"/>
    <mergeCell ref="BA71:BE71"/>
    <mergeCell ref="AL66:AZ66"/>
    <mergeCell ref="BA66:BE66"/>
    <mergeCell ref="AF67:AK67"/>
    <mergeCell ref="AL67:AZ67"/>
    <mergeCell ref="BA67:BE67"/>
    <mergeCell ref="AF68:AK68"/>
    <mergeCell ref="AL68:AZ68"/>
    <mergeCell ref="BA68:BE68"/>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84:AK84"/>
    <mergeCell ref="AL84:AZ84"/>
    <mergeCell ref="BA84:BE84"/>
    <mergeCell ref="AF85:AK85"/>
    <mergeCell ref="AL85:AZ85"/>
    <mergeCell ref="BA85:BE85"/>
    <mergeCell ref="AF82:AK82"/>
    <mergeCell ref="AL82:AZ82"/>
    <mergeCell ref="BA82:BE82"/>
    <mergeCell ref="AF83:AK83"/>
    <mergeCell ref="AL83:AV83"/>
    <mergeCell ref="AX83:AZ83"/>
    <mergeCell ref="BA83:BE83"/>
    <mergeCell ref="AF80:AK80"/>
    <mergeCell ref="AL80:AZ80"/>
    <mergeCell ref="BA80:BE80"/>
    <mergeCell ref="AF81:AK81"/>
    <mergeCell ref="AL81:AZ81"/>
    <mergeCell ref="BA81:BE81"/>
    <mergeCell ref="AF90:AK90"/>
    <mergeCell ref="AL90:AZ90"/>
    <mergeCell ref="BA90:BE90"/>
    <mergeCell ref="AF91:AK91"/>
    <mergeCell ref="AL91:AZ91"/>
    <mergeCell ref="BA91:BE91"/>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96:AK96"/>
    <mergeCell ref="AL96:AZ96"/>
    <mergeCell ref="BA96:BE96"/>
    <mergeCell ref="AF97:AK97"/>
    <mergeCell ref="AL97:AZ97"/>
    <mergeCell ref="BA97:BE97"/>
    <mergeCell ref="BA93:BE93"/>
    <mergeCell ref="AF94:AK94"/>
    <mergeCell ref="AL94:AZ94"/>
    <mergeCell ref="BA94:BE94"/>
    <mergeCell ref="AF95:AK95"/>
    <mergeCell ref="AL95:AZ95"/>
    <mergeCell ref="BA95:BE95"/>
    <mergeCell ref="AF92:AK92"/>
    <mergeCell ref="AL92:AZ92"/>
    <mergeCell ref="BA92:BE92"/>
    <mergeCell ref="B93:J114"/>
    <mergeCell ref="K93:N114"/>
    <mergeCell ref="O93:T114"/>
    <mergeCell ref="U93:Z114"/>
    <mergeCell ref="AA93:AE114"/>
    <mergeCell ref="AF93:AK93"/>
    <mergeCell ref="AL93:AZ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B115:J126"/>
    <mergeCell ref="K115:N126"/>
    <mergeCell ref="O115:T126"/>
    <mergeCell ref="U115:Z126"/>
    <mergeCell ref="AA115:AE126"/>
    <mergeCell ref="AF115:AK115"/>
    <mergeCell ref="AL115:AZ115"/>
    <mergeCell ref="AF112:AK112"/>
    <mergeCell ref="AL112:AZ112"/>
    <mergeCell ref="BA112:BE112"/>
    <mergeCell ref="AF113:AK113"/>
    <mergeCell ref="AL113:AZ113"/>
    <mergeCell ref="BA113:BE113"/>
    <mergeCell ref="AF110:AK110"/>
    <mergeCell ref="AL110:AZ110"/>
    <mergeCell ref="BA110:BE110"/>
    <mergeCell ref="AF111:AK111"/>
    <mergeCell ref="AL111:AZ111"/>
    <mergeCell ref="BA111:BE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AF126:AK126"/>
    <mergeCell ref="AL126:AZ126"/>
    <mergeCell ref="BA126:BE126"/>
    <mergeCell ref="B127:J151"/>
    <mergeCell ref="K127:N151"/>
    <mergeCell ref="O127:T151"/>
    <mergeCell ref="U127:Z151"/>
    <mergeCell ref="AA127:AE151"/>
    <mergeCell ref="AF127:AK127"/>
    <mergeCell ref="AL127:AZ127"/>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BA127:BE127"/>
    <mergeCell ref="AF128:AK128"/>
    <mergeCell ref="AL128:AZ128"/>
    <mergeCell ref="BA128:BE128"/>
    <mergeCell ref="AF129:AK129"/>
    <mergeCell ref="AL129:AZ129"/>
    <mergeCell ref="BA129:BE129"/>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V141"/>
    <mergeCell ref="AX141:AZ141"/>
    <mergeCell ref="BA141:BE141"/>
    <mergeCell ref="AF150:AK150"/>
    <mergeCell ref="AL150:AZ150"/>
    <mergeCell ref="BA150:BE150"/>
    <mergeCell ref="AF151:AK151"/>
    <mergeCell ref="AL151:AZ151"/>
    <mergeCell ref="BA151:BE151"/>
    <mergeCell ref="AF148:AK148"/>
    <mergeCell ref="AL148:AV148"/>
    <mergeCell ref="AX148:AZ148"/>
    <mergeCell ref="BA148:BE148"/>
    <mergeCell ref="AF149:AK149"/>
    <mergeCell ref="AL149:AZ149"/>
    <mergeCell ref="BA149:BE149"/>
    <mergeCell ref="AF146:AK146"/>
    <mergeCell ref="AL146:AZ146"/>
    <mergeCell ref="BA146:BE146"/>
    <mergeCell ref="AF147:AK147"/>
    <mergeCell ref="AL147:AZ147"/>
    <mergeCell ref="BA147:BE147"/>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80:AK180"/>
    <mergeCell ref="AL180:AV180"/>
    <mergeCell ref="AX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86:AK186"/>
    <mergeCell ref="AL186:AZ186"/>
    <mergeCell ref="BA186:BE186"/>
    <mergeCell ref="AF187:AK187"/>
    <mergeCell ref="AL187:AZ187"/>
    <mergeCell ref="BA187:BE187"/>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93:AK193"/>
    <mergeCell ref="AL193:AZ193"/>
    <mergeCell ref="BA193:BE193"/>
    <mergeCell ref="AF194:AK194"/>
    <mergeCell ref="AL194:AZ194"/>
    <mergeCell ref="BA194:BE194"/>
    <mergeCell ref="AF191:AK191"/>
    <mergeCell ref="AL191:AZ191"/>
    <mergeCell ref="BA191:BE191"/>
    <mergeCell ref="AF192:AK192"/>
    <mergeCell ref="AL192:AZ192"/>
    <mergeCell ref="BA192:BE192"/>
    <mergeCell ref="AA188:AE201"/>
    <mergeCell ref="AF188:AK188"/>
    <mergeCell ref="AL188:AZ188"/>
    <mergeCell ref="BA188:BE188"/>
    <mergeCell ref="AF189:AK189"/>
    <mergeCell ref="AL189:AZ189"/>
    <mergeCell ref="BA189:BE189"/>
    <mergeCell ref="AF190:AK190"/>
    <mergeCell ref="AL190:AZ190"/>
    <mergeCell ref="BA190:BE190"/>
    <mergeCell ref="AF199:AK199"/>
    <mergeCell ref="AL199:AZ199"/>
    <mergeCell ref="BA199:BE199"/>
    <mergeCell ref="AF200:AK200"/>
    <mergeCell ref="AL200:AZ200"/>
    <mergeCell ref="BA200:BE200"/>
    <mergeCell ref="AF197:AK197"/>
    <mergeCell ref="AL197:AZ197"/>
    <mergeCell ref="BA197:BE197"/>
    <mergeCell ref="AF198:AK198"/>
    <mergeCell ref="AL198:AZ198"/>
    <mergeCell ref="BA198:BE198"/>
    <mergeCell ref="AF195:AK195"/>
    <mergeCell ref="AL195:AZ195"/>
    <mergeCell ref="BA195:BE195"/>
    <mergeCell ref="AF196:AK196"/>
    <mergeCell ref="AL196:AZ196"/>
    <mergeCell ref="BA196:BE196"/>
    <mergeCell ref="BA202:BE202"/>
    <mergeCell ref="AF203:AK203"/>
    <mergeCell ref="AL203:AZ203"/>
    <mergeCell ref="BA203:BE203"/>
    <mergeCell ref="AF204:AK204"/>
    <mergeCell ref="AL204:AZ204"/>
    <mergeCell ref="BA204:BE204"/>
    <mergeCell ref="AF201:AK201"/>
    <mergeCell ref="AL201:AZ201"/>
    <mergeCell ref="BA201:BE201"/>
    <mergeCell ref="B202:J223"/>
    <mergeCell ref="K202:N223"/>
    <mergeCell ref="O202:T223"/>
    <mergeCell ref="U202:Z223"/>
    <mergeCell ref="AA202:AE223"/>
    <mergeCell ref="AF202:AK202"/>
    <mergeCell ref="AL202:AZ202"/>
    <mergeCell ref="B188:J201"/>
    <mergeCell ref="K188:N201"/>
    <mergeCell ref="O188:T201"/>
    <mergeCell ref="U188:Z201"/>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05:AK205"/>
    <mergeCell ref="AL205:AZ205"/>
    <mergeCell ref="BA205:BE205"/>
    <mergeCell ref="AF206:AK206"/>
    <mergeCell ref="AL206:AZ206"/>
    <mergeCell ref="BA206:BE206"/>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17:AK217"/>
    <mergeCell ref="AL217:AZ217"/>
    <mergeCell ref="BA217:BE217"/>
    <mergeCell ref="AF218:AK218"/>
    <mergeCell ref="AL218:AZ218"/>
    <mergeCell ref="BA218:BE218"/>
    <mergeCell ref="AF227:AK227"/>
    <mergeCell ref="AL227:AZ227"/>
    <mergeCell ref="BA227:BE227"/>
    <mergeCell ref="AF228:AK228"/>
    <mergeCell ref="AL228:AZ228"/>
    <mergeCell ref="BA228:BE228"/>
    <mergeCell ref="BA224:BE224"/>
    <mergeCell ref="AF225:AK225"/>
    <mergeCell ref="AL225:AZ225"/>
    <mergeCell ref="BA225:BE225"/>
    <mergeCell ref="AF226:AK226"/>
    <mergeCell ref="AL226:AZ226"/>
    <mergeCell ref="BA226:BE226"/>
    <mergeCell ref="AF223:AK223"/>
    <mergeCell ref="AL223:AZ223"/>
    <mergeCell ref="BA223:BE223"/>
    <mergeCell ref="B224:J246"/>
    <mergeCell ref="K224:N246"/>
    <mergeCell ref="O224:T246"/>
    <mergeCell ref="U224:Z246"/>
    <mergeCell ref="AA224:AE246"/>
    <mergeCell ref="AF224:AK224"/>
    <mergeCell ref="AL224:AZ224"/>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F229:AK229"/>
    <mergeCell ref="AL229:AZ229"/>
    <mergeCell ref="BA229:BE229"/>
    <mergeCell ref="AF230:AK230"/>
    <mergeCell ref="AL230:AZ230"/>
    <mergeCell ref="BA230:BE230"/>
    <mergeCell ref="AF239:AK239"/>
    <mergeCell ref="AL239:AZ239"/>
    <mergeCell ref="BA239:BE239"/>
    <mergeCell ref="AF240:AK240"/>
    <mergeCell ref="AL240:AZ240"/>
    <mergeCell ref="BA240:BE240"/>
    <mergeCell ref="AF237:AK237"/>
    <mergeCell ref="AL237:AV237"/>
    <mergeCell ref="AX237:AZ237"/>
    <mergeCell ref="BA237:BE237"/>
    <mergeCell ref="AF238:AK238"/>
    <mergeCell ref="AL238:AZ238"/>
    <mergeCell ref="BA238:BE238"/>
    <mergeCell ref="AF235:AK235"/>
    <mergeCell ref="AL235:AZ235"/>
    <mergeCell ref="BA235:BE235"/>
    <mergeCell ref="AF236:AK236"/>
    <mergeCell ref="AL236:AZ236"/>
    <mergeCell ref="BA236:BE236"/>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41:AK241"/>
    <mergeCell ref="AL241:AZ241"/>
    <mergeCell ref="BA241:BE241"/>
    <mergeCell ref="AF242:AK242"/>
    <mergeCell ref="AL242:AU242"/>
    <mergeCell ref="AV242:AY242"/>
    <mergeCell ref="BA242:BE242"/>
    <mergeCell ref="AL253:AZ253"/>
    <mergeCell ref="BA253:BE253"/>
    <mergeCell ref="AF254:AK254"/>
    <mergeCell ref="AL254:AZ254"/>
    <mergeCell ref="BA254:BE254"/>
    <mergeCell ref="AF255:AK255"/>
    <mergeCell ref="AL255:AZ255"/>
    <mergeCell ref="BA255:BE255"/>
    <mergeCell ref="AL250:AZ250"/>
    <mergeCell ref="BA250:BE250"/>
    <mergeCell ref="AF251:AK251"/>
    <mergeCell ref="AL251:AZ251"/>
    <mergeCell ref="BA251:BE251"/>
    <mergeCell ref="AF252:AK252"/>
    <mergeCell ref="AL252:AZ252"/>
    <mergeCell ref="BA252:BE252"/>
    <mergeCell ref="AL247:AZ247"/>
    <mergeCell ref="BA247:BE247"/>
    <mergeCell ref="AF248:AK248"/>
    <mergeCell ref="AL248:AZ248"/>
    <mergeCell ref="BA248:BE248"/>
    <mergeCell ref="AF249:AK249"/>
    <mergeCell ref="AL249:AZ249"/>
    <mergeCell ref="BA249:BE249"/>
    <mergeCell ref="AF247:AK247"/>
    <mergeCell ref="AF250:AK250"/>
    <mergeCell ref="AF253:AK253"/>
    <mergeCell ref="AF261:AK261"/>
    <mergeCell ref="AL261:AZ261"/>
    <mergeCell ref="BA261:BE261"/>
    <mergeCell ref="AF262:AK262"/>
    <mergeCell ref="AL262:AZ262"/>
    <mergeCell ref="BA262:BE262"/>
    <mergeCell ref="AL259:AV259"/>
    <mergeCell ref="AX259:AZ259"/>
    <mergeCell ref="BA259:BE259"/>
    <mergeCell ref="AF260:AK260"/>
    <mergeCell ref="AL260:AZ260"/>
    <mergeCell ref="BA260:BE260"/>
    <mergeCell ref="AL256:AZ256"/>
    <mergeCell ref="BA256:BE256"/>
    <mergeCell ref="AF257:AK257"/>
    <mergeCell ref="AL257:AZ257"/>
    <mergeCell ref="BA257:BE257"/>
    <mergeCell ref="AF258:AK258"/>
    <mergeCell ref="AL258:AZ258"/>
    <mergeCell ref="BA258:BE258"/>
    <mergeCell ref="AF256:AK256"/>
    <mergeCell ref="AF259:AK259"/>
    <mergeCell ref="AF267:AK267"/>
    <mergeCell ref="AL267:AZ267"/>
    <mergeCell ref="BA267:BE267"/>
    <mergeCell ref="AF268:AK268"/>
    <mergeCell ref="AL268:AZ268"/>
    <mergeCell ref="BA268:BE268"/>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AF269:AK269"/>
    <mergeCell ref="AL269:AZ269"/>
    <mergeCell ref="BA269:BE269"/>
    <mergeCell ref="B270:J281"/>
    <mergeCell ref="K270:N281"/>
    <mergeCell ref="O270:T281"/>
    <mergeCell ref="U270:Z281"/>
    <mergeCell ref="AA270:AE281"/>
    <mergeCell ref="AF270:AK270"/>
    <mergeCell ref="AL270:AZ270"/>
    <mergeCell ref="B247:J269"/>
    <mergeCell ref="K247:N269"/>
    <mergeCell ref="O247:T269"/>
    <mergeCell ref="U247:Z269"/>
    <mergeCell ref="AA247:AE269"/>
    <mergeCell ref="AF279:AK279"/>
    <mergeCell ref="AL279:AZ279"/>
    <mergeCell ref="BA279:BE279"/>
    <mergeCell ref="AF280:AK280"/>
    <mergeCell ref="AL280:AZ280"/>
    <mergeCell ref="BA280:BE280"/>
    <mergeCell ref="AF277:AK277"/>
    <mergeCell ref="AL277:AZ277"/>
    <mergeCell ref="BA277:BE277"/>
    <mergeCell ref="AF278:AK278"/>
    <mergeCell ref="AL278:AZ278"/>
    <mergeCell ref="BA278:BE278"/>
    <mergeCell ref="AF275:AK275"/>
    <mergeCell ref="AL275:AZ275"/>
    <mergeCell ref="BA275:BE275"/>
    <mergeCell ref="AF276:AK276"/>
    <mergeCell ref="AL276:AZ276"/>
    <mergeCell ref="BA276:BE27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B282:J292"/>
    <mergeCell ref="K282:N292"/>
    <mergeCell ref="O282:T292"/>
    <mergeCell ref="U282:Z292"/>
    <mergeCell ref="AA282:AE292"/>
    <mergeCell ref="AF282:AK282"/>
    <mergeCell ref="AL282:AZ282"/>
    <mergeCell ref="AF291:AK291"/>
    <mergeCell ref="AL291:AZ291"/>
    <mergeCell ref="BA291:BE291"/>
    <mergeCell ref="AF292:AK292"/>
    <mergeCell ref="AL292:AZ292"/>
    <mergeCell ref="BA292:BE292"/>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L293:AZ293"/>
    <mergeCell ref="BA293:BE293"/>
    <mergeCell ref="AF294:AK294"/>
    <mergeCell ref="AL294:AZ294"/>
    <mergeCell ref="BA294:BE294"/>
    <mergeCell ref="AF295:AK295"/>
    <mergeCell ref="AL295:AZ295"/>
    <mergeCell ref="BA295:BE295"/>
    <mergeCell ref="B293:J325"/>
    <mergeCell ref="K293:N325"/>
    <mergeCell ref="O293:T325"/>
    <mergeCell ref="U293:Z325"/>
    <mergeCell ref="AA293:AE325"/>
    <mergeCell ref="AF293:AK293"/>
    <mergeCell ref="AF296:AK296"/>
    <mergeCell ref="AF299:AK299"/>
    <mergeCell ref="AF302:AK302"/>
    <mergeCell ref="AF305:AK305"/>
    <mergeCell ref="AL302:AZ302"/>
    <mergeCell ref="BA302:BE302"/>
    <mergeCell ref="AF303:AK303"/>
    <mergeCell ref="AL303:AZ303"/>
    <mergeCell ref="BA303:BE303"/>
    <mergeCell ref="AF304:AK304"/>
    <mergeCell ref="AL304:AZ304"/>
    <mergeCell ref="BA304:BE304"/>
    <mergeCell ref="AL299:AZ299"/>
    <mergeCell ref="BA299:BE299"/>
    <mergeCell ref="AF300:AK300"/>
    <mergeCell ref="AL300:AZ300"/>
    <mergeCell ref="BA300:BE300"/>
    <mergeCell ref="AF301:AK301"/>
    <mergeCell ref="AL301:AZ301"/>
    <mergeCell ref="BA301:BE301"/>
    <mergeCell ref="AL296:AZ296"/>
    <mergeCell ref="BA296:BE296"/>
    <mergeCell ref="AF297:AK297"/>
    <mergeCell ref="AL297:AZ297"/>
    <mergeCell ref="BA297:BE297"/>
    <mergeCell ref="AF298:AK298"/>
    <mergeCell ref="AL298:AZ298"/>
    <mergeCell ref="BA298:BE298"/>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L305:AZ305"/>
    <mergeCell ref="BA305:BE305"/>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26:AK326"/>
    <mergeCell ref="AL326:AZ326"/>
    <mergeCell ref="BA326:BE326"/>
    <mergeCell ref="AF327:AK327"/>
    <mergeCell ref="AL327:AZ327"/>
    <mergeCell ref="BA327:BE327"/>
    <mergeCell ref="A326:A340"/>
    <mergeCell ref="B326:J333"/>
    <mergeCell ref="K326:N333"/>
    <mergeCell ref="O326:T333"/>
    <mergeCell ref="U326:Z333"/>
    <mergeCell ref="AA326:AE333"/>
    <mergeCell ref="B334:J340"/>
    <mergeCell ref="K334:N340"/>
    <mergeCell ref="O334:T340"/>
    <mergeCell ref="U334:Z340"/>
    <mergeCell ref="AF324:AK324"/>
    <mergeCell ref="AL324:AZ324"/>
    <mergeCell ref="BA324:BE324"/>
    <mergeCell ref="AF325:AK325"/>
    <mergeCell ref="AL325:AZ325"/>
    <mergeCell ref="BA325:BE325"/>
    <mergeCell ref="A152:A325"/>
    <mergeCell ref="B152:J187"/>
    <mergeCell ref="K152:N187"/>
    <mergeCell ref="O152:T187"/>
    <mergeCell ref="U152:Z187"/>
    <mergeCell ref="AA152:AE187"/>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AA334:AE340"/>
    <mergeCell ref="AF334:AK334"/>
    <mergeCell ref="AL334:AZ334"/>
    <mergeCell ref="BA334:BE334"/>
    <mergeCell ref="AF335:AK335"/>
    <mergeCell ref="AL335:AZ335"/>
    <mergeCell ref="BA335:BE335"/>
    <mergeCell ref="AF336:AK336"/>
    <mergeCell ref="AL336:AZ336"/>
    <mergeCell ref="BA336:BE33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A341:A353"/>
    <mergeCell ref="B341:J353"/>
    <mergeCell ref="K341:N353"/>
    <mergeCell ref="O341:T353"/>
    <mergeCell ref="U341:Z353"/>
    <mergeCell ref="AA341:AE353"/>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45:AK345"/>
    <mergeCell ref="AL345:AZ345"/>
    <mergeCell ref="BA345:BE345"/>
    <mergeCell ref="AF346:AK346"/>
    <mergeCell ref="AL346:AZ346"/>
    <mergeCell ref="BA346:BE346"/>
    <mergeCell ref="C367:BD367"/>
    <mergeCell ref="C371:BE371"/>
    <mergeCell ref="C372:BE372"/>
    <mergeCell ref="C374:BE374"/>
    <mergeCell ref="C375:BD375"/>
    <mergeCell ref="AF353:AK353"/>
    <mergeCell ref="AL353:AZ353"/>
    <mergeCell ref="BA353:BE353"/>
    <mergeCell ref="C356:BE357"/>
    <mergeCell ref="C362:BE364"/>
    <mergeCell ref="C365:BE366"/>
    <mergeCell ref="AF351:AK351"/>
    <mergeCell ref="AL351:AZ351"/>
    <mergeCell ref="BA351:BE351"/>
    <mergeCell ref="AF352:AK352"/>
    <mergeCell ref="AL352:AZ352"/>
    <mergeCell ref="BA352:BE352"/>
  </mergeCells>
  <phoneticPr fontId="8"/>
  <conditionalFormatting sqref="K44:T56 AA44:AE56 K57:AE92 K93:N114 K127:Z187 K188:N201 K202:T223 K224:AE269 AA282:AE292 AL7:BE72 AW73 AL74:AZ82 AW83 AL84:AZ92 BA73:BE92 AL93:BE114 AL127:AZ140 AW141 BA127:BE292 AL260:AZ292 AW259 AL243:AZ258 AZ242 AL242:AU242 AL238:AZ241 AW237 AL181:AZ236 AW180 AL149:AZ179 AW148 AL142:AZ147">
    <cfRule type="notContainsBlanks" dxfId="158" priority="1">
      <formula>LEN(TRIM(K7))&gt;0</formula>
    </cfRule>
  </conditionalFormatting>
  <conditionalFormatting sqref="AL112:BE112">
    <cfRule type="expression" dxfId="157" priority="11">
      <formula>$AL$111=$BJ$46</formula>
    </cfRule>
  </conditionalFormatting>
  <conditionalFormatting sqref="AL89:BE89">
    <cfRule type="expression" dxfId="156" priority="12">
      <formula>$AL$88=$BJ$46</formula>
    </cfRule>
  </conditionalFormatting>
  <conditionalFormatting sqref="AW73 BA73:BE73">
    <cfRule type="expression" dxfId="155" priority="10">
      <formula>$AL$72=$BI$46</formula>
    </cfRule>
  </conditionalFormatting>
  <conditionalFormatting sqref="AW83 BA83:BE83">
    <cfRule type="expression" dxfId="154" priority="9">
      <formula>$AL$82=$BI$46</formula>
    </cfRule>
  </conditionalFormatting>
  <conditionalFormatting sqref="AW141 BA141:BE141">
    <cfRule type="expression" dxfId="153" priority="8">
      <formula>$AL$140=$BI$46</formula>
    </cfRule>
  </conditionalFormatting>
  <conditionalFormatting sqref="AW148 BA148:BE148">
    <cfRule type="expression" dxfId="152" priority="7">
      <formula>$AL$147=$BI$46</formula>
    </cfRule>
  </conditionalFormatting>
  <conditionalFormatting sqref="AW180 BA180:BE180">
    <cfRule type="expression" dxfId="151" priority="6">
      <formula>$AL$179=$BI$46</formula>
    </cfRule>
  </conditionalFormatting>
  <conditionalFormatting sqref="AL185:BE185">
    <cfRule type="expression" dxfId="150" priority="5">
      <formula>$AL$184=$BJ$46</formula>
    </cfRule>
  </conditionalFormatting>
  <conditionalFormatting sqref="AW237 BA237:BE237">
    <cfRule type="expression" dxfId="149" priority="4">
      <formula>$AL$236=$BI$46</formula>
    </cfRule>
  </conditionalFormatting>
  <conditionalFormatting sqref="AZ242">
    <cfRule type="expression" dxfId="148" priority="3">
      <formula>$AL$242="２．減額"</formula>
    </cfRule>
  </conditionalFormatting>
  <conditionalFormatting sqref="AW259 BA259:BE259">
    <cfRule type="expression" dxfId="147" priority="2">
      <formula>$AL$258=$BI$46</formula>
    </cfRule>
  </conditionalFormatting>
  <dataValidations count="37">
    <dataValidation type="list" allowBlank="1" showInputMessage="1" showErrorMessage="1" sqref="AL80:AZ80 AL176:AZ176 AL198:AZ198 AL218:AZ218 AL239:AZ239 AL262:AZ262" xr:uid="{5EFE1BEC-5F51-4B53-BF9C-3BFD9312011F}">
      <formula1>$BJ$51:$BJ$53</formula1>
    </dataValidation>
    <dataValidation type="list" allowBlank="1" showInputMessage="1" showErrorMessage="1" sqref="AL163:AZ163 AL195:AZ195 AL212:AZ212 AL233:AZ233 AL255:AZ255 AL287:AZ287" xr:uid="{94C34930-BF5D-4C39-A48D-B6A35E184A5A}">
      <formula1>$BJ$47:$BJ$50</formula1>
    </dataValidation>
    <dataValidation type="list" allowBlank="1" showInputMessage="1" showErrorMessage="1" sqref="AL54:AZ54 AL86:AZ86 AL181:AZ181 AL199:AZ199 AL220:AZ220 AL243:AZ243 AL265:AZ265 AL280:AZ280 AL289:AZ289" xr:uid="{D895A160-F8FC-4876-A098-19DEAC58723D}">
      <formula1>$BI$57:$BI$63</formula1>
    </dataValidation>
    <dataValidation type="list" allowBlank="1" showInputMessage="1" showErrorMessage="1" sqref="AL90:AZ90 AL87:AZ88 AL55:AZ55 AL110:AZ111 AL113:AZ113 AL145:AZ146 AL182:AZ182 AL184:AZ184 AL186:AZ186 AL200:AZ200 AL221:AZ222 AL244:AZ245 AL266:AZ266 AL268:AZ268 AL281:AZ281 AL288:AZ288 AL291:AZ291" xr:uid="{B99C0F28-5868-4508-800E-B93B7CF1E87C}">
      <formula1>$BJ$45:$BJ$46</formula1>
    </dataValidation>
    <dataValidation type="list" allowBlank="1" showInputMessage="1" showErrorMessage="1" sqref="AL292:AZ292 AL290:AZ290 AL282:AZ286 AL272:AZ279 AL269:AZ269 AL267:AZ267 AL263:AZ264 AL260:AZ261 AL258:AZ258 AL248:AZ254 AL246:AZ246 AL240:AZ241 AL236:AZ236 AL238:AZ238 AL225:AZ232 AL223:AZ223 AL219:AZ219 AL216:AZ217 AL204:AZ211 AL213:AZ213 AL201:AZ201 AL197:AZ197 AL187:AZ194 AL185:AZ185 AL183:AZ183 AL178:AZ179 AL170:AZ175 AL165:AZ167 AL153:AZ162 AL150:AZ151 AL147:AZ147 AL142:AZ143 AL140:AZ140 AL130:AZ138 AL114:AZ128 AL106:AZ108 AL94:AZ104 AL91:AZ92 AL89:AZ89 AL84:AZ85 AL81:AZ82 AL75:AZ79 AL72:AZ72 AL58:AZ61 AL63:AZ63 AL65:AZ70 AL56:AZ56 AL44:AZ53" xr:uid="{7EDD28AA-FEEB-4166-BD28-6811074656E1}">
      <formula1>$BI$45:$BI$46</formula1>
    </dataValidation>
    <dataValidation type="list" allowBlank="1" showInputMessage="1" showErrorMessage="1" sqref="AA282:AE292" xr:uid="{0AEDD5D1-D3F7-48C6-9299-2C186C63ACA1}">
      <formula1>"１．30:1未満,２．30:1以上"</formula1>
    </dataValidation>
    <dataValidation type="list" allowBlank="1" showInputMessage="1" showErrorMessage="1" sqref="AA247:AE269" xr:uid="{F0E1357E-3269-42EF-91F2-22A8FD643827}">
      <formula1>"１．Ⅱ型(7.5:1),２．Ⅲ型(10:1),３．Ⅰ型(6:1)"</formula1>
    </dataValidation>
    <dataValidation type="list" allowBlank="1" showInputMessage="1" showErrorMessage="1" sqref="AA224:AE246" xr:uid="{2C72FCCD-702A-410A-8960-C1898F4826C6}">
      <formula1>"１．Ⅰ型(7.5:1),２．Ⅱ型(10:1)"</formula1>
    </dataValidation>
    <dataValidation type="list" allowBlank="1" showInputMessage="1" showErrorMessage="1" sqref="O127:Z151" xr:uid="{6581F900-7E67-4C30-86E9-1A63B4E4EC4B}">
      <formula1>"１．40人以下,４．81人以上,５．41人以上50人以下,６．51人以上60人以下,７．61人以上70人以下,８．71人以上80人以下"</formula1>
    </dataValidation>
    <dataValidation type="list" allowBlank="1" showInputMessage="1" showErrorMessage="1" sqref="O57:T92" xr:uid="{1B823AE2-9ADE-458E-B1B1-124DB8298DBA}">
      <formula1>"４．81人以上,５．20人以下,６．21人以上30人以下,７．31人以上40人以下,８．41人以上50人以下,９．51人以上60人以下,１０．61人以上70人以下,１１．71人以上80人以下"</formula1>
    </dataValidation>
    <dataValidation type="list" allowBlank="1" showInputMessage="1" showErrorMessage="1" promptTitle="☆注意★" prompt="「５人以下」「６人以上10 人以下」の定員区分については「主として重症心身障害児者を通わせる多機能型生活介護事業所が多機能型児童発達支援等を一体的に行う場合」のみ選択可能" sqref="U57:Z92" xr:uid="{E9EBF9D3-3BDD-4C91-A053-26FFE930E0A7}">
      <formula1>"４．81人以上,６．21人以上30人以下,７．31人以上40人以下,８．41人以上50人以下,９．51人以上60人以下,１０．61人以上70人以下,１１．71人以上80人以下,１２．5人以下,１３．6人以上10人以下,１４．11人以上20人以下"</formula1>
    </dataValidation>
    <dataValidation type="list" allowBlank="1" showInputMessage="1" showErrorMessage="1" sqref="AA57:AE92" xr:uid="{480037F0-81A0-467C-B7E4-EE6C2AA4CD00}">
      <formula1>"１．Ⅱ型(1.7:1),２．Ⅲ型(2:1),３．Ⅳ型(2.5:1),４．Ⅴ型(3:1),５．Ⅵ型(3.5:1),６．Ⅶ型(4:1),７．Ⅷ型(4.5:1),８．Ⅸ型(5:1),９．Ⅹ型(5.5:1),10．Ⅺ型(6:1),11．Ⅰ型(1.5:1)"</formula1>
    </dataValidation>
    <dataValidation type="list" allowBlank="1" showInputMessage="1" showErrorMessage="1" sqref="O44:T56" xr:uid="{A95DBF48-4A99-448F-A379-6FF5CC24468D}">
      <formula1>"１．40人以下,２．41人以上60人以下,３．61人以上80人以下,４．81人以上"</formula1>
    </dataValidation>
    <dataValidation type="list" allowBlank="1" showInputMessage="1" showErrorMessage="1" sqref="AA44:AE56" xr:uid="{CF39FE60-F161-4B16-BCB2-C4D1D11D1944}">
      <formula1>"１．Ⅰ型,２．Ⅱ型,３．Ⅲ型,４．Ⅳ型,５．Ⅴ型"</formula1>
    </dataValidation>
    <dataValidation type="list" allowBlank="1" showInputMessage="1" showErrorMessage="1" sqref="AL270:AZ270" xr:uid="{B94F03D8-5880-4F72-94B5-7171F5F7F06A}">
      <formula1>"１．利用者数が20人以下,２．利用者数が21人以上40人以下,３．利用者数が41人以上"</formula1>
    </dataValidation>
    <dataValidation type="list" allowBlank="1" showInputMessage="1" showErrorMessage="1" sqref="AL271:AZ271" xr:uid="{92E6461C-1FCD-4BEF-A9A7-BA5B7EE3D6E5}">
      <formula1>"１．就労定着率が９割５分以上,２．就労定着率が９割以上９割５分未満,３．就労定着率が８割以上９割未満,４．就労定着率が７割以上８割未満,５．就労定着率が５割以上７割未満,６．就労定着率が３割以上５割未満,７．就労定着率が３割未満"</formula1>
    </dataValidation>
    <dataValidation type="list" allowBlank="1" showInputMessage="1" showErrorMessage="1" sqref="AL7:AZ7" xr:uid="{8C2576A4-5934-4411-BF4A-19DCD92920A4}">
      <formula1>"１．一級地,２．二級地,３．三級地,４．四級地,５．五級地,６．六級地,７．七級地,２０．その他"</formula1>
    </dataValidation>
    <dataValidation type="list" allowBlank="1" showInputMessage="1" showErrorMessage="1" sqref="AL62:AZ62" xr:uid="{85C8BD3E-82C2-4BD5-87AF-43589C3DA6F3}">
      <formula1>"１．４時間未満,２．４時間以上６時間未満"</formula1>
    </dataValidation>
    <dataValidation type="list" allowBlank="1" showInputMessage="1" showErrorMessage="1" sqref="AL57:AZ57" xr:uid="{EF90C2DE-0C10-415D-A45A-569C84C2BFFB}">
      <formula1>"　１．一般,２．小規模多機能"</formula1>
    </dataValidation>
    <dataValidation type="list" allowBlank="1" showInputMessage="1" showErrorMessage="1" sqref="AL64:AZ64" xr:uid="{B753A0BC-D659-4A66-80F7-A029E11E92FC}">
      <formula1>"１．なし,５．定員81人以上"</formula1>
    </dataValidation>
    <dataValidation type="list" allowBlank="1" showInputMessage="1" showErrorMessage="1" sqref="AL71:AZ71" xr:uid="{A7A85148-603E-48AD-A187-5A53FBDCC84E}">
      <formula1>$BI$48:$BI$53</formula1>
    </dataValidation>
    <dataValidation type="list" allowBlank="1" showInputMessage="1" showErrorMessage="1" sqref="AL74:AZ74 AL139:AZ139 AL164:AZ164 AL214:AZ214 AL256:AZ256 AL234:AZ234 AL196:AZ196" xr:uid="{518B4BBB-ACBE-4302-986A-031D6564D719}">
      <formula1>"１．なし,２．Ⅱ,３．Ⅰ"</formula1>
    </dataValidation>
    <dataValidation type="list" allowBlank="1" showInputMessage="1" showErrorMessage="1" sqref="AL93:AZ93" xr:uid="{A14343FE-32A3-41FC-BC8B-58BD08F198D7}">
      <formula1>"１．福祉型,２．医療型,３．福祉型（強化）"</formula1>
    </dataValidation>
    <dataValidation type="list" allowBlank="1" showInputMessage="1" showErrorMessage="1" sqref="AL105:AZ105" xr:uid="{CF996369-BD0B-4FEB-85F8-6A2D807576F2}">
      <formula1>"１．なし,２．その他栄養士,３．常勤栄養士,４．常勤管理栄養士"</formula1>
    </dataValidation>
    <dataValidation type="list" allowBlank="1" showInputMessage="1" showErrorMessage="1" sqref="AL144:AZ144 AL109:AZ109" xr:uid="{04EC0B0B-78C1-4007-8A0B-63B8DC517BEA}">
      <formula1>$BJ$57:$BJ$61</formula1>
    </dataValidation>
    <dataValidation type="list" allowBlank="1" showInputMessage="1" showErrorMessage="1" sqref="AL112:AZ112 AL257:AZ257 AL235:AZ235" xr:uid="{106CA7FE-8CFF-439C-8D9F-6333264012C6}">
      <formula1>"１．なし,２．Ⅰ,３．Ⅱ"</formula1>
    </dataValidation>
    <dataValidation type="list" allowBlank="1" showInputMessage="1" showErrorMessage="1" sqref="AL129:AZ129" xr:uid="{E22211F2-3662-45EC-A0DE-3344D4D063F0}">
      <formula1>"１．なし,２．非常勤栄養士,３．栄養士未配置"</formula1>
    </dataValidation>
    <dataValidation type="list" allowBlank="1" showInputMessage="1" showErrorMessage="1" sqref="AL149:AZ149" xr:uid="{E01DF059-2C62-4947-AE14-5926814DD981}">
      <formula1>"１．なし,２．Ⅰ,３．Ⅱ,４．Ⅰ・Ⅱ"</formula1>
    </dataValidation>
    <dataValidation type="list" allowBlank="1" showInputMessage="1" showErrorMessage="1" sqref="O199:T199 O152:Z187 O202:T223 O224:Z269" xr:uid="{3E659644-90ED-4798-9092-483E3B6F50DF}">
      <formula1>"１．21人以上40人以下,２．41人以上60人以下,３．61人以上80人以下,４．81人以上,５．20人以下"</formula1>
    </dataValidation>
    <dataValidation type="list" allowBlank="1" showInputMessage="1" showErrorMessage="1" sqref="AL152:AZ152" xr:uid="{89209D57-09E6-41DE-9F04-318CC01340FF}">
      <formula1>"１．機能訓練,２．生活訓練,３．生活訓練（宿泊型）"</formula1>
    </dataValidation>
    <dataValidation type="list" allowBlank="1" showInputMessage="1" showErrorMessage="1" sqref="AL168:AZ169 AL215:AZ215" xr:uid="{A63AD3D1-E862-4DC1-B589-DAC35BF1A18A}">
      <formula1>"１．なし,２．宿直体制,３．夜勤体制"</formula1>
    </dataValidation>
    <dataValidation type="list" allowBlank="1" showInputMessage="1" showErrorMessage="1" sqref="AL177:AZ177" xr:uid="{511CD2E0-0CCB-4C9C-8679-4BD10DED7D13}">
      <formula1>"１．なし,２．Ⅰ,３．Ⅱ,４．Ⅲ,５．Ⅰ・Ⅱ,６．Ⅰ・Ⅲ,７．Ⅱ・Ⅲ,８．Ⅰ・Ⅱ・Ⅲ"</formula1>
    </dataValidation>
    <dataValidation type="list" allowBlank="1" showInputMessage="1" showErrorMessage="1" sqref="AL202:AZ202" xr:uid="{3940335A-7B0A-40AC-8E2D-715D169DABA5}">
      <formula1>"１．一般型,２．資格取得型"</formula1>
    </dataValidation>
    <dataValidation type="list" allowBlank="1" showInputMessage="1" showErrorMessage="1" sqref="AL203:AZ203" xr:uid="{F4A212B8-494E-4982-B229-95018CC52334}">
      <formula1>"１．就職後６月以上定着率が５割以上,２．就職後６月以上定着率が４割以上５割未満,３．就職後６月以上定着率が３割以上４割未満,４．就職後６月以上定着率が２割以上３割未満,５．就職後６月以上定着率が１割以上２割未満,６．就職後６月以上定着率が０割超１割未満,７．就職後６月以上定着率が０,８．なし（経過措置対象）"</formula1>
    </dataValidation>
    <dataValidation type="list" allowBlank="1" showInputMessage="1" showErrorMessage="1" sqref="AL247:AZ247" xr:uid="{25DE2C4C-11E4-4E35-ACEC-F0E8FBEFF251}">
      <formula1>$BL$45:$BL$65</formula1>
    </dataValidation>
    <dataValidation type="list" allowBlank="1" showInputMessage="1" showErrorMessage="1" sqref="AL224:AZ224" xr:uid="{1D26E415-DEB2-44C9-B203-9A30D3C1970F}">
      <formula1>"１．評価点が170点以上の場合,２．評価点が150点以上170点未満の場合,３．評価点が130点以上150点未満の場合,４．評価点が105点以上130点未満の場合,５．評価点が80点以上105点未満の場合,６．評価点が60点以上80点未満の場合,７．評価点が60点未満の場合,８．なし（経過措置対象）"</formula1>
    </dataValidation>
    <dataValidation type="list" allowBlank="1" showInputMessage="1" showErrorMessage="1" sqref="AL242:AU242" xr:uid="{E0F8425A-E83F-459F-969A-8EFE87715654}">
      <formula1>"１．なし,２．減額,３．免除"</formula1>
    </dataValidation>
  </dataValidations>
  <printOptions horizontalCentered="1"/>
  <pageMargins left="0.15748031496062992" right="0.15748031496062992" top="0.35433070866141736" bottom="0.27559055118110237" header="0.15748031496062992" footer="0.19685039370078741"/>
  <pageSetup paperSize="9" scale="10" orientation="landscape" r:id="rId1"/>
  <headerFooter alignWithMargins="0">
    <oddHeader>&amp;C&amp;18介護給付費等の算定に係る体制等状況一覧表</oddHeader>
  </headerFooter>
  <rowBreaks count="10" manualBreakCount="10">
    <brk id="92" max="16383" man="1"/>
    <brk id="114" max="16383" man="1"/>
    <brk id="151" max="16383" man="1"/>
    <brk id="187" max="57" man="1"/>
    <brk id="201" max="16383" man="1"/>
    <brk id="223" max="16383" man="1"/>
    <brk id="246" max="16383" man="1"/>
    <brk id="269" max="16383" man="1"/>
    <brk id="292" max="16383" man="1"/>
    <brk id="325"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58</vt:i4>
      </vt:variant>
    </vt:vector>
  </HeadingPairs>
  <TitlesOfParts>
    <vt:vector size="129" baseType="lpstr">
      <vt:lpstr>届出書  (元データ)</vt:lpstr>
      <vt:lpstr>添付一覧</vt:lpstr>
      <vt:lpstr>届出書 </vt:lpstr>
      <vt:lpstr>届出書記載例</vt:lpstr>
      <vt:lpstr>別紙２（勤務体制【生活介護・療養介護】）</vt:lpstr>
      <vt:lpstr>別紙２（勤務体制【生活介護・療養介護以外】）</vt:lpstr>
      <vt:lpstr>別紙３(療養介護）</vt:lpstr>
      <vt:lpstr>別紙４（利用状況）</vt:lpstr>
      <vt:lpstr>別紙１（通所・入所系サービス一覧表）</vt:lpstr>
      <vt:lpstr>別紙５（人員配置（生介・療養））</vt:lpstr>
      <vt:lpstr>別紙５－２　(就労継続支援Ｂ型・基本報酬算定区分)</vt:lpstr>
      <vt:lpstr>別紙６（福祉専門職員配置）</vt:lpstr>
      <vt:lpstr>別紙６の２（福祉専門職員配置者リスト）</vt:lpstr>
      <vt:lpstr>別紙６（福祉専門職員配置） (共生型短期入所)</vt:lpstr>
      <vt:lpstr>別紙７－１（視覚聴覚言語(Ⅰ)）</vt:lpstr>
      <vt:lpstr>別紙７－２（視覚聴覚言語(Ⅱ)）</vt:lpstr>
      <vt:lpstr>別紙８　（リハビリ（生介））</vt:lpstr>
      <vt:lpstr>別紙８　（リハビリ（自立（機能）））</vt:lpstr>
      <vt:lpstr>別紙９（食事提供（R6.9.30まで））</vt:lpstr>
      <vt:lpstr>別紙９（食事提供（R6.10.1以降））</vt:lpstr>
      <vt:lpstr>別紙10（重度（生介・施設入所））</vt:lpstr>
      <vt:lpstr>別紙32（重度障害者支援加算（生活介護））</vt:lpstr>
      <vt:lpstr>別紙10（重度（短期入所））</vt:lpstr>
      <vt:lpstr>別紙11（栄養）</vt:lpstr>
      <vt:lpstr>別紙12（夜勤職員）</vt:lpstr>
      <vt:lpstr>別紙13（夜間看護）</vt:lpstr>
      <vt:lpstr>別紙14（地域移行・通勤者）</vt:lpstr>
      <vt:lpstr>別紙16（研修修了等）</vt:lpstr>
      <vt:lpstr>別紙17（重度者支援体制）</vt:lpstr>
      <vt:lpstr>別紙19（目標工賃達成指導員）</vt:lpstr>
      <vt:lpstr>別紙20（平均利用期間）</vt:lpstr>
      <vt:lpstr>別紙22（延長支援（生活介護等））</vt:lpstr>
      <vt:lpstr>別紙24（看護職員配置加算）</vt:lpstr>
      <vt:lpstr>別紙25（夜間支援等）</vt:lpstr>
      <vt:lpstr>別紙26（移行準備支援体制）</vt:lpstr>
      <vt:lpstr>別紙27（送迎加算）</vt:lpstr>
      <vt:lpstr>別紙29（栄養減算）</vt:lpstr>
      <vt:lpstr>別紙30（地域生活移行個別支援）</vt:lpstr>
      <vt:lpstr>別紙31（サービス管理責任者配置等加算）</vt:lpstr>
      <vt:lpstr>別紙33（個別計画訓練支援加算 （生活訓練））</vt:lpstr>
      <vt:lpstr>別紙34（就労移行支援・基本報酬算定区分・変更）</vt:lpstr>
      <vt:lpstr>別紙35（就労移行支援・基本報酬・変更）</vt:lpstr>
      <vt:lpstr>別紙36（就労継続支援A型・基本報酬算定区分・変更）</vt:lpstr>
      <vt:lpstr>別紙36の１（様式2-1 スコア表全体）</vt:lpstr>
      <vt:lpstr>別紙36の2（様式2-2 スコア表詳細）</vt:lpstr>
      <vt:lpstr>様式１（地域連携活動実施状況報告書）</vt:lpstr>
      <vt:lpstr>様式２（利用者の知識・能力向上に係る実施状況報告書）</vt:lpstr>
      <vt:lpstr>別紙37（賃金向上達成指導員配置加算）</vt:lpstr>
      <vt:lpstr>別紙38（就労移行支援体制加算（Ａ型）・変更）</vt:lpstr>
      <vt:lpstr>別紙38（就労移行支援体制加算（Ｂ型）・変更）</vt:lpstr>
      <vt:lpstr>別紙38（就労移行支援体制加算Ａ型・Ｂ型以外）</vt:lpstr>
      <vt:lpstr>※使用しない※9（就労継続支援Ｂ型・基本報酬算定区分・変更）</vt:lpstr>
      <vt:lpstr>別紙40（就労定着支援・基本報酬算定区分）</vt:lpstr>
      <vt:lpstr>別紙41の１（就労定着支援）</vt:lpstr>
      <vt:lpstr>別紙41の２（就労定着支援(新規指定)）</vt:lpstr>
      <vt:lpstr>別紙42（就労定着実績体制加算・変更）</vt:lpstr>
      <vt:lpstr>別紙42（就労定着実績体制加算・変更）※作業中</vt:lpstr>
      <vt:lpstr>別紙43（社会生活支援特別加算（就労系・訓練系サービス）</vt:lpstr>
      <vt:lpstr>別紙44の１（ピアサポ体制）</vt:lpstr>
      <vt:lpstr>別紙44の2（ピアサポ実施加算）</vt:lpstr>
      <vt:lpstr>別紙45（ 医療連携体制加算（Ⅸ）短期入所）</vt:lpstr>
      <vt:lpstr>別紙46 （居住支援連携体制加算）</vt:lpstr>
      <vt:lpstr>別紙47 （口腔衛生管理体制）</vt:lpstr>
      <vt:lpstr>別紙48（日中活動支援加算）</vt:lpstr>
      <vt:lpstr>別紙49（高次脳機能）</vt:lpstr>
      <vt:lpstr>別紙50（障害者支援施設等感染対策向上加算）</vt:lpstr>
      <vt:lpstr>別紙51（地域生活支援拠点）</vt:lpstr>
      <vt:lpstr>別紙52（地域生活支援拠点等機能強化加算）</vt:lpstr>
      <vt:lpstr>別紙53（入浴支援加算）</vt:lpstr>
      <vt:lpstr>別紙54（目標工賃達成加算）</vt:lpstr>
      <vt:lpstr>別紙55（地域移行支援体制加算）</vt:lpstr>
      <vt:lpstr>'別紙49（高次脳機能）'!Excel_BuiltIn_Print_Area</vt:lpstr>
      <vt:lpstr>'別紙７－１（視覚聴覚言語(Ⅰ)）'!Excel_BuiltIn_Print_Area</vt:lpstr>
      <vt:lpstr>'別紙７－２（視覚聴覚言語(Ⅱ)）'!Excel_BuiltIn_Print_Area</vt:lpstr>
      <vt:lpstr>'※使用しない※9（就労継続支援Ｂ型・基本報酬算定区分・変更）'!Print_Area</vt:lpstr>
      <vt:lpstr>'届出書 '!Print_Area</vt:lpstr>
      <vt:lpstr>'届出書  (元データ)'!Print_Area</vt:lpstr>
      <vt:lpstr>届出書記載例!Print_Area</vt:lpstr>
      <vt:lpstr>'別紙１（通所・入所系サービス一覧表）'!Print_Area</vt:lpstr>
      <vt:lpstr>'別紙10（重度（生介・施設入所））'!Print_Area</vt:lpstr>
      <vt:lpstr>'別紙10（重度（短期入所））'!Print_Area</vt:lpstr>
      <vt:lpstr>'別紙11（栄養）'!Print_Area</vt:lpstr>
      <vt:lpstr>'別紙12（夜勤職員）'!Print_Area</vt:lpstr>
      <vt:lpstr>'別紙13（夜間看護）'!Print_Area</vt:lpstr>
      <vt:lpstr>'別紙14（地域移行・通勤者）'!Print_Area</vt:lpstr>
      <vt:lpstr>'別紙17（重度者支援体制）'!Print_Area</vt:lpstr>
      <vt:lpstr>'別紙19（目標工賃達成指導員）'!Print_Area</vt:lpstr>
      <vt:lpstr>'別紙24（看護職員配置加算）'!Print_Area</vt:lpstr>
      <vt:lpstr>'別紙26（移行準備支援体制）'!Print_Area</vt:lpstr>
      <vt:lpstr>'別紙27（送迎加算）'!Print_Area</vt:lpstr>
      <vt:lpstr>'別紙29（栄養減算）'!Print_Area</vt:lpstr>
      <vt:lpstr>'別紙３(療養介護）'!Print_Area</vt:lpstr>
      <vt:lpstr>'別紙30（地域生活移行個別支援）'!Print_Area</vt:lpstr>
      <vt:lpstr>'別紙31（サービス管理責任者配置等加算）'!Print_Area</vt:lpstr>
      <vt:lpstr>'別紙32（重度障害者支援加算（生活介護））'!Print_Area</vt:lpstr>
      <vt:lpstr>'別紙33（個別計画訓練支援加算 （生活訓練））'!Print_Area</vt:lpstr>
      <vt:lpstr>'別紙34（就労移行支援・基本報酬算定区分・変更）'!Print_Area</vt:lpstr>
      <vt:lpstr>'別紙35（就労移行支援・基本報酬・変更）'!Print_Area</vt:lpstr>
      <vt:lpstr>'別紙36（就労継続支援A型・基本報酬算定区分・変更）'!Print_Area</vt:lpstr>
      <vt:lpstr>'別紙36の１（様式2-1 スコア表全体）'!Print_Area</vt:lpstr>
      <vt:lpstr>'別紙36の2（様式2-2 スコア表詳細）'!Print_Area</vt:lpstr>
      <vt:lpstr>'別紙37（賃金向上達成指導員配置加算）'!Print_Area</vt:lpstr>
      <vt:lpstr>'別紙38（就労移行支援体制加算（Ａ型）・変更）'!Print_Area</vt:lpstr>
      <vt:lpstr>'別紙40（就労定着支援・基本報酬算定区分）'!Print_Area</vt:lpstr>
      <vt:lpstr>'別紙41の１（就労定着支援）'!Print_Area</vt:lpstr>
      <vt:lpstr>'別紙41の２（就労定着支援(新規指定)）'!Print_Area</vt:lpstr>
      <vt:lpstr>'別紙42（就労定着実績体制加算・変更）※作業中'!Print_Area</vt:lpstr>
      <vt:lpstr>'別紙44の１（ピアサポ体制）'!Print_Area</vt:lpstr>
      <vt:lpstr>'別紙44の2（ピアサポ実施加算）'!Print_Area</vt:lpstr>
      <vt:lpstr>'別紙46 （居住支援連携体制加算）'!Print_Area</vt:lpstr>
      <vt:lpstr>'別紙49（高次脳機能）'!Print_Area</vt:lpstr>
      <vt:lpstr>'別紙５（人員配置（生介・療養））'!Print_Area</vt:lpstr>
      <vt:lpstr>'別紙50（障害者支援施設等感染対策向上加算）'!Print_Area</vt:lpstr>
      <vt:lpstr>'別紙51（地域生活支援拠点）'!Print_Area</vt:lpstr>
      <vt:lpstr>'別紙５－２　(就労継続支援Ｂ型・基本報酬算定区分)'!Print_Area</vt:lpstr>
      <vt:lpstr>'別紙52（地域生活支援拠点等機能強化加算）'!Print_Area</vt:lpstr>
      <vt:lpstr>'別紙53（入浴支援加算）'!Print_Area</vt:lpstr>
      <vt:lpstr>'別紙54（目標工賃達成加算）'!Print_Area</vt:lpstr>
      <vt:lpstr>'別紙55（地域移行支援体制加算）'!Print_Area</vt:lpstr>
      <vt:lpstr>'別紙６（福祉専門職員配置）'!Print_Area</vt:lpstr>
      <vt:lpstr>'別紙６（福祉専門職員配置） (共生型短期入所)'!Print_Area</vt:lpstr>
      <vt:lpstr>'別紙６の２（福祉専門職員配置者リスト）'!Print_Area</vt:lpstr>
      <vt:lpstr>'別紙７－１（視覚聴覚言語(Ⅰ)）'!Print_Area</vt:lpstr>
      <vt:lpstr>'別紙７－２（視覚聴覚言語(Ⅱ)）'!Print_Area</vt:lpstr>
      <vt:lpstr>'別紙８　（リハビリ（自立（機能）））'!Print_Area</vt:lpstr>
      <vt:lpstr>'別紙８　（リハビリ（生介））'!Print_Area</vt:lpstr>
      <vt:lpstr>'別紙９（食事提供（R6.10.1以降））'!Print_Area</vt:lpstr>
      <vt:lpstr>'別紙１（通所・入所系サービス一覧表）'!Print_Titles</vt:lpstr>
      <vt:lpstr>'別紙３(療養介護）'!Print_Titles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cp:lastModifiedBy>
  <cp:lastPrinted>2026-01-08T00:43:20Z</cp:lastPrinted>
  <dcterms:created xsi:type="dcterms:W3CDTF">2006-06-14T03:20:38Z</dcterms:created>
  <dcterms:modified xsi:type="dcterms:W3CDTF">2026-05-21T02:17:28Z</dcterms:modified>
</cp:coreProperties>
</file>