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ebula_fd00\user\技術振興\07新しい産業づくり・プロジェクト補助金\02プロジェクト補助金\R9\募集（予算協議・要綱改正必要）\"/>
    </mc:Choice>
  </mc:AlternateContent>
  <xr:revisionPtr revIDLastSave="0" documentId="13_ncr:1_{19A03CF8-C0E0-48B0-A18D-A97D3A3CC9F5}" xr6:coauthVersionLast="47" xr6:coauthVersionMax="47" xr10:uidLastSave="{00000000-0000-0000-0000-000000000000}"/>
  <bookViews>
    <workbookView xWindow="1560" yWindow="1560" windowWidth="20325" windowHeight="14355" tabRatio="740" xr2:uid="{00000000-000D-0000-FFFF-FFFF00000000}"/>
  </bookViews>
  <sheets>
    <sheet name="第１号別紙１別添１（様式6_7兼用）" sheetId="4" r:id="rId1"/>
    <sheet name="様式第１号の別紙１の別添２" sheetId="3" r:id="rId2"/>
    <sheet name="（様式第2号）" sheetId="7" r:id="rId3"/>
    <sheet name="様式第７号の別紙２" sheetId="5" r:id="rId4"/>
    <sheet name="様式第７号の別紙３" sheetId="6" r:id="rId5"/>
  </sheets>
  <definedNames>
    <definedName name="_Hlk190885150" localSheetId="2">'（様式第2号）'!$B$1</definedName>
    <definedName name="_xlnm.Print_Area" localSheetId="0">'第１号別紙１別添１（様式6_7兼用）'!$A$1:$M$158</definedName>
    <definedName name="_xlnm.Print_Area" localSheetId="1">様式第１号の別紙１の別添２!$A$1:$C$19</definedName>
    <definedName name="_xlnm.Print_Area" localSheetId="3">様式第７号の別紙２!$A$1:$F$26</definedName>
    <definedName name="_xlnm.Print_Area" localSheetId="4">様式第７号の別紙３!$A$1:$M$15</definedName>
    <definedName name="Z_6600103D_1717_40FF_B96F_03AD6E22CDEB_.wvu.PrintArea" localSheetId="0" hidden="1">'第１号別紙１別添１（様式6_7兼用）'!$A$1:$M$158</definedName>
    <definedName name="Z_6600103D_1717_40FF_B96F_03AD6E22CDEB_.wvu.PrintArea" localSheetId="1" hidden="1">様式第１号の別紙１の別添２!$A$1:$C$19</definedName>
    <definedName name="Z_6600103D_1717_40FF_B96F_03AD6E22CDEB_.wvu.PrintArea" localSheetId="3" hidden="1">様式第７号の別紙２!$A$1:$F$26</definedName>
    <definedName name="Z_6600103D_1717_40FF_B96F_03AD6E22CDEB_.wvu.PrintArea" localSheetId="4" hidden="1">様式第７号の別紙３!$A$1:$M$15</definedName>
    <definedName name="Z_893A87DE_80A1_4A91_BED1_DCA5C5457DD5_.wvu.Cols" localSheetId="0" hidden="1">'第１号別紙１別添１（様式6_7兼用）'!$N:$AH</definedName>
    <definedName name="Z_893A87DE_80A1_4A91_BED1_DCA5C5457DD5_.wvu.PrintArea" localSheetId="0" hidden="1">'第１号別紙１別添１（様式6_7兼用）'!$A$1:$M$158</definedName>
    <definedName name="Z_893A87DE_80A1_4A91_BED1_DCA5C5457DD5_.wvu.PrintArea" localSheetId="1" hidden="1">様式第１号の別紙１の別添２!$A$1:$C$19</definedName>
    <definedName name="Z_893A87DE_80A1_4A91_BED1_DCA5C5457DD5_.wvu.PrintArea" localSheetId="3" hidden="1">様式第７号の別紙２!$A$1:$F$26</definedName>
    <definedName name="Z_893A87DE_80A1_4A91_BED1_DCA5C5457DD5_.wvu.PrintArea" localSheetId="4" hidden="1">様式第７号の別紙３!$A$1:$M$15</definedName>
    <definedName name="Z_893A87DE_80A1_4A91_BED1_DCA5C5457DD5_.wvu.Rows" localSheetId="0" hidden="1">'第１号別紙１別添１（様式6_7兼用）'!$11:$57,'第１号別紙１別添１（様式6_7兼用）'!$62:$78,'第１号別紙１別添１（様式6_7兼用）'!$83:$94,'第１号別紙１別添１（様式6_7兼用）'!$99:$105,'第１号別紙１別添１（様式6_7兼用）'!$110:$116,'第１号別紙１別添１（様式6_7兼用）'!$121:$127,'第１号別紙１別添１（様式6_7兼用）'!$132:$138,'第１号別紙１別添１（様式6_7兼用）'!$143:$149</definedName>
    <definedName name="Z_97087E2F_9A03_4F60_9DF0_967C532F433F_.wvu.Cols" localSheetId="0" hidden="1">'第１号別紙１別添１（様式6_7兼用）'!$G:$M</definedName>
    <definedName name="Z_97087E2F_9A03_4F60_9DF0_967C532F433F_.wvu.PrintArea" localSheetId="0" hidden="1">'第１号別紙１別添１（様式6_7兼用）'!$A$1:$M$158</definedName>
    <definedName name="Z_97087E2F_9A03_4F60_9DF0_967C532F433F_.wvu.PrintArea" localSheetId="1" hidden="1">様式第１号の別紙１の別添２!$A$1:$C$19</definedName>
    <definedName name="Z_97087E2F_9A03_4F60_9DF0_967C532F433F_.wvu.PrintArea" localSheetId="3" hidden="1">様式第７号の別紙２!$A$1:$F$26</definedName>
    <definedName name="Z_97087E2F_9A03_4F60_9DF0_967C532F433F_.wvu.PrintArea" localSheetId="4" hidden="1">様式第７号の別紙３!$A$1:$M$15</definedName>
    <definedName name="Z_AB4BBB3A_E2F6_450D_94FE_358C4D7C7EB7_.wvu.Cols" localSheetId="0" hidden="1">'第１号別紙１別添１（様式6_7兼用）'!$N:$AH</definedName>
    <definedName name="Z_AB4BBB3A_E2F6_450D_94FE_358C4D7C7EB7_.wvu.PrintArea" localSheetId="0" hidden="1">'第１号別紙１別添１（様式6_7兼用）'!$A$1:$M$158</definedName>
    <definedName name="Z_AB4BBB3A_E2F6_450D_94FE_358C4D7C7EB7_.wvu.PrintArea" localSheetId="1" hidden="1">様式第１号の別紙１の別添２!$A$1:$C$19</definedName>
    <definedName name="Z_AB4BBB3A_E2F6_450D_94FE_358C4D7C7EB7_.wvu.PrintArea" localSheetId="3" hidden="1">様式第７号の別紙２!$A$1:$F$26</definedName>
    <definedName name="Z_AB4BBB3A_E2F6_450D_94FE_358C4D7C7EB7_.wvu.PrintArea" localSheetId="4" hidden="1">様式第７号の別紙３!$A$1:$M$15</definedName>
    <definedName name="Z_D1DC065C_FBD2_4E11_8189_C4A74C5EA855_.wvu.Cols" localSheetId="0" hidden="1">'第１号別紙１別添１（様式6_7兼用）'!$G:$M,'第１号別紙１別添１（様式6_7兼用）'!$X:$AG</definedName>
    <definedName name="Z_D1DC065C_FBD2_4E11_8189_C4A74C5EA855_.wvu.PrintArea" localSheetId="0" hidden="1">'第１号別紙１別添１（様式6_7兼用）'!$A$1:$M$158</definedName>
    <definedName name="Z_D1DC065C_FBD2_4E11_8189_C4A74C5EA855_.wvu.PrintArea" localSheetId="1" hidden="1">様式第１号の別紙１の別添２!$A$1:$C$19</definedName>
    <definedName name="Z_D1DC065C_FBD2_4E11_8189_C4A74C5EA855_.wvu.PrintArea" localSheetId="3" hidden="1">様式第７号の別紙２!$A$1:$F$26</definedName>
    <definedName name="Z_D1DC065C_FBD2_4E11_8189_C4A74C5EA855_.wvu.PrintArea" localSheetId="4" hidden="1">様式第７号の別紙３!$A$1:$M$15</definedName>
  </definedNames>
  <calcPr calcId="191029"/>
  <customWorkbookViews>
    <customWorkbookView name="３報告用" guid="{D1DC065C-FBD2-4E11-8189-C4A74C5EA855}" xWindow="52" yWindow="27" windowWidth="1920" windowHeight="956" tabRatio="740" activeSheetId="4"/>
    <customWorkbookView name="５検査用" guid="{97087E2F-9A03-4F60-9DF0-967C532F433F}" xWindow="52" yWindow="27" windowWidth="1920" windowHeight="956" tabRatio="740" activeSheetId="4"/>
    <customWorkbookView name="１申請様式1" guid="{893A87DE-80A1-4A91-BED1-DCA5C5457DD5}" xWindow="195" yWindow="37" windowWidth="1114" windowHeight="956" tabRatio="740" activeSheetId="4"/>
    <customWorkbookView name="４全体表示" guid="{6600103D-1717-40FF-B96F-03AD6E22CDEB}" xWindow="52" yWindow="27" windowWidth="1920" windowHeight="956" tabRatio="740" activeSheetId="4"/>
    <customWorkbookView name="２申請書（作成用）" guid="{AB4BBB3A-E2F6-450D-94FE-358C4D7C7EB7}" xWindow="314" yWindow="42" windowWidth="1144" windowHeight="1100" tabRatio="740"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7" i="4" l="1"/>
  <c r="D78" i="7"/>
  <c r="I76" i="4"/>
  <c r="J76" i="4" s="1"/>
  <c r="I75" i="4"/>
  <c r="J75" i="4" s="1"/>
  <c r="I74" i="4"/>
  <c r="J74" i="4" s="1"/>
  <c r="I73" i="4"/>
  <c r="J73" i="4" s="1"/>
  <c r="I72" i="4"/>
  <c r="J72" i="4" s="1"/>
  <c r="I71" i="4"/>
  <c r="J71" i="4" s="1"/>
  <c r="I70" i="4"/>
  <c r="J70" i="4" s="1"/>
  <c r="I69" i="4"/>
  <c r="J69" i="4" s="1"/>
  <c r="I68" i="4"/>
  <c r="J68" i="4" s="1"/>
  <c r="I67" i="4"/>
  <c r="J67" i="4" s="1"/>
  <c r="I66" i="4"/>
  <c r="J66" i="4" s="1"/>
  <c r="I65" i="4"/>
  <c r="J65" i="4" s="1"/>
  <c r="I64" i="4"/>
  <c r="J64" i="4" s="1"/>
  <c r="I63" i="4"/>
  <c r="J63" i="4" s="1"/>
  <c r="AG76" i="4"/>
  <c r="W76" i="4"/>
  <c r="Q76" i="4"/>
  <c r="R76" i="4" s="1"/>
  <c r="M76" i="4"/>
  <c r="AG75" i="4"/>
  <c r="W75" i="4"/>
  <c r="Q75" i="4"/>
  <c r="R75" i="4" s="1"/>
  <c r="M75" i="4"/>
  <c r="AG74" i="4"/>
  <c r="W74" i="4"/>
  <c r="Q74" i="4"/>
  <c r="R74" i="4" s="1"/>
  <c r="M74" i="4"/>
  <c r="AG77" i="4"/>
  <c r="W77" i="4"/>
  <c r="Q77" i="4"/>
  <c r="R77" i="4" s="1"/>
  <c r="M77" i="4"/>
  <c r="I77" i="4"/>
  <c r="J77" i="4" s="1"/>
  <c r="AG73" i="4"/>
  <c r="W73" i="4"/>
  <c r="Q73" i="4"/>
  <c r="R73" i="4" s="1"/>
  <c r="M73" i="4"/>
  <c r="P76" i="4" l="1"/>
  <c r="K76" i="4"/>
  <c r="P75" i="4"/>
  <c r="K75" i="4"/>
  <c r="P74" i="4"/>
  <c r="K74" i="4"/>
  <c r="P77" i="4"/>
  <c r="K77" i="4"/>
  <c r="P73" i="4"/>
  <c r="K73" i="4"/>
  <c r="W153" i="4" l="1"/>
  <c r="W152" i="4"/>
  <c r="W151" i="4"/>
  <c r="W149" i="4"/>
  <c r="W148" i="4"/>
  <c r="W147" i="4"/>
  <c r="W146" i="4"/>
  <c r="W145" i="4"/>
  <c r="W144" i="4"/>
  <c r="W143" i="4"/>
  <c r="W142" i="4"/>
  <c r="W141" i="4"/>
  <c r="W140" i="4"/>
  <c r="W138" i="4"/>
  <c r="W137" i="4"/>
  <c r="W136" i="4"/>
  <c r="W135" i="4"/>
  <c r="W134" i="4"/>
  <c r="W133" i="4"/>
  <c r="W132" i="4"/>
  <c r="W131" i="4"/>
  <c r="W130" i="4"/>
  <c r="W129" i="4"/>
  <c r="W127" i="4"/>
  <c r="W126" i="4"/>
  <c r="W125" i="4"/>
  <c r="W124" i="4"/>
  <c r="W123" i="4"/>
  <c r="W122" i="4"/>
  <c r="W121" i="4"/>
  <c r="W120" i="4"/>
  <c r="W119" i="4"/>
  <c r="W118" i="4"/>
  <c r="W116" i="4"/>
  <c r="W115" i="4"/>
  <c r="W114" i="4"/>
  <c r="W113" i="4"/>
  <c r="W112" i="4"/>
  <c r="W111" i="4"/>
  <c r="W110" i="4"/>
  <c r="W109" i="4"/>
  <c r="W108" i="4"/>
  <c r="W107" i="4"/>
  <c r="W104" i="4"/>
  <c r="W103" i="4"/>
  <c r="W102" i="4"/>
  <c r="W101" i="4"/>
  <c r="W100" i="4"/>
  <c r="W99" i="4"/>
  <c r="W98" i="4"/>
  <c r="W97" i="4"/>
  <c r="W105" i="4"/>
  <c r="W96" i="4"/>
  <c r="W94" i="4"/>
  <c r="W93" i="4"/>
  <c r="W92" i="4"/>
  <c r="W91" i="4"/>
  <c r="W90" i="4"/>
  <c r="W89" i="4"/>
  <c r="W88" i="4"/>
  <c r="W87" i="4"/>
  <c r="W86" i="4"/>
  <c r="W85" i="4"/>
  <c r="W84" i="4"/>
  <c r="W83" i="4"/>
  <c r="W82" i="4"/>
  <c r="W81" i="4"/>
  <c r="W80" i="4"/>
  <c r="W78" i="4"/>
  <c r="W59" i="4"/>
  <c r="W72" i="4"/>
  <c r="W71" i="4"/>
  <c r="W70" i="4"/>
  <c r="W69" i="4"/>
  <c r="W68" i="4"/>
  <c r="W67" i="4"/>
  <c r="W66" i="4"/>
  <c r="W65" i="4"/>
  <c r="W64" i="4"/>
  <c r="W63" i="4"/>
  <c r="W62" i="4"/>
  <c r="W61" i="4"/>
  <c r="W60" i="4"/>
  <c r="W49" i="4"/>
  <c r="W8" i="4"/>
  <c r="W57" i="4"/>
  <c r="W56" i="4"/>
  <c r="W55" i="4"/>
  <c r="W54" i="4"/>
  <c r="W53" i="4"/>
  <c r="W52" i="4"/>
  <c r="W51" i="4"/>
  <c r="W50"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W12" i="4"/>
  <c r="W11" i="4"/>
  <c r="W10" i="4"/>
  <c r="W9" i="4"/>
  <c r="C25" i="5"/>
  <c r="Q119" i="4"/>
  <c r="R119" i="4" s="1"/>
  <c r="AG153" i="4"/>
  <c r="AG152" i="4"/>
  <c r="AG151" i="4"/>
  <c r="AG149" i="4"/>
  <c r="AG148" i="4"/>
  <c r="AG147" i="4"/>
  <c r="AG146" i="4"/>
  <c r="AG145" i="4"/>
  <c r="AG144" i="4"/>
  <c r="AG143" i="4"/>
  <c r="AG142" i="4"/>
  <c r="AG141" i="4"/>
  <c r="AG140" i="4"/>
  <c r="AG138" i="4"/>
  <c r="AG137" i="4"/>
  <c r="AG136" i="4"/>
  <c r="AG135" i="4"/>
  <c r="AG134" i="4"/>
  <c r="AG133" i="4"/>
  <c r="AG132" i="4"/>
  <c r="AG131" i="4"/>
  <c r="AG130" i="4"/>
  <c r="AG129" i="4"/>
  <c r="AG127" i="4"/>
  <c r="AG126" i="4"/>
  <c r="AG125" i="4"/>
  <c r="AG124" i="4"/>
  <c r="AG123" i="4"/>
  <c r="AG122" i="4"/>
  <c r="AG121" i="4"/>
  <c r="AG120" i="4"/>
  <c r="AG119" i="4"/>
  <c r="AG118" i="4"/>
  <c r="AG116" i="4"/>
  <c r="AG115" i="4"/>
  <c r="AG114" i="4"/>
  <c r="AG113" i="4"/>
  <c r="AG112" i="4"/>
  <c r="AG111" i="4"/>
  <c r="AG110" i="4"/>
  <c r="AG109" i="4"/>
  <c r="AG108" i="4"/>
  <c r="AG107" i="4"/>
  <c r="AG105" i="4"/>
  <c r="AG104" i="4"/>
  <c r="AG103" i="4"/>
  <c r="AG102" i="4"/>
  <c r="AG101" i="4"/>
  <c r="AG100" i="4"/>
  <c r="AG99" i="4"/>
  <c r="AG98" i="4"/>
  <c r="AG97" i="4"/>
  <c r="AG96" i="4"/>
  <c r="AG94" i="4"/>
  <c r="AG93" i="4"/>
  <c r="AG92" i="4"/>
  <c r="AG91" i="4"/>
  <c r="AG90" i="4"/>
  <c r="AG89" i="4"/>
  <c r="AG88" i="4"/>
  <c r="AG87" i="4"/>
  <c r="AG86" i="4"/>
  <c r="AG85" i="4"/>
  <c r="AG84" i="4"/>
  <c r="AG83" i="4"/>
  <c r="AG82" i="4"/>
  <c r="AG81" i="4"/>
  <c r="AG80" i="4"/>
  <c r="AG78" i="4"/>
  <c r="AG72" i="4"/>
  <c r="AG71" i="4"/>
  <c r="AG70" i="4"/>
  <c r="AG69" i="4"/>
  <c r="AG68" i="4"/>
  <c r="AG67" i="4"/>
  <c r="AG66" i="4"/>
  <c r="AG65" i="4"/>
  <c r="AG64" i="4"/>
  <c r="AG63" i="4"/>
  <c r="AG62" i="4"/>
  <c r="AG61" i="4"/>
  <c r="AG60" i="4"/>
  <c r="AG59" i="4"/>
  <c r="AG57" i="4"/>
  <c r="AG56" i="4"/>
  <c r="AG55" i="4"/>
  <c r="AG54" i="4"/>
  <c r="AG53" i="4"/>
  <c r="AG52" i="4"/>
  <c r="AG51" i="4"/>
  <c r="AG50" i="4"/>
  <c r="AG49" i="4"/>
  <c r="AG48" i="4"/>
  <c r="AG47" i="4"/>
  <c r="AG46" i="4"/>
  <c r="AG45" i="4"/>
  <c r="AG44" i="4"/>
  <c r="AG43" i="4"/>
  <c r="AG42" i="4"/>
  <c r="AG41" i="4"/>
  <c r="AG40" i="4"/>
  <c r="AG39" i="4"/>
  <c r="AG38" i="4"/>
  <c r="AG37" i="4"/>
  <c r="AG36" i="4"/>
  <c r="AG35" i="4"/>
  <c r="AG34" i="4"/>
  <c r="AG33" i="4"/>
  <c r="AG32" i="4"/>
  <c r="AG31" i="4"/>
  <c r="AG30" i="4"/>
  <c r="AG29" i="4"/>
  <c r="AG28" i="4"/>
  <c r="AG27" i="4"/>
  <c r="AG26" i="4"/>
  <c r="AG25" i="4"/>
  <c r="AG24" i="4"/>
  <c r="AG23" i="4"/>
  <c r="AG22" i="4"/>
  <c r="AG21" i="4"/>
  <c r="AG20" i="4"/>
  <c r="AG19" i="4"/>
  <c r="AG18" i="4"/>
  <c r="AG17" i="4"/>
  <c r="AG16" i="4"/>
  <c r="AG15" i="4"/>
  <c r="AG14" i="4"/>
  <c r="AG13" i="4"/>
  <c r="AG12" i="4"/>
  <c r="AG11" i="4"/>
  <c r="AG10" i="4"/>
  <c r="AG9" i="4"/>
  <c r="AG8" i="4"/>
  <c r="B19" i="7"/>
  <c r="C105" i="7"/>
  <c r="C106" i="7"/>
  <c r="G92" i="7"/>
  <c r="D74" i="7"/>
  <c r="B67" i="7"/>
  <c r="F7" i="6"/>
  <c r="F5" i="6"/>
  <c r="M131" i="4" l="1"/>
  <c r="M127" i="4"/>
  <c r="M126" i="4"/>
  <c r="M125" i="4"/>
  <c r="M124" i="4"/>
  <c r="M123" i="4"/>
  <c r="M122" i="4"/>
  <c r="M121" i="4"/>
  <c r="M120" i="4"/>
  <c r="M119" i="4"/>
  <c r="M118" i="4"/>
  <c r="Q133" i="4"/>
  <c r="R133" i="4" s="1"/>
  <c r="M133" i="4"/>
  <c r="I133" i="4"/>
  <c r="J133" i="4" s="1"/>
  <c r="K133" i="4" s="1"/>
  <c r="Q132" i="4"/>
  <c r="R132" i="4" s="1"/>
  <c r="M132" i="4"/>
  <c r="I132" i="4"/>
  <c r="J132" i="4" s="1"/>
  <c r="K132" i="4" s="1"/>
  <c r="Q131" i="4"/>
  <c r="R131" i="4" s="1"/>
  <c r="I131" i="4"/>
  <c r="J131" i="4" s="1"/>
  <c r="Q130" i="4"/>
  <c r="R130" i="4" s="1"/>
  <c r="M130" i="4"/>
  <c r="I130" i="4"/>
  <c r="J130" i="4" s="1"/>
  <c r="Q144" i="4"/>
  <c r="R144" i="4" s="1"/>
  <c r="M144" i="4"/>
  <c r="I144" i="4"/>
  <c r="J144" i="4" s="1"/>
  <c r="K144" i="4" s="1"/>
  <c r="Q143" i="4"/>
  <c r="R143" i="4" s="1"/>
  <c r="M143" i="4"/>
  <c r="I143" i="4"/>
  <c r="J143" i="4" s="1"/>
  <c r="K143" i="4" s="1"/>
  <c r="Q142" i="4"/>
  <c r="R142" i="4" s="1"/>
  <c r="M142" i="4"/>
  <c r="I142" i="4"/>
  <c r="J142" i="4" s="1"/>
  <c r="K142" i="4" s="1"/>
  <c r="Q141" i="4"/>
  <c r="R141" i="4" s="1"/>
  <c r="M141" i="4"/>
  <c r="I141" i="4"/>
  <c r="J141" i="4" s="1"/>
  <c r="K141" i="4" s="1"/>
  <c r="Q122" i="4"/>
  <c r="R122" i="4" s="1"/>
  <c r="I122" i="4"/>
  <c r="J122" i="4" s="1"/>
  <c r="K122" i="4" s="1"/>
  <c r="Q121" i="4"/>
  <c r="R121" i="4" s="1"/>
  <c r="I121" i="4"/>
  <c r="J121" i="4" s="1"/>
  <c r="K121" i="4" s="1"/>
  <c r="Q124" i="4"/>
  <c r="R124" i="4" s="1"/>
  <c r="I124" i="4"/>
  <c r="J124" i="4" s="1"/>
  <c r="K124" i="4" s="1"/>
  <c r="Q123" i="4"/>
  <c r="R123" i="4" s="1"/>
  <c r="I123" i="4"/>
  <c r="J123" i="4" s="1"/>
  <c r="K123" i="4" s="1"/>
  <c r="Q113" i="4"/>
  <c r="R113" i="4" s="1"/>
  <c r="M113" i="4"/>
  <c r="I113" i="4"/>
  <c r="J113" i="4" s="1"/>
  <c r="K113" i="4" s="1"/>
  <c r="Q112" i="4"/>
  <c r="R112" i="4" s="1"/>
  <c r="M112" i="4"/>
  <c r="I112" i="4"/>
  <c r="J112" i="4" s="1"/>
  <c r="K112" i="4" s="1"/>
  <c r="Q111" i="4"/>
  <c r="R111" i="4" s="1"/>
  <c r="M111" i="4"/>
  <c r="I111" i="4"/>
  <c r="J111" i="4" s="1"/>
  <c r="K111" i="4" s="1"/>
  <c r="Q110" i="4"/>
  <c r="R110" i="4" s="1"/>
  <c r="M110" i="4"/>
  <c r="I110" i="4"/>
  <c r="J110" i="4" s="1"/>
  <c r="K110" i="4" s="1"/>
  <c r="Q101" i="4"/>
  <c r="R101" i="4" s="1"/>
  <c r="M101" i="4"/>
  <c r="I101" i="4"/>
  <c r="J101" i="4" s="1"/>
  <c r="Q100" i="4"/>
  <c r="R100" i="4" s="1"/>
  <c r="M100" i="4"/>
  <c r="I100" i="4"/>
  <c r="J100" i="4" s="1"/>
  <c r="Q102" i="4"/>
  <c r="R102" i="4" s="1"/>
  <c r="M102" i="4"/>
  <c r="I102" i="4"/>
  <c r="J102" i="4" s="1"/>
  <c r="Q99" i="4"/>
  <c r="R99" i="4" s="1"/>
  <c r="M99" i="4"/>
  <c r="I99" i="4"/>
  <c r="J99" i="4" s="1"/>
  <c r="Q91" i="4"/>
  <c r="R91" i="4" s="1"/>
  <c r="M91" i="4"/>
  <c r="I91" i="4"/>
  <c r="J91" i="4" s="1"/>
  <c r="K91" i="4" s="1"/>
  <c r="Q90" i="4"/>
  <c r="R90" i="4" s="1"/>
  <c r="M90" i="4"/>
  <c r="I90" i="4"/>
  <c r="J90" i="4" s="1"/>
  <c r="K90" i="4" s="1"/>
  <c r="Q89" i="4"/>
  <c r="R89" i="4" s="1"/>
  <c r="M89" i="4"/>
  <c r="I89" i="4"/>
  <c r="J89" i="4" s="1"/>
  <c r="K89" i="4" s="1"/>
  <c r="Q88" i="4"/>
  <c r="R88" i="4" s="1"/>
  <c r="M88" i="4"/>
  <c r="I88" i="4"/>
  <c r="J88" i="4" s="1"/>
  <c r="K88" i="4" s="1"/>
  <c r="Q87" i="4"/>
  <c r="R87" i="4" s="1"/>
  <c r="M87" i="4"/>
  <c r="I87" i="4"/>
  <c r="J87" i="4" s="1"/>
  <c r="K87" i="4" s="1"/>
  <c r="Q65" i="4"/>
  <c r="R65" i="4" s="1"/>
  <c r="M65" i="4"/>
  <c r="K65" i="4"/>
  <c r="Q64" i="4"/>
  <c r="R64" i="4" s="1"/>
  <c r="M64" i="4"/>
  <c r="K64" i="4"/>
  <c r="Q63" i="4"/>
  <c r="R63" i="4" s="1"/>
  <c r="M63" i="4"/>
  <c r="K63" i="4"/>
  <c r="Q62" i="4"/>
  <c r="R62" i="4" s="1"/>
  <c r="M62" i="4"/>
  <c r="I62" i="4"/>
  <c r="J62" i="4" s="1"/>
  <c r="K62" i="4" s="1"/>
  <c r="Q61" i="4"/>
  <c r="R61" i="4" s="1"/>
  <c r="M61" i="4"/>
  <c r="I61" i="4"/>
  <c r="J61" i="4" s="1"/>
  <c r="K61" i="4" s="1"/>
  <c r="Q53" i="4"/>
  <c r="R53" i="4" s="1"/>
  <c r="M53" i="4"/>
  <c r="I53" i="4"/>
  <c r="J53" i="4" s="1"/>
  <c r="K53" i="4" s="1"/>
  <c r="Q52" i="4"/>
  <c r="R52" i="4" s="1"/>
  <c r="M52" i="4"/>
  <c r="I52" i="4"/>
  <c r="J52" i="4" s="1"/>
  <c r="K52" i="4" s="1"/>
  <c r="Q51" i="4"/>
  <c r="R51" i="4" s="1"/>
  <c r="M51" i="4"/>
  <c r="I51" i="4"/>
  <c r="J51" i="4" s="1"/>
  <c r="K51" i="4" s="1"/>
  <c r="Q50" i="4"/>
  <c r="R50" i="4" s="1"/>
  <c r="M50" i="4"/>
  <c r="I50" i="4"/>
  <c r="J50" i="4" s="1"/>
  <c r="K50" i="4" s="1"/>
  <c r="Q49" i="4"/>
  <c r="R49" i="4" s="1"/>
  <c r="M49" i="4"/>
  <c r="I49" i="4"/>
  <c r="J49" i="4" s="1"/>
  <c r="K49" i="4" s="1"/>
  <c r="Q48" i="4"/>
  <c r="R48" i="4" s="1"/>
  <c r="M48" i="4"/>
  <c r="I48" i="4"/>
  <c r="J48" i="4" s="1"/>
  <c r="K48" i="4" s="1"/>
  <c r="Q47" i="4"/>
  <c r="R47" i="4" s="1"/>
  <c r="M47" i="4"/>
  <c r="I47" i="4"/>
  <c r="J47" i="4" s="1"/>
  <c r="K47" i="4" s="1"/>
  <c r="Q54" i="4"/>
  <c r="R54" i="4" s="1"/>
  <c r="M54" i="4"/>
  <c r="I54" i="4"/>
  <c r="J54" i="4" s="1"/>
  <c r="K54" i="4" s="1"/>
  <c r="Q46" i="4"/>
  <c r="R46" i="4" s="1"/>
  <c r="M46" i="4"/>
  <c r="I46" i="4"/>
  <c r="J46" i="4" s="1"/>
  <c r="K46" i="4" s="1"/>
  <c r="Q45" i="4"/>
  <c r="R45" i="4" s="1"/>
  <c r="M45" i="4"/>
  <c r="I45" i="4"/>
  <c r="J45" i="4" s="1"/>
  <c r="K45" i="4" s="1"/>
  <c r="Q44" i="4"/>
  <c r="R44" i="4" s="1"/>
  <c r="M44" i="4"/>
  <c r="I44" i="4"/>
  <c r="J44" i="4" s="1"/>
  <c r="K44" i="4" s="1"/>
  <c r="Q43" i="4"/>
  <c r="R43" i="4" s="1"/>
  <c r="M43" i="4"/>
  <c r="I43" i="4"/>
  <c r="J43" i="4" s="1"/>
  <c r="K43" i="4" s="1"/>
  <c r="Q42" i="4"/>
  <c r="R42" i="4" s="1"/>
  <c r="M42" i="4"/>
  <c r="I42" i="4"/>
  <c r="J42" i="4" s="1"/>
  <c r="K42" i="4" s="1"/>
  <c r="Q41" i="4"/>
  <c r="R41" i="4" s="1"/>
  <c r="M41" i="4"/>
  <c r="I41" i="4"/>
  <c r="J41" i="4" s="1"/>
  <c r="K41" i="4" s="1"/>
  <c r="Q40" i="4"/>
  <c r="R40" i="4" s="1"/>
  <c r="M40" i="4"/>
  <c r="I40" i="4"/>
  <c r="J40" i="4" s="1"/>
  <c r="K40" i="4" s="1"/>
  <c r="Q39" i="4"/>
  <c r="R39" i="4" s="1"/>
  <c r="M39" i="4"/>
  <c r="I39" i="4"/>
  <c r="J39" i="4" s="1"/>
  <c r="K39" i="4" s="1"/>
  <c r="Q38" i="4"/>
  <c r="R38" i="4" s="1"/>
  <c r="M38" i="4"/>
  <c r="I38" i="4"/>
  <c r="J38" i="4" s="1"/>
  <c r="K38" i="4" s="1"/>
  <c r="Q37" i="4"/>
  <c r="R37" i="4" s="1"/>
  <c r="M37" i="4"/>
  <c r="I37" i="4"/>
  <c r="J37" i="4" s="1"/>
  <c r="K37" i="4" s="1"/>
  <c r="Q36" i="4"/>
  <c r="R36" i="4" s="1"/>
  <c r="M36" i="4"/>
  <c r="I36" i="4"/>
  <c r="J36" i="4" s="1"/>
  <c r="K36" i="4" s="1"/>
  <c r="Q35" i="4"/>
  <c r="R35" i="4" s="1"/>
  <c r="M35" i="4"/>
  <c r="I35" i="4"/>
  <c r="J35" i="4" s="1"/>
  <c r="K35" i="4" s="1"/>
  <c r="Q34" i="4"/>
  <c r="R34" i="4" s="1"/>
  <c r="M34" i="4"/>
  <c r="I34" i="4"/>
  <c r="J34" i="4" s="1"/>
  <c r="K34" i="4" s="1"/>
  <c r="Q33" i="4"/>
  <c r="R33" i="4" s="1"/>
  <c r="M33" i="4"/>
  <c r="I33" i="4"/>
  <c r="J33" i="4" s="1"/>
  <c r="K33" i="4" s="1"/>
  <c r="Q32" i="4"/>
  <c r="R32" i="4" s="1"/>
  <c r="M32" i="4"/>
  <c r="I32" i="4"/>
  <c r="J32" i="4" s="1"/>
  <c r="K32" i="4" s="1"/>
  <c r="Q31" i="4"/>
  <c r="R31" i="4" s="1"/>
  <c r="M31" i="4"/>
  <c r="I31" i="4"/>
  <c r="J31" i="4" s="1"/>
  <c r="K31" i="4" s="1"/>
  <c r="Q30" i="4"/>
  <c r="R30" i="4" s="1"/>
  <c r="M30" i="4"/>
  <c r="I30" i="4"/>
  <c r="J30" i="4" s="1"/>
  <c r="K30" i="4" s="1"/>
  <c r="Q28" i="4"/>
  <c r="R28" i="4" s="1"/>
  <c r="M28" i="4"/>
  <c r="I28" i="4"/>
  <c r="J28" i="4" s="1"/>
  <c r="K28" i="4" s="1"/>
  <c r="Q27" i="4"/>
  <c r="R27" i="4" s="1"/>
  <c r="M27" i="4"/>
  <c r="I27" i="4"/>
  <c r="J27" i="4" s="1"/>
  <c r="K27" i="4" s="1"/>
  <c r="Q26" i="4"/>
  <c r="R26" i="4" s="1"/>
  <c r="M26" i="4"/>
  <c r="I26" i="4"/>
  <c r="J26" i="4" s="1"/>
  <c r="K26" i="4" s="1"/>
  <c r="Q25" i="4"/>
  <c r="R25" i="4" s="1"/>
  <c r="M25" i="4"/>
  <c r="I25" i="4"/>
  <c r="J25" i="4" s="1"/>
  <c r="K25" i="4" s="1"/>
  <c r="Q24" i="4"/>
  <c r="R24" i="4" s="1"/>
  <c r="M24" i="4"/>
  <c r="I24" i="4"/>
  <c r="J24" i="4" s="1"/>
  <c r="K24" i="4" s="1"/>
  <c r="Q23" i="4"/>
  <c r="R23" i="4" s="1"/>
  <c r="M23" i="4"/>
  <c r="I23" i="4"/>
  <c r="J23" i="4" s="1"/>
  <c r="K23" i="4" s="1"/>
  <c r="Q22" i="4"/>
  <c r="R22" i="4" s="1"/>
  <c r="M22" i="4"/>
  <c r="I22" i="4"/>
  <c r="J22" i="4" s="1"/>
  <c r="K22" i="4" s="1"/>
  <c r="Q21" i="4"/>
  <c r="R21" i="4" s="1"/>
  <c r="M21" i="4"/>
  <c r="I21" i="4"/>
  <c r="J21" i="4" s="1"/>
  <c r="K21" i="4" s="1"/>
  <c r="Q20" i="4"/>
  <c r="R20" i="4" s="1"/>
  <c r="M20" i="4"/>
  <c r="I20" i="4"/>
  <c r="J20" i="4" s="1"/>
  <c r="K20" i="4" s="1"/>
  <c r="Q19" i="4"/>
  <c r="R19" i="4" s="1"/>
  <c r="M19" i="4"/>
  <c r="I19" i="4"/>
  <c r="J19" i="4" s="1"/>
  <c r="K19" i="4" s="1"/>
  <c r="P130" i="4" l="1"/>
  <c r="K130" i="4"/>
  <c r="P131" i="4"/>
  <c r="K131" i="4"/>
  <c r="P132" i="4"/>
  <c r="P133" i="4"/>
  <c r="P144" i="4"/>
  <c r="P143" i="4"/>
  <c r="P142" i="4"/>
  <c r="P141" i="4"/>
  <c r="P121" i="4"/>
  <c r="P122" i="4"/>
  <c r="P123" i="4"/>
  <c r="P124" i="4"/>
  <c r="P112" i="4"/>
  <c r="P113" i="4"/>
  <c r="P110" i="4"/>
  <c r="P111" i="4"/>
  <c r="P100" i="4"/>
  <c r="P101" i="4"/>
  <c r="P99" i="4"/>
  <c r="P102" i="4"/>
  <c r="P90" i="4"/>
  <c r="P87" i="4"/>
  <c r="P91" i="4"/>
  <c r="P88" i="4"/>
  <c r="P89" i="4"/>
  <c r="P64" i="4"/>
  <c r="P62" i="4"/>
  <c r="P61" i="4"/>
  <c r="P63" i="4"/>
  <c r="P65" i="4"/>
  <c r="P52" i="4"/>
  <c r="P49" i="4"/>
  <c r="P50" i="4"/>
  <c r="P53" i="4"/>
  <c r="P47" i="4"/>
  <c r="P48" i="4"/>
  <c r="P51" i="4"/>
  <c r="P32" i="4"/>
  <c r="P34" i="4"/>
  <c r="P38" i="4"/>
  <c r="P40" i="4"/>
  <c r="P42" i="4"/>
  <c r="P44" i="4"/>
  <c r="P30" i="4"/>
  <c r="P36" i="4"/>
  <c r="P46" i="4"/>
  <c r="P31" i="4"/>
  <c r="P37" i="4"/>
  <c r="P39" i="4"/>
  <c r="P41" i="4"/>
  <c r="P43" i="4"/>
  <c r="P45" i="4"/>
  <c r="P54" i="4"/>
  <c r="P33" i="4"/>
  <c r="P35" i="4"/>
  <c r="P24" i="4"/>
  <c r="P19" i="4"/>
  <c r="P27" i="4"/>
  <c r="P22" i="4"/>
  <c r="P25" i="4"/>
  <c r="P20" i="4"/>
  <c r="P28" i="4"/>
  <c r="P21" i="4"/>
  <c r="P23" i="4"/>
  <c r="P26" i="4"/>
  <c r="M153" i="4" l="1"/>
  <c r="M152" i="4"/>
  <c r="M151" i="4"/>
  <c r="AJ6" i="4" l="1"/>
  <c r="Q136" i="4"/>
  <c r="R136" i="4" s="1"/>
  <c r="Q135" i="4"/>
  <c r="R135" i="4" s="1"/>
  <c r="I136" i="4"/>
  <c r="J136" i="4" s="1"/>
  <c r="K136" i="4" s="1"/>
  <c r="I135" i="4"/>
  <c r="J135" i="4" s="1"/>
  <c r="K135" i="4" s="1"/>
  <c r="M149" i="4"/>
  <c r="M148" i="4"/>
  <c r="M147" i="4"/>
  <c r="M146" i="4"/>
  <c r="M145" i="4"/>
  <c r="M140" i="4"/>
  <c r="M138" i="4"/>
  <c r="M137" i="4"/>
  <c r="M136" i="4"/>
  <c r="M135" i="4"/>
  <c r="M134" i="4"/>
  <c r="M129" i="4"/>
  <c r="M116" i="4"/>
  <c r="M115" i="4"/>
  <c r="M114" i="4"/>
  <c r="M109" i="4"/>
  <c r="M108" i="4"/>
  <c r="M107" i="4"/>
  <c r="M94" i="4"/>
  <c r="M93" i="4"/>
  <c r="M92" i="4"/>
  <c r="M86" i="4"/>
  <c r="M85" i="4"/>
  <c r="M84" i="4"/>
  <c r="M83" i="4"/>
  <c r="M82" i="4"/>
  <c r="M81" i="4"/>
  <c r="M80" i="4"/>
  <c r="M78" i="4"/>
  <c r="M72" i="4"/>
  <c r="M71" i="4"/>
  <c r="M70" i="4"/>
  <c r="M69" i="4"/>
  <c r="M68" i="4"/>
  <c r="M67" i="4"/>
  <c r="M66" i="4"/>
  <c r="M60" i="4"/>
  <c r="M59" i="4"/>
  <c r="M57" i="4"/>
  <c r="M56" i="4"/>
  <c r="M55" i="4"/>
  <c r="M29" i="4"/>
  <c r="M18" i="4"/>
  <c r="M17" i="4"/>
  <c r="M16" i="4"/>
  <c r="M15" i="4"/>
  <c r="M14" i="4"/>
  <c r="M13" i="4"/>
  <c r="M12" i="4"/>
  <c r="M11" i="4"/>
  <c r="M10" i="4"/>
  <c r="M9" i="4"/>
  <c r="M8" i="4"/>
  <c r="Q147" i="4"/>
  <c r="R147" i="4" s="1"/>
  <c r="I147" i="4"/>
  <c r="J147" i="4" s="1"/>
  <c r="K147" i="4" s="1"/>
  <c r="Q146" i="4"/>
  <c r="R146" i="4" s="1"/>
  <c r="I146" i="4"/>
  <c r="J146" i="4" s="1"/>
  <c r="K146" i="4" s="1"/>
  <c r="Q145" i="4"/>
  <c r="R145" i="4" s="1"/>
  <c r="I145" i="4"/>
  <c r="J145" i="4" s="1"/>
  <c r="K145" i="4" s="1"/>
  <c r="Q134" i="4"/>
  <c r="R134" i="4" s="1"/>
  <c r="I134" i="4"/>
  <c r="J134" i="4" s="1"/>
  <c r="K134" i="4" s="1"/>
  <c r="Q120" i="4"/>
  <c r="R120" i="4" s="1"/>
  <c r="I120" i="4"/>
  <c r="J120" i="4" s="1"/>
  <c r="K120" i="4" s="1"/>
  <c r="Q125" i="4"/>
  <c r="R125" i="4" s="1"/>
  <c r="I125" i="4"/>
  <c r="J125" i="4" s="1"/>
  <c r="K125" i="4" s="1"/>
  <c r="Q126" i="4"/>
  <c r="R126" i="4" s="1"/>
  <c r="I126" i="4"/>
  <c r="J126" i="4" s="1"/>
  <c r="K126" i="4" s="1"/>
  <c r="Q109" i="4"/>
  <c r="R109" i="4" s="1"/>
  <c r="I109" i="4"/>
  <c r="J109" i="4" s="1"/>
  <c r="K109" i="4" s="1"/>
  <c r="Q114" i="4"/>
  <c r="R114" i="4" s="1"/>
  <c r="I114" i="4"/>
  <c r="J114" i="4" s="1"/>
  <c r="K114" i="4" s="1"/>
  <c r="Q115" i="4"/>
  <c r="R115" i="4" s="1"/>
  <c r="I115" i="4"/>
  <c r="J115" i="4" s="1"/>
  <c r="K115" i="4" s="1"/>
  <c r="Q98" i="4"/>
  <c r="R98" i="4" s="1"/>
  <c r="M98" i="4"/>
  <c r="I98" i="4"/>
  <c r="J98" i="4" s="1"/>
  <c r="Q97" i="4"/>
  <c r="R97" i="4" s="1"/>
  <c r="M97" i="4"/>
  <c r="I97" i="4"/>
  <c r="J97" i="4" s="1"/>
  <c r="Q103" i="4"/>
  <c r="R103" i="4" s="1"/>
  <c r="M103" i="4"/>
  <c r="I103" i="4"/>
  <c r="J103" i="4" s="1"/>
  <c r="Q85" i="4"/>
  <c r="R85" i="4" s="1"/>
  <c r="I85" i="4"/>
  <c r="J85" i="4" s="1"/>
  <c r="K85" i="4" s="1"/>
  <c r="Q84" i="4"/>
  <c r="R84" i="4" s="1"/>
  <c r="I84" i="4"/>
  <c r="J84" i="4" s="1"/>
  <c r="K84" i="4" s="1"/>
  <c r="Q83" i="4"/>
  <c r="R83" i="4" s="1"/>
  <c r="I83" i="4"/>
  <c r="J83" i="4" s="1"/>
  <c r="K83" i="4" s="1"/>
  <c r="Q86" i="4"/>
  <c r="R86" i="4" s="1"/>
  <c r="I86" i="4"/>
  <c r="J86" i="4" s="1"/>
  <c r="K86" i="4" s="1"/>
  <c r="Q82" i="4"/>
  <c r="R82" i="4" s="1"/>
  <c r="I82" i="4"/>
  <c r="J82" i="4" s="1"/>
  <c r="K82" i="4" s="1"/>
  <c r="Q92" i="4"/>
  <c r="R92" i="4" s="1"/>
  <c r="I92" i="4"/>
  <c r="J92" i="4" s="1"/>
  <c r="K92" i="4" s="1"/>
  <c r="Q81" i="4"/>
  <c r="R81" i="4" s="1"/>
  <c r="I81" i="4"/>
  <c r="J81" i="4" s="1"/>
  <c r="K81" i="4" s="1"/>
  <c r="AJ155" i="4" l="1"/>
  <c r="AJ156" i="4" s="1"/>
  <c r="P135" i="4"/>
  <c r="P136" i="4"/>
  <c r="P147" i="4"/>
  <c r="P146" i="4"/>
  <c r="P145" i="4"/>
  <c r="P134" i="4"/>
  <c r="P120" i="4"/>
  <c r="P125" i="4"/>
  <c r="P126" i="4"/>
  <c r="P109" i="4"/>
  <c r="P114" i="4"/>
  <c r="P115" i="4"/>
  <c r="P97" i="4"/>
  <c r="P98" i="4"/>
  <c r="P103" i="4"/>
  <c r="P84" i="4"/>
  <c r="P85" i="4"/>
  <c r="P83" i="4"/>
  <c r="P86" i="4"/>
  <c r="P82" i="4"/>
  <c r="P92" i="4"/>
  <c r="P81" i="4"/>
  <c r="Q66" i="4"/>
  <c r="R66" i="4" s="1"/>
  <c r="K66" i="4"/>
  <c r="Q60" i="4"/>
  <c r="R60" i="4" s="1"/>
  <c r="I60" i="4"/>
  <c r="J60" i="4" s="1"/>
  <c r="K60" i="4" s="1"/>
  <c r="Q70" i="4"/>
  <c r="R70" i="4" s="1"/>
  <c r="K70" i="4"/>
  <c r="Q69" i="4"/>
  <c r="R69" i="4" s="1"/>
  <c r="K69" i="4"/>
  <c r="Q71" i="4"/>
  <c r="R71" i="4" s="1"/>
  <c r="K71" i="4"/>
  <c r="Q68" i="4"/>
  <c r="R68" i="4" s="1"/>
  <c r="K68" i="4"/>
  <c r="Q67" i="4"/>
  <c r="R67" i="4" s="1"/>
  <c r="K67" i="4"/>
  <c r="M104" i="4"/>
  <c r="M105" i="4"/>
  <c r="M96" i="4"/>
  <c r="J2" i="4"/>
  <c r="E5" i="4"/>
  <c r="Q13" i="4"/>
  <c r="R13" i="4" s="1"/>
  <c r="I13" i="4"/>
  <c r="J13" i="4" s="1"/>
  <c r="K13" i="4" s="1"/>
  <c r="Q14" i="4"/>
  <c r="R14" i="4" s="1"/>
  <c r="I14" i="4"/>
  <c r="J14" i="4" s="1"/>
  <c r="K14" i="4" s="1"/>
  <c r="Q12" i="4"/>
  <c r="R12" i="4" s="1"/>
  <c r="I12" i="4"/>
  <c r="J12" i="4" s="1"/>
  <c r="K12" i="4" s="1"/>
  <c r="Q18" i="4"/>
  <c r="R18" i="4" s="1"/>
  <c r="I18" i="4"/>
  <c r="J18" i="4" s="1"/>
  <c r="K18" i="4" s="1"/>
  <c r="Q17" i="4"/>
  <c r="R17" i="4" s="1"/>
  <c r="I17" i="4"/>
  <c r="J17" i="4" s="1"/>
  <c r="K17" i="4" s="1"/>
  <c r="Q16" i="4"/>
  <c r="R16" i="4" s="1"/>
  <c r="I16" i="4"/>
  <c r="J16" i="4" s="1"/>
  <c r="K16" i="4" s="1"/>
  <c r="Q29" i="4"/>
  <c r="R29" i="4" s="1"/>
  <c r="I29" i="4"/>
  <c r="J29" i="4" s="1"/>
  <c r="K29" i="4" s="1"/>
  <c r="Q55" i="4"/>
  <c r="R55" i="4" s="1"/>
  <c r="I55" i="4"/>
  <c r="J55" i="4" s="1"/>
  <c r="K55" i="4" s="1"/>
  <c r="Q11" i="4"/>
  <c r="R11" i="4" s="1"/>
  <c r="I11" i="4"/>
  <c r="J11" i="4" s="1"/>
  <c r="K11" i="4" s="1"/>
  <c r="Q15" i="4"/>
  <c r="R15" i="4" s="1"/>
  <c r="I15" i="4"/>
  <c r="J15" i="4" s="1"/>
  <c r="K15" i="4" s="1"/>
  <c r="Q10" i="4"/>
  <c r="R10" i="4" s="1"/>
  <c r="I10" i="4"/>
  <c r="J10" i="4" s="1"/>
  <c r="K10" i="4" s="1"/>
  <c r="Q9" i="4"/>
  <c r="R9" i="4" s="1"/>
  <c r="I9" i="4"/>
  <c r="J9" i="4" s="1"/>
  <c r="K9" i="4" s="1"/>
  <c r="B3" i="4"/>
  <c r="O3" i="4"/>
  <c r="P66" i="4" l="1"/>
  <c r="P60" i="4"/>
  <c r="P70" i="4"/>
  <c r="P69" i="4"/>
  <c r="P71" i="4"/>
  <c r="P68" i="4"/>
  <c r="P67" i="4"/>
  <c r="P13" i="4"/>
  <c r="P14" i="4"/>
  <c r="P12" i="4"/>
  <c r="P18" i="4"/>
  <c r="P17" i="4"/>
  <c r="P16" i="4"/>
  <c r="P29" i="4"/>
  <c r="P55" i="4"/>
  <c r="P11" i="4"/>
  <c r="P15" i="4"/>
  <c r="P10" i="4"/>
  <c r="P9" i="4"/>
  <c r="F5" i="5"/>
  <c r="C7" i="6"/>
  <c r="C5" i="6"/>
  <c r="B5" i="4"/>
  <c r="Q153" i="4" l="1"/>
  <c r="R153" i="4" s="1"/>
  <c r="Q152" i="4"/>
  <c r="R152" i="4" s="1"/>
  <c r="Q151" i="4"/>
  <c r="R151" i="4" s="1"/>
  <c r="Q149" i="4"/>
  <c r="Q148" i="4"/>
  <c r="R148" i="4" s="1"/>
  <c r="Q140" i="4"/>
  <c r="R140" i="4" s="1"/>
  <c r="Q138" i="4"/>
  <c r="R138" i="4" s="1"/>
  <c r="Q137" i="4"/>
  <c r="R137" i="4" s="1"/>
  <c r="Q129" i="4"/>
  <c r="R129" i="4" s="1"/>
  <c r="Q127" i="4"/>
  <c r="R127" i="4" s="1"/>
  <c r="Q118" i="4"/>
  <c r="R118" i="4" s="1"/>
  <c r="Q116" i="4"/>
  <c r="R116" i="4" s="1"/>
  <c r="Q108" i="4"/>
  <c r="R108" i="4" s="1"/>
  <c r="Q107" i="4"/>
  <c r="R107" i="4" s="1"/>
  <c r="Q105" i="4"/>
  <c r="R105" i="4" s="1"/>
  <c r="Q104" i="4"/>
  <c r="R104" i="4" s="1"/>
  <c r="Q96" i="4"/>
  <c r="R96" i="4" s="1"/>
  <c r="Q94" i="4"/>
  <c r="R94" i="4" s="1"/>
  <c r="Q93" i="4"/>
  <c r="R93" i="4" s="1"/>
  <c r="Q80" i="4"/>
  <c r="R80" i="4" s="1"/>
  <c r="Q78" i="4"/>
  <c r="R78" i="4" s="1"/>
  <c r="Q72" i="4"/>
  <c r="R72" i="4" s="1"/>
  <c r="Q59" i="4"/>
  <c r="R59" i="4" s="1"/>
  <c r="Q57" i="4"/>
  <c r="R57" i="4" s="1"/>
  <c r="Q56" i="4"/>
  <c r="R56" i="4" s="1"/>
  <c r="Q8" i="4"/>
  <c r="R8" i="4" s="1"/>
  <c r="T5" i="4"/>
  <c r="R149" i="4" l="1"/>
  <c r="D15" i="5" s="1"/>
  <c r="R128" i="4"/>
  <c r="Q128" i="4"/>
  <c r="Q58" i="4"/>
  <c r="C5" i="3"/>
  <c r="I56" i="4"/>
  <c r="J56" i="4" s="1"/>
  <c r="I8" i="4"/>
  <c r="J8" i="4" s="1"/>
  <c r="K8" i="4" s="1"/>
  <c r="I153" i="4"/>
  <c r="J153" i="4" s="1"/>
  <c r="I152" i="4"/>
  <c r="J152" i="4" s="1"/>
  <c r="I151" i="4"/>
  <c r="J151" i="4" s="1"/>
  <c r="I149" i="4"/>
  <c r="J149" i="4" s="1"/>
  <c r="I148" i="4"/>
  <c r="J148" i="4" s="1"/>
  <c r="I140" i="4"/>
  <c r="J140" i="4" s="1"/>
  <c r="I138" i="4"/>
  <c r="J138" i="4" s="1"/>
  <c r="I137" i="4"/>
  <c r="J137" i="4" s="1"/>
  <c r="I129" i="4"/>
  <c r="J129" i="4" s="1"/>
  <c r="I127" i="4"/>
  <c r="J127" i="4" s="1"/>
  <c r="K127" i="4" s="1"/>
  <c r="I119" i="4"/>
  <c r="J119" i="4" s="1"/>
  <c r="I118" i="4"/>
  <c r="J118" i="4" s="1"/>
  <c r="K118" i="4" s="1"/>
  <c r="I116" i="4"/>
  <c r="J116" i="4" s="1"/>
  <c r="I108" i="4"/>
  <c r="J108" i="4" s="1"/>
  <c r="I107" i="4"/>
  <c r="J107" i="4" s="1"/>
  <c r="I105" i="4"/>
  <c r="J105" i="4" s="1"/>
  <c r="P105" i="4" s="1"/>
  <c r="I104" i="4"/>
  <c r="J104" i="4" s="1"/>
  <c r="P104" i="4" s="1"/>
  <c r="I96" i="4"/>
  <c r="J96" i="4" s="1"/>
  <c r="P96" i="4" s="1"/>
  <c r="I94" i="4"/>
  <c r="J94" i="4" s="1"/>
  <c r="I93" i="4"/>
  <c r="J93" i="4" s="1"/>
  <c r="I80" i="4"/>
  <c r="J80" i="4" s="1"/>
  <c r="I78" i="4"/>
  <c r="J78" i="4" s="1"/>
  <c r="I59" i="4"/>
  <c r="J59" i="4" s="1"/>
  <c r="I57" i="4"/>
  <c r="J57" i="4" s="1"/>
  <c r="P129" i="4" l="1"/>
  <c r="K129" i="4"/>
  <c r="P151" i="4"/>
  <c r="K151" i="4"/>
  <c r="P59" i="4"/>
  <c r="K59" i="4"/>
  <c r="P152" i="4"/>
  <c r="K152" i="4"/>
  <c r="P153" i="4"/>
  <c r="K153" i="4"/>
  <c r="P108" i="4"/>
  <c r="K108" i="4"/>
  <c r="P119" i="4"/>
  <c r="K119" i="4"/>
  <c r="P137" i="4"/>
  <c r="K137" i="4"/>
  <c r="P57" i="4"/>
  <c r="K57" i="4"/>
  <c r="P72" i="4"/>
  <c r="K72" i="4"/>
  <c r="P138" i="4"/>
  <c r="K138" i="4"/>
  <c r="P78" i="4"/>
  <c r="K78" i="4"/>
  <c r="P140" i="4"/>
  <c r="K140" i="4"/>
  <c r="P80" i="4"/>
  <c r="K80" i="4"/>
  <c r="P148" i="4"/>
  <c r="K148" i="4"/>
  <c r="P93" i="4"/>
  <c r="K93" i="4"/>
  <c r="P149" i="4"/>
  <c r="K149" i="4"/>
  <c r="P94" i="4"/>
  <c r="K94" i="4"/>
  <c r="P107" i="4"/>
  <c r="K107" i="4"/>
  <c r="P56" i="4"/>
  <c r="K56" i="4"/>
  <c r="P116" i="4"/>
  <c r="K116" i="4"/>
  <c r="P118" i="4"/>
  <c r="P127" i="4"/>
  <c r="V128" i="4"/>
  <c r="E13" i="5" s="1"/>
  <c r="D13" i="5"/>
  <c r="P8" i="4"/>
  <c r="P154" i="4"/>
  <c r="P106" i="4"/>
  <c r="J58" i="4"/>
  <c r="K58" i="4" s="1"/>
  <c r="I150" i="4"/>
  <c r="P79" i="4" l="1"/>
  <c r="P128" i="4"/>
  <c r="AH128" i="4" s="1"/>
  <c r="P150" i="4"/>
  <c r="P117" i="4"/>
  <c r="P139" i="4"/>
  <c r="P95" i="4"/>
  <c r="P58" i="4"/>
  <c r="I7" i="5"/>
  <c r="C8" i="5"/>
  <c r="J150" i="4"/>
  <c r="K150" i="4" s="1"/>
  <c r="AJ159" i="4" s="1"/>
  <c r="I58" i="4"/>
  <c r="I79" i="4"/>
  <c r="I95" i="4"/>
  <c r="I106" i="4"/>
  <c r="I117" i="4"/>
  <c r="I128" i="4"/>
  <c r="J128" i="4"/>
  <c r="K128" i="4" s="1"/>
  <c r="I139" i="4"/>
  <c r="I154" i="4"/>
  <c r="P155" i="4" l="1"/>
  <c r="C15" i="5"/>
  <c r="C13" i="5"/>
  <c r="J154" i="4"/>
  <c r="K154" i="4" s="1"/>
  <c r="J139" i="4"/>
  <c r="K139" i="4" s="1"/>
  <c r="J117" i="4"/>
  <c r="J106" i="4"/>
  <c r="K106" i="4" s="1"/>
  <c r="J95" i="4"/>
  <c r="K95" i="4" s="1"/>
  <c r="J79" i="4"/>
  <c r="K79" i="4" s="1"/>
  <c r="I155" i="4"/>
  <c r="D37" i="7" s="1"/>
  <c r="K117" i="4" l="1"/>
  <c r="C11" i="5"/>
  <c r="C10" i="5"/>
  <c r="C12" i="5"/>
  <c r="C14" i="5"/>
  <c r="C16" i="5"/>
  <c r="C9" i="5"/>
  <c r="Q117" i="4"/>
  <c r="Q106" i="4"/>
  <c r="Q79" i="4"/>
  <c r="R79" i="4"/>
  <c r="R106" i="4"/>
  <c r="R150" i="4"/>
  <c r="V150" i="4" s="1"/>
  <c r="E15" i="5" s="1"/>
  <c r="R95" i="4"/>
  <c r="Q150" i="4"/>
  <c r="AH150" i="4" s="1"/>
  <c r="Q95" i="4"/>
  <c r="R139" i="4"/>
  <c r="R58" i="4"/>
  <c r="R117" i="4"/>
  <c r="Q139" i="4"/>
  <c r="J155" i="4"/>
  <c r="J3" i="4" s="1"/>
  <c r="AI155" i="4" l="1"/>
  <c r="AI156" i="4" s="1"/>
  <c r="AJ7" i="4"/>
  <c r="AN5" i="4"/>
  <c r="V79" i="4"/>
  <c r="E9" i="5" s="1"/>
  <c r="D9" i="5"/>
  <c r="AH58" i="4"/>
  <c r="D8" i="5"/>
  <c r="V95" i="4"/>
  <c r="D10" i="5"/>
  <c r="V106" i="4"/>
  <c r="E11" i="5" s="1"/>
  <c r="D11" i="5"/>
  <c r="V117" i="4"/>
  <c r="E12" i="5" s="1"/>
  <c r="D12" i="5"/>
  <c r="V139" i="4"/>
  <c r="E14" i="5" s="1"/>
  <c r="D14" i="5"/>
  <c r="AH79" i="4"/>
  <c r="AH117" i="4"/>
  <c r="AH139" i="4"/>
  <c r="AH95" i="4"/>
  <c r="AH106" i="4"/>
  <c r="V58" i="4"/>
  <c r="K155" i="4"/>
  <c r="C23" i="5" s="1"/>
  <c r="C17" i="5"/>
  <c r="K156" i="4" l="1"/>
  <c r="E8" i="5"/>
  <c r="E10" i="5"/>
  <c r="D38" i="7"/>
  <c r="M79" i="4"/>
  <c r="B10" i="3"/>
  <c r="C24" i="5" s="1"/>
  <c r="C22" i="5" s="1"/>
  <c r="M128" i="4"/>
  <c r="M139" i="4"/>
  <c r="J4" i="4"/>
  <c r="M117" i="4"/>
  <c r="Q154" i="4"/>
  <c r="B8" i="3" l="1"/>
  <c r="B16" i="3"/>
  <c r="C6" i="6"/>
  <c r="Q155" i="4"/>
  <c r="R154" i="4"/>
  <c r="V154" i="4" l="1"/>
  <c r="D16" i="5"/>
  <c r="D17" i="5" s="1"/>
  <c r="C4" i="6"/>
  <c r="C8" i="6" s="1"/>
  <c r="AH154" i="4"/>
  <c r="T4" i="4"/>
  <c r="B12" i="3"/>
  <c r="D13" i="3" s="1"/>
  <c r="C26" i="5"/>
  <c r="B19" i="3"/>
  <c r="R155" i="4"/>
  <c r="E16" i="5" l="1"/>
  <c r="E17" i="5" s="1"/>
  <c r="E24" i="5" s="1"/>
  <c r="D24" i="5" s="1"/>
  <c r="D22" i="5" s="1"/>
  <c r="F4" i="6" s="1"/>
  <c r="AN7" i="4"/>
  <c r="V156" i="4" s="1"/>
  <c r="AF155" i="4"/>
  <c r="V155" i="4"/>
  <c r="D12" i="3"/>
  <c r="D19" i="3"/>
  <c r="D20" i="3"/>
  <c r="F6" i="6" l="1"/>
  <c r="F8" i="6" s="1"/>
  <c r="D26" i="5"/>
  <c r="H27" i="5" l="1"/>
  <c r="H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滋賀県</author>
  </authors>
  <commentList>
    <comment ref="B1" authorId="0" shapeId="0" xr:uid="{8E573CA1-D378-4CC5-AB3C-92AD30AC03E8}">
      <text>
        <r>
          <rPr>
            <sz val="11"/>
            <color indexed="10"/>
            <rFont val="MS P ゴシック"/>
            <family val="3"/>
            <charset val="128"/>
          </rPr>
          <t>遂行状況（様式６）、実績報告（様式７）とする時に、
それぞれの様式で別名保存してからプルダウンから選択。</t>
        </r>
      </text>
    </comment>
    <comment ref="AJ4" authorId="0" shapeId="0" xr:uid="{1BF133C6-593B-46AA-AE67-9720FC18F872}">
      <text>
        <r>
          <rPr>
            <sz val="12"/>
            <color indexed="10"/>
            <rFont val="MS P ゴシック"/>
            <family val="3"/>
            <charset val="128"/>
          </rPr>
          <t>どれかに「1」を入力</t>
        </r>
      </text>
    </comment>
    <comment ref="AL4" authorId="0" shapeId="0" xr:uid="{F1342548-FE70-417C-A67E-3DC91E50B60E}">
      <text>
        <r>
          <rPr>
            <sz val="12"/>
            <color indexed="10"/>
            <rFont val="MS P ゴシック"/>
            <family val="3"/>
            <charset val="128"/>
          </rPr>
          <t>どれかに「1」を入力下さい。</t>
        </r>
      </text>
    </comment>
    <comment ref="J5" authorId="0" shapeId="0" xr:uid="{8D57B2D9-B756-4157-900A-B6F4DF88D9A4}">
      <text>
        <r>
          <rPr>
            <sz val="10"/>
            <color indexed="10"/>
            <rFont val="MS P ゴシック"/>
            <family val="3"/>
            <charset val="128"/>
          </rPr>
          <t>入力は、</t>
        </r>
        <r>
          <rPr>
            <b/>
            <sz val="10"/>
            <color indexed="10"/>
            <rFont val="MS P ゴシック"/>
            <family val="3"/>
            <charset val="128"/>
          </rPr>
          <t>オレンジ色</t>
        </r>
        <r>
          <rPr>
            <sz val="10"/>
            <color indexed="10"/>
            <rFont val="MS P ゴシック"/>
            <family val="3"/>
            <charset val="128"/>
          </rPr>
          <t>のセル
白色は自動入力
提出時は、メモは、非表示に！
M列の●が全て消えるように入力！</t>
        </r>
      </text>
    </comment>
    <comment ref="N5" authorId="0" shapeId="0" xr:uid="{AF792B23-3421-4ED7-ADCD-1D8452C0E4B3}">
      <text>
        <r>
          <rPr>
            <sz val="11"/>
            <color indexed="10"/>
            <rFont val="MS P ゴシック"/>
            <family val="3"/>
            <charset val="128"/>
          </rPr>
          <t>これより右の列は様式6(中間実績)、様式7（報告）用、利用時は左の数量～備考は、非表示に！</t>
        </r>
      </text>
    </comment>
    <comment ref="AJ5" authorId="0" shapeId="0" xr:uid="{2E09CED8-585D-467B-862B-F51A2F83C032}">
      <text>
        <r>
          <rPr>
            <sz val="12"/>
            <color indexed="10"/>
            <rFont val="MS P ゴシック"/>
            <family val="3"/>
            <charset val="128"/>
          </rPr>
          <t>どれかに「1」を入力</t>
        </r>
      </text>
    </comment>
    <comment ref="B6" authorId="0" shapeId="0" xr:uid="{D2C7E23B-05A0-48AC-9085-DEA01DE027BE}">
      <text>
        <r>
          <rPr>
            <sz val="10"/>
            <color indexed="10"/>
            <rFont val="MS P ゴシック"/>
            <family val="3"/>
            <charset val="128"/>
          </rPr>
          <t>・事業終了まで、</t>
        </r>
        <r>
          <rPr>
            <b/>
            <sz val="10"/>
            <color indexed="10"/>
            <rFont val="MS P ゴシック"/>
            <family val="3"/>
            <charset val="128"/>
          </rPr>
          <t>全てのシート</t>
        </r>
        <r>
          <rPr>
            <sz val="10"/>
            <color indexed="10"/>
            <rFont val="MS P ゴシック"/>
            <family val="3"/>
            <charset val="128"/>
          </rPr>
          <t>が必要ですので、</t>
        </r>
        <r>
          <rPr>
            <b/>
            <sz val="10"/>
            <color indexed="10"/>
            <rFont val="MS P ゴシック"/>
            <family val="3"/>
            <charset val="128"/>
          </rPr>
          <t>削除しない</t>
        </r>
        <r>
          <rPr>
            <sz val="10"/>
            <color indexed="10"/>
            <rFont val="MS P ゴシック"/>
            <family val="3"/>
            <charset val="128"/>
          </rPr>
          <t>で下さい。
・各区分のメモを参照！　※表右上</t>
        </r>
        <r>
          <rPr>
            <b/>
            <sz val="10"/>
            <color indexed="10"/>
            <rFont val="MS P ゴシック"/>
            <family val="3"/>
            <charset val="128"/>
          </rPr>
          <t>AJ・AL欄</t>
        </r>
        <r>
          <rPr>
            <sz val="10"/>
            <color indexed="10"/>
            <rFont val="MS P ゴシック"/>
            <family val="3"/>
            <charset val="128"/>
          </rPr>
          <t>の該当に「1」は必須入力」！
・申請書作成：「表示」→「ユーザー設定のビュー」→「２申請書（作成用）」→「表示」
（提出時に、「表示」→「ユーザー設定のビュー」→「追加」→「２申請書（作成用）」→「はい」で書換を推奨）
・オレンジ色のセルに入力（※白セルは自動）、フォントサイズ、行の高さは変更可
・作成・提出時は、</t>
        </r>
        <r>
          <rPr>
            <b/>
            <sz val="10"/>
            <color indexed="10"/>
            <rFont val="MS P ゴシック"/>
            <family val="3"/>
            <charset val="128"/>
          </rPr>
          <t>不要な行</t>
        </r>
        <r>
          <rPr>
            <sz val="10"/>
            <color indexed="10"/>
            <rFont val="MS P ゴシック"/>
            <family val="3"/>
            <charset val="128"/>
          </rPr>
          <t>や</t>
        </r>
        <r>
          <rPr>
            <b/>
            <sz val="10"/>
            <color indexed="10"/>
            <rFont val="MS P ゴシック"/>
            <family val="3"/>
            <charset val="128"/>
          </rPr>
          <t>コメント</t>
        </r>
        <r>
          <rPr>
            <sz val="10"/>
            <color indexed="10"/>
            <rFont val="MS P ゴシック"/>
            <family val="3"/>
            <charset val="128"/>
          </rPr>
          <t>は、</t>
        </r>
        <r>
          <rPr>
            <b/>
            <sz val="10"/>
            <color indexed="10"/>
            <rFont val="MS P ゴシック"/>
            <family val="3"/>
            <charset val="128"/>
          </rPr>
          <t>非表示</t>
        </r>
        <r>
          <rPr>
            <sz val="10"/>
            <color indexed="10"/>
            <rFont val="MS P ゴシック"/>
            <family val="3"/>
            <charset val="128"/>
          </rPr>
          <t>に！（このコメントも</t>
        </r>
        <r>
          <rPr>
            <b/>
            <sz val="10"/>
            <color indexed="10"/>
            <rFont val="MS P ゴシック"/>
            <family val="3"/>
            <charset val="128"/>
          </rPr>
          <t>削除せず</t>
        </r>
        <r>
          <rPr>
            <sz val="10"/>
            <color indexed="10"/>
            <rFont val="MS P ゴシック"/>
            <family val="3"/>
            <charset val="128"/>
          </rPr>
          <t>非表示）
・見積書</t>
        </r>
        <r>
          <rPr>
            <sz val="9"/>
            <color indexed="10"/>
            <rFont val="MS P ゴシック"/>
            <family val="3"/>
            <charset val="128"/>
          </rPr>
          <t>（申請時に</t>
        </r>
        <r>
          <rPr>
            <b/>
            <sz val="9"/>
            <color indexed="10"/>
            <rFont val="MS P ゴシック"/>
            <family val="3"/>
            <charset val="128"/>
          </rPr>
          <t>有効期限内</t>
        </r>
        <r>
          <rPr>
            <sz val="9"/>
            <color indexed="10"/>
            <rFont val="MS P ゴシック"/>
            <family val="3"/>
            <charset val="128"/>
          </rPr>
          <t>で、</t>
        </r>
        <r>
          <rPr>
            <b/>
            <sz val="9"/>
            <color indexed="10"/>
            <rFont val="MS P ゴシック"/>
            <family val="3"/>
            <charset val="128"/>
          </rPr>
          <t>数量</t>
        </r>
        <r>
          <rPr>
            <sz val="9"/>
            <color indexed="10"/>
            <rFont val="MS P ゴシック"/>
            <family val="3"/>
            <charset val="128"/>
          </rPr>
          <t>も申請と</t>
        </r>
        <r>
          <rPr>
            <b/>
            <sz val="9"/>
            <color indexed="10"/>
            <rFont val="MS P ゴシック"/>
            <family val="3"/>
            <charset val="128"/>
          </rPr>
          <t>同じ</t>
        </r>
        <r>
          <rPr>
            <sz val="9"/>
            <color indexed="10"/>
            <rFont val="MS P ゴシック"/>
            <family val="3"/>
            <charset val="128"/>
          </rPr>
          <t>）</t>
        </r>
        <r>
          <rPr>
            <sz val="10"/>
            <color indexed="10"/>
            <rFont val="MS P ゴシック"/>
            <family val="3"/>
            <charset val="128"/>
          </rPr>
          <t>は、採択時に</t>
        </r>
        <r>
          <rPr>
            <b/>
            <sz val="10"/>
            <color indexed="10"/>
            <rFont val="MS P ゴシック"/>
            <family val="3"/>
            <charset val="128"/>
          </rPr>
          <t>提出</t>
        </r>
        <r>
          <rPr>
            <sz val="10"/>
            <color indexed="10"/>
            <rFont val="MS P ゴシック"/>
            <family val="3"/>
            <charset val="128"/>
          </rPr>
          <t>が必要！
・採択後は、交付申請額の</t>
        </r>
        <r>
          <rPr>
            <b/>
            <sz val="10"/>
            <color indexed="10"/>
            <rFont val="MS P ゴシック"/>
            <family val="3"/>
            <charset val="128"/>
          </rPr>
          <t>増額は不可</t>
        </r>
        <r>
          <rPr>
            <sz val="10"/>
            <color indexed="10"/>
            <rFont val="MS P ゴシック"/>
            <family val="3"/>
            <charset val="128"/>
          </rPr>
          <t>。経費区分ごとに20％を超える「補助事業に要する経費」の</t>
        </r>
        <r>
          <rPr>
            <b/>
            <sz val="10"/>
            <color indexed="10"/>
            <rFont val="MS P ゴシック"/>
            <family val="3"/>
            <charset val="128"/>
          </rPr>
          <t>区分間の増減</t>
        </r>
        <r>
          <rPr>
            <sz val="10"/>
            <color indexed="10"/>
            <rFont val="MS P ゴシック"/>
            <family val="3"/>
            <charset val="128"/>
          </rPr>
          <t>は、変更申請が認められた後しか実施が出来ないため、当初の</t>
        </r>
        <r>
          <rPr>
            <b/>
            <sz val="10"/>
            <color indexed="10"/>
            <rFont val="MS P ゴシック"/>
            <family val="3"/>
            <charset val="128"/>
          </rPr>
          <t>見積額の正確さ</t>
        </r>
        <r>
          <rPr>
            <sz val="10"/>
            <color indexed="10"/>
            <rFont val="MS P ゴシック"/>
            <family val="3"/>
            <charset val="128"/>
          </rPr>
          <t>が大切。</t>
        </r>
      </text>
    </comment>
    <comment ref="C6" authorId="0" shapeId="0" xr:uid="{1620FBA9-9687-4B85-9938-0556EC366552}">
      <text>
        <r>
          <rPr>
            <sz val="11"/>
            <color indexed="10"/>
            <rFont val="MS P ゴシック"/>
            <family val="3"/>
            <charset val="128"/>
          </rPr>
          <t>内容や見積書等の経費資料（提出）ごとの番号
※見積等の経費書類にも記入
（実施時）支払いが複数回になる場合は1-1-1、1-1-2の様に行を追加</t>
        </r>
      </text>
    </comment>
    <comment ref="D6" authorId="0" shapeId="0" xr:uid="{2A5C1F91-A825-4322-A957-2DCA693C5D52}">
      <text>
        <r>
          <rPr>
            <b/>
            <sz val="10"/>
            <color indexed="10"/>
            <rFont val="MS P ゴシック"/>
            <family val="3"/>
            <charset val="128"/>
          </rPr>
          <t>主要部品、物品、業務等の内容</t>
        </r>
        <r>
          <rPr>
            <sz val="10"/>
            <color indexed="10"/>
            <rFont val="MS P ゴシック"/>
            <family val="3"/>
            <charset val="128"/>
          </rPr>
          <t>が分かる名称
添加剤類（酸化防止剤、滑剤、紫外線吸収剤）、筐体材料（アルミ板、ねじ、アルミＬ材）など、同種剤・材または部品の列挙の場合、</t>
        </r>
        <r>
          <rPr>
            <b/>
            <sz val="10"/>
            <color indexed="10"/>
            <rFont val="MS P ゴシック"/>
            <family val="3"/>
            <charset val="128"/>
          </rPr>
          <t>発注先が同じ</t>
        </r>
        <r>
          <rPr>
            <sz val="10"/>
            <color indexed="10"/>
            <rFont val="MS P ゴシック"/>
            <family val="3"/>
            <charset val="128"/>
          </rPr>
          <t>で、見積書から請求書、</t>
        </r>
        <r>
          <rPr>
            <b/>
            <sz val="10"/>
            <color indexed="10"/>
            <rFont val="MS P ゴシック"/>
            <family val="3"/>
            <charset val="128"/>
          </rPr>
          <t>振込まで同じ書面</t>
        </r>
        <r>
          <rPr>
            <sz val="10"/>
            <color indexed="10"/>
            <rFont val="MS P ゴシック"/>
            <family val="3"/>
            <charset val="128"/>
          </rPr>
          <t>に列挙し記載される場合は、まとめて一行に記載
※行の追加は、必ず、行選択　→右クリック・コピー
　→コピーしたセルの挿入　で追加ください！</t>
        </r>
      </text>
    </comment>
    <comment ref="E6" authorId="0" shapeId="0" xr:uid="{0BA6CB37-C844-4E51-B1FC-6ED91AB1D203}">
      <text>
        <r>
          <rPr>
            <sz val="12"/>
            <color indexed="10"/>
            <rFont val="MS P ゴシック"/>
            <family val="3"/>
            <charset val="128"/>
          </rPr>
          <t>型式など種別の詳細</t>
        </r>
      </text>
    </comment>
    <comment ref="F6" authorId="0" shapeId="0" xr:uid="{40EC818E-9C36-4318-82B4-E21EF32FE7F3}">
      <text>
        <r>
          <rPr>
            <sz val="12"/>
            <color indexed="10"/>
            <rFont val="MS P ゴシック"/>
            <family val="3"/>
            <charset val="128"/>
          </rPr>
          <t>式：一式の場合は、別に内訳を提出！</t>
        </r>
      </text>
    </comment>
    <comment ref="G6" authorId="0" shapeId="0" xr:uid="{1083E5EA-0FD4-41CA-92FC-ECB7A41720E9}">
      <text>
        <r>
          <rPr>
            <sz val="12"/>
            <color indexed="10"/>
            <rFont val="MS P ゴシック"/>
            <family val="3"/>
            <charset val="128"/>
          </rPr>
          <t>交付対象期間の使用分のみ
見積も同数</t>
        </r>
      </text>
    </comment>
    <comment ref="I6" authorId="0" shapeId="0" xr:uid="{2B9CEB41-A312-401B-86C4-5A47B395B9D8}">
      <text>
        <r>
          <rPr>
            <sz val="11"/>
            <color indexed="10"/>
            <rFont val="MS P ゴシック"/>
            <family val="3"/>
            <charset val="128"/>
          </rPr>
          <t>白色の項目は、自動入力（数式あり）</t>
        </r>
      </text>
    </comment>
    <comment ref="L6" authorId="0" shapeId="0" xr:uid="{82E21CD3-D3E4-41E5-B06B-A6DEB6F69C4C}">
      <text>
        <r>
          <rPr>
            <sz val="12"/>
            <color indexed="10"/>
            <rFont val="MS P ゴシック"/>
            <family val="3"/>
            <charset val="128"/>
          </rPr>
          <t>購入・依頼先、内容等を必ず入力（予定でも可）</t>
        </r>
      </text>
    </comment>
    <comment ref="N6" authorId="0" shapeId="0" xr:uid="{D6013DCE-0EA1-4BC1-83C2-6C476CF9D987}">
      <text>
        <r>
          <rPr>
            <sz val="10"/>
            <color indexed="10"/>
            <rFont val="MS P ゴシック"/>
            <family val="3"/>
            <charset val="128"/>
          </rPr>
          <t xml:space="preserve">実績報告用
</t>
        </r>
        <r>
          <rPr>
            <b/>
            <sz val="10"/>
            <color indexed="10"/>
            <rFont val="MS P ゴシック"/>
            <family val="3"/>
            <charset val="128"/>
          </rPr>
          <t>実績の数量</t>
        </r>
        <r>
          <rPr>
            <sz val="10"/>
            <color indexed="10"/>
            <rFont val="MS P ゴシック"/>
            <family val="3"/>
            <charset val="128"/>
          </rPr>
          <t xml:space="preserve">
入力は、</t>
        </r>
        <r>
          <rPr>
            <b/>
            <sz val="10"/>
            <color indexed="10"/>
            <rFont val="MS P ゴシック"/>
            <family val="3"/>
            <charset val="128"/>
          </rPr>
          <t>黄色</t>
        </r>
        <r>
          <rPr>
            <sz val="10"/>
            <color indexed="10"/>
            <rFont val="MS P ゴシック"/>
            <family val="3"/>
            <charset val="128"/>
          </rPr>
          <t>のセル（白色は自動入力）
提出時は、メモは、非表示に！
AH列などの警告（赤字）に注意！
※</t>
        </r>
        <r>
          <rPr>
            <b/>
            <sz val="10"/>
            <color indexed="10"/>
            <rFont val="MS P ゴシック"/>
            <family val="3"/>
            <charset val="128"/>
          </rPr>
          <t>行の追加</t>
        </r>
        <r>
          <rPr>
            <sz val="10"/>
            <color indexed="10"/>
            <rFont val="MS P ゴシック"/>
            <family val="3"/>
            <charset val="128"/>
          </rPr>
          <t>は、必ず、行選択　→右クリック・コピー
　→</t>
        </r>
        <r>
          <rPr>
            <b/>
            <sz val="10"/>
            <color indexed="10"/>
            <rFont val="MS P ゴシック"/>
            <family val="3"/>
            <charset val="128"/>
          </rPr>
          <t>コピーしたセルの挿入</t>
        </r>
        <r>
          <rPr>
            <sz val="10"/>
            <color indexed="10"/>
            <rFont val="MS P ゴシック"/>
            <family val="3"/>
            <charset val="128"/>
          </rPr>
          <t>　で追加ください！</t>
        </r>
      </text>
    </comment>
    <comment ref="O6" authorId="0" shapeId="0" xr:uid="{6F00A432-916F-44A3-84A5-96B7E57D04D7}">
      <text>
        <r>
          <rPr>
            <sz val="10"/>
            <color indexed="10"/>
            <rFont val="MS P ゴシック"/>
            <family val="3"/>
            <charset val="128"/>
          </rPr>
          <t>実績報告用</t>
        </r>
        <r>
          <rPr>
            <b/>
            <sz val="10"/>
            <color indexed="10"/>
            <rFont val="MS P ゴシック"/>
            <family val="3"/>
            <charset val="128"/>
          </rPr>
          <t xml:space="preserve">
実績の単価</t>
        </r>
        <r>
          <rPr>
            <sz val="10"/>
            <color indexed="10"/>
            <rFont val="MS P ゴシック"/>
            <family val="3"/>
            <charset val="128"/>
          </rPr>
          <t xml:space="preserve">
入力は、</t>
        </r>
        <r>
          <rPr>
            <b/>
            <sz val="10"/>
            <color indexed="10"/>
            <rFont val="MS P ゴシック"/>
            <family val="3"/>
            <charset val="128"/>
          </rPr>
          <t>黄色</t>
        </r>
        <r>
          <rPr>
            <sz val="10"/>
            <color indexed="10"/>
            <rFont val="MS P ゴシック"/>
            <family val="3"/>
            <charset val="128"/>
          </rPr>
          <t>のセル（白色は自動入力）
提出時は、メモは、非表示に！
AH列などの警告（赤字）に注意！
※</t>
        </r>
        <r>
          <rPr>
            <b/>
            <sz val="10"/>
            <color indexed="10"/>
            <rFont val="MS P ゴシック"/>
            <family val="3"/>
            <charset val="128"/>
          </rPr>
          <t>行の追加</t>
        </r>
        <r>
          <rPr>
            <sz val="10"/>
            <color indexed="10"/>
            <rFont val="MS P ゴシック"/>
            <family val="3"/>
            <charset val="128"/>
          </rPr>
          <t>は、必ず、行選択　→右クリック・コピー
　→</t>
        </r>
        <r>
          <rPr>
            <b/>
            <sz val="10"/>
            <color indexed="10"/>
            <rFont val="MS P ゴシック"/>
            <family val="3"/>
            <charset val="128"/>
          </rPr>
          <t>コピーしたセルの挿入</t>
        </r>
        <r>
          <rPr>
            <sz val="10"/>
            <color indexed="10"/>
            <rFont val="MS P ゴシック"/>
            <family val="3"/>
            <charset val="128"/>
          </rPr>
          <t>　で追加ください！</t>
        </r>
      </text>
    </comment>
    <comment ref="T6" authorId="0" shapeId="0" xr:uid="{6B970B1C-D7D0-42BE-AC21-5D4A3B726B24}">
      <text>
        <r>
          <rPr>
            <sz val="12"/>
            <color indexed="10"/>
            <rFont val="MS P ゴシック"/>
            <family val="3"/>
            <charset val="128"/>
          </rPr>
          <t>１月末の支払いまで</t>
        </r>
      </text>
    </comment>
    <comment ref="W6" authorId="0" shapeId="0" xr:uid="{A29249D5-5292-4736-A2BE-84D5E1EFDE24}">
      <text>
        <r>
          <rPr>
            <sz val="11"/>
            <color indexed="10"/>
            <rFont val="MS P ゴシック"/>
            <family val="3"/>
            <charset val="128"/>
          </rPr>
          <t>経費資料など、提出資料の番号、支払いを複数にする場合は1-1-1、1-1-2の様に記入</t>
        </r>
      </text>
    </comment>
    <comment ref="Z7" authorId="1" shapeId="0" xr:uid="{C1165D3C-12FB-4285-B05B-AB522F25F9AB}">
      <text>
        <r>
          <rPr>
            <sz val="9"/>
            <color indexed="81"/>
            <rFont val="ＭＳ Ｐゴシック"/>
            <family val="3"/>
            <charset val="128"/>
          </rPr>
          <t>納品書の日付</t>
        </r>
      </text>
    </comment>
    <comment ref="AA7" authorId="1" shapeId="0" xr:uid="{55235E72-199A-48C6-B173-9C183AB26115}">
      <text>
        <r>
          <rPr>
            <sz val="9"/>
            <color indexed="81"/>
            <rFont val="ＭＳ Ｐゴシック"/>
            <family val="3"/>
            <charset val="128"/>
          </rPr>
          <t>検収印の日付</t>
        </r>
      </text>
    </comment>
    <comment ref="AD7" authorId="1" shapeId="0" xr:uid="{F5CB6BB8-920F-41E5-8C1F-35043B311166}">
      <text>
        <r>
          <rPr>
            <sz val="9"/>
            <color indexed="81"/>
            <rFont val="ＭＳ Ｐゴシック"/>
            <family val="3"/>
            <charset val="128"/>
          </rPr>
          <t>支払先（先方）負担の場合必ず選択</t>
        </r>
      </text>
    </comment>
    <comment ref="AE7" authorId="1" shapeId="0" xr:uid="{F0C8F8A9-C76B-4110-8FBA-2CC06FDE3FFB}">
      <text>
        <r>
          <rPr>
            <sz val="9"/>
            <color indexed="81"/>
            <rFont val="ＭＳ Ｐゴシック"/>
            <family val="3"/>
            <charset val="128"/>
          </rPr>
          <t>支払先（先方）負担の場合手数料金額を記入</t>
        </r>
      </text>
    </comment>
    <comment ref="AF7" authorId="1" shapeId="0" xr:uid="{481D6A9A-608B-4644-B0C8-EE3250870B43}">
      <text>
        <r>
          <rPr>
            <sz val="9"/>
            <color indexed="81"/>
            <rFont val="ＭＳ Ｐゴシック"/>
            <family val="3"/>
            <charset val="128"/>
          </rPr>
          <t>対象外×
内容を確認△
対象○</t>
        </r>
      </text>
    </comment>
    <comment ref="AJ7" authorId="0" shapeId="0" xr:uid="{39BCB0F3-B04B-44BF-9D8E-E7E29738484A}">
      <text>
        <r>
          <rPr>
            <sz val="10"/>
            <color indexed="10"/>
            <rFont val="MS P ゴシック"/>
            <family val="3"/>
            <charset val="128"/>
          </rPr>
          <t>超過額が+になれば、合計が合う様に
超過額を経費小計の右：備考欄に記載</t>
        </r>
      </text>
    </comment>
    <comment ref="B8" authorId="0" shapeId="0" xr:uid="{966F7D0D-FC98-458A-852E-2A2652912687}">
      <text>
        <r>
          <rPr>
            <sz val="12"/>
            <color indexed="10"/>
            <rFont val="MS P ゴシック"/>
            <family val="3"/>
            <charset val="128"/>
          </rPr>
          <t>直接使用する原材料、副資材の購入</t>
        </r>
      </text>
    </comment>
    <comment ref="D8" authorId="0" shapeId="0" xr:uid="{4D3F5184-1265-41E2-B9A8-A8C49C0486EA}">
      <text>
        <r>
          <rPr>
            <sz val="12"/>
            <color indexed="10"/>
            <rFont val="MS P ゴシック"/>
            <family val="3"/>
            <charset val="128"/>
          </rPr>
          <t>アルミレール、赤外線検知部品、筐体作製部品、検査台作製材料　等
主な種類、見積（請求書・振込）ごとに記載ください。</t>
        </r>
      </text>
    </comment>
    <comment ref="E8" authorId="0" shapeId="0" xr:uid="{8EBA2660-A9CA-4232-AB6E-B8412531C817}">
      <text>
        <r>
          <rPr>
            <sz val="12"/>
            <color indexed="10"/>
            <rFont val="MS P ゴシック"/>
            <family val="3"/>
            <charset val="128"/>
          </rPr>
          <t>メーカー、材質、規格等</t>
        </r>
      </text>
    </comment>
    <comment ref="L8" authorId="0" shapeId="0" xr:uid="{D8BE370E-318A-487A-88D6-B2B9D3A6837F}">
      <text>
        <r>
          <rPr>
            <sz val="12"/>
            <color indexed="10"/>
            <rFont val="MS P ゴシック"/>
            <family val="3"/>
            <charset val="128"/>
          </rPr>
          <t>購入先を記入</t>
        </r>
      </text>
    </comment>
    <comment ref="L58" authorId="0" shapeId="0" xr:uid="{951BD674-699B-42C0-B75B-020C399A597A}">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58" authorId="0" shapeId="0" xr:uid="{96FADA55-F76E-4C29-9A67-F956FC9A01E4}">
      <text>
        <r>
          <rPr>
            <sz val="11"/>
            <color indexed="81"/>
            <rFont val="MS P ゴシック"/>
            <family val="3"/>
            <charset val="128"/>
          </rPr>
          <t>充当額の合計を調整するために減額額を入力</t>
        </r>
      </text>
    </comment>
    <comment ref="B59" authorId="0" shapeId="0" xr:uid="{7EDB377B-8798-4A37-9C68-02AED4A2AEFA}">
      <text>
        <r>
          <rPr>
            <sz val="12"/>
            <color indexed="10"/>
            <rFont val="MS P ゴシック"/>
            <family val="3"/>
            <charset val="128"/>
          </rPr>
          <t xml:space="preserve">設備装置・工具器具・ソフトウェアの購入、試作、改良、修繕、借用、据付の費用
</t>
        </r>
      </text>
    </comment>
    <comment ref="D59" authorId="0" shapeId="0" xr:uid="{B9AB39F3-58B5-43E4-93EC-197F2DCDD973}">
      <text>
        <r>
          <rPr>
            <sz val="12"/>
            <color indexed="10"/>
            <rFont val="MS P ゴシック"/>
            <family val="3"/>
            <charset val="128"/>
          </rPr>
          <t>○○加工機、○○検知装置、ラインセンサ等
主な種類、見積（請求書・振込）ごとに記載ください。</t>
        </r>
      </text>
    </comment>
    <comment ref="E59" authorId="0" shapeId="0" xr:uid="{AD26E1B6-B7E4-44AA-9CEC-0C6C0319E699}">
      <text>
        <r>
          <rPr>
            <sz val="12"/>
            <color indexed="10"/>
            <rFont val="MS P ゴシック"/>
            <family val="3"/>
            <charset val="128"/>
          </rPr>
          <t>メーカー品番、性能等</t>
        </r>
      </text>
    </comment>
    <comment ref="L59" authorId="0" shapeId="0" xr:uid="{79686AFC-112E-4C2A-9AED-7AD55E5FC746}">
      <text>
        <r>
          <rPr>
            <sz val="12"/>
            <color indexed="10"/>
            <rFont val="MS P ゴシック"/>
            <family val="3"/>
            <charset val="128"/>
          </rPr>
          <t>借受・購入の別（購入先）を記入
例：借受（○○産業）</t>
        </r>
      </text>
    </comment>
    <comment ref="L79" authorId="0" shapeId="0" xr:uid="{3E6DE0EA-EF61-4ECE-92E6-A9A582E9580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79" authorId="0" shapeId="0" xr:uid="{042E9E5B-2713-43DA-8D43-CBBE812C567D}">
      <text>
        <r>
          <rPr>
            <sz val="11"/>
            <color indexed="81"/>
            <rFont val="MS P ゴシック"/>
            <family val="3"/>
            <charset val="128"/>
          </rPr>
          <t>充当額の合計を調整するために減額額を入力</t>
        </r>
      </text>
    </comment>
    <comment ref="B80" authorId="0" shapeId="0" xr:uid="{0FF13ECA-9991-4F6D-B9B6-2EAB43EC3F61}">
      <text>
        <r>
          <rPr>
            <sz val="12"/>
            <color indexed="10"/>
            <rFont val="MS P ゴシック"/>
            <family val="3"/>
            <charset val="128"/>
          </rPr>
          <t>調査、製作、加工、組立、設計（デザインを含む 、プログラム開発、分析、検査 等を外注する経費</t>
        </r>
      </text>
    </comment>
    <comment ref="D80" authorId="0" shapeId="0" xr:uid="{474EC528-869E-4CB2-89D7-20CC760C7050}">
      <text>
        <r>
          <rPr>
            <sz val="12"/>
            <color indexed="10"/>
            <rFont val="MS P ゴシック"/>
            <family val="3"/>
            <charset val="128"/>
          </rPr>
          <t>○○加工、○○調査、○○分析等
主な業務、見積（請求書・振込）ごとに記載ください。</t>
        </r>
      </text>
    </comment>
    <comment ref="E80" authorId="0" shapeId="0" xr:uid="{87FFF366-E79A-4C10-BF17-6BCDAA1A9A39}">
      <text>
        <r>
          <rPr>
            <sz val="12"/>
            <color indexed="10"/>
            <rFont val="MS P ゴシック"/>
            <family val="3"/>
            <charset val="128"/>
          </rPr>
          <t>計画上の業務内容、寸法、検査項目等</t>
        </r>
      </text>
    </comment>
    <comment ref="L80" authorId="0" shapeId="0" xr:uid="{2F2F9919-7925-4122-8F74-329A63C659AE}">
      <text>
        <r>
          <rPr>
            <sz val="12"/>
            <color indexed="10"/>
            <rFont val="MS P ゴシック"/>
            <family val="3"/>
            <charset val="128"/>
          </rPr>
          <t>外注先</t>
        </r>
      </text>
    </comment>
    <comment ref="L95" authorId="0" shapeId="0" xr:uid="{7FEC8392-D5C7-476F-9B3F-E3D78A77753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95" authorId="0" shapeId="0" xr:uid="{B035676F-E112-47AD-B636-9206F6F3D954}">
      <text>
        <r>
          <rPr>
            <sz val="11"/>
            <color indexed="81"/>
            <rFont val="MS P ゴシック"/>
            <family val="3"/>
            <charset val="128"/>
          </rPr>
          <t>充当額の合計を調整するために減額額を入力</t>
        </r>
      </text>
    </comment>
    <comment ref="B96" authorId="0" shapeId="0" xr:uid="{DC9217D3-5C49-4188-9F60-46BB0C64B78D}">
      <text>
        <r>
          <rPr>
            <sz val="12"/>
            <color indexed="10"/>
            <rFont val="MS P ゴシック"/>
            <family val="3"/>
            <charset val="128"/>
          </rPr>
          <t>外部の指導者等に支払われる謝金、旅費・宿泊費。
・単価は社内規程等により（社会通念上妥当な金額）
・様式第１号の別紙１「７．技術導入計画」が必要。</t>
        </r>
      </text>
    </comment>
    <comment ref="D96" authorId="0" shapeId="0" xr:uid="{B72C50F9-44A9-4E6C-964E-570D83BAF5FC}">
      <text>
        <r>
          <rPr>
            <sz val="12"/>
            <color indexed="10"/>
            <rFont val="MS P ゴシック"/>
            <family val="3"/>
            <charset val="128"/>
          </rPr>
          <t>謝金、旅費、宿泊費等の別
主な内容、見積（請求書・振込）ごとに記載ください。</t>
        </r>
      </text>
    </comment>
    <comment ref="E96" authorId="0" shapeId="0" xr:uid="{B5097EEF-AA38-420E-A0B2-A13652A544A5}">
      <text>
        <r>
          <rPr>
            <sz val="12"/>
            <color indexed="10"/>
            <rFont val="MS P ゴシック"/>
            <family val="3"/>
            <charset val="128"/>
          </rPr>
          <t>専門家名等</t>
        </r>
      </text>
    </comment>
    <comment ref="L96" authorId="0" shapeId="0" xr:uid="{65FF3D72-2C56-468D-A192-94CEC6803C5D}">
      <text>
        <r>
          <rPr>
            <sz val="12"/>
            <color indexed="10"/>
            <rFont val="MS P ゴシック"/>
            <family val="3"/>
            <charset val="128"/>
          </rPr>
          <t>指導内容等</t>
        </r>
      </text>
    </comment>
    <comment ref="L106" authorId="0" shapeId="0" xr:uid="{52492D2F-B883-42B7-8D51-D2991D95F2A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06" authorId="0" shapeId="0" xr:uid="{52283632-E2E0-483C-8EFC-55308F0EFF78}">
      <text>
        <r>
          <rPr>
            <sz val="11"/>
            <color indexed="81"/>
            <rFont val="MS P ゴシック"/>
            <family val="3"/>
            <charset val="128"/>
          </rPr>
          <t>充当額の合計を調整するために減額額を入力</t>
        </r>
      </text>
    </comment>
    <comment ref="B107" authorId="0" shapeId="0" xr:uid="{0A497FBA-371B-48AE-BDCA-AA8D9B57DDCB}">
      <text>
        <r>
          <rPr>
            <sz val="12"/>
            <color indexed="10"/>
            <rFont val="MS P ゴシック"/>
            <family val="3"/>
            <charset val="128"/>
          </rPr>
          <t>・試験、分析、検査、調査研究を外部に委託する経費（経費総額の２／３以内）
・中小企業者の団体がその構成員である中小企業者に研究開発を委託する場合（〃）
・●共同研究型は必須：共同研究体の</t>
        </r>
        <r>
          <rPr>
            <b/>
            <sz val="12"/>
            <color indexed="10"/>
            <rFont val="MS P ゴシック"/>
            <family val="3"/>
            <charset val="128"/>
          </rPr>
          <t>大学</t>
        </r>
        <r>
          <rPr>
            <sz val="12"/>
            <color indexed="10"/>
            <rFont val="MS P ゴシック"/>
            <family val="3"/>
            <charset val="128"/>
          </rPr>
          <t>に研究開発の委託をする場合に支払われる経費が補助対象経費総額の１／６以上、２／３以内</t>
        </r>
      </text>
    </comment>
    <comment ref="D107" authorId="0" shapeId="0" xr:uid="{1893B94B-8EFC-4C08-BD77-DF7B7FD86335}">
      <text>
        <r>
          <rPr>
            <sz val="12"/>
            <color indexed="10"/>
            <rFont val="MS P ゴシック"/>
            <family val="3"/>
            <charset val="128"/>
          </rPr>
          <t>○○試験、○○分析、○○検査、○○調査研究等の別
主な内容、見積（請求書・振込）ごとに記載ください。</t>
        </r>
      </text>
    </comment>
    <comment ref="E107" authorId="0" shapeId="0" xr:uid="{749D2F60-6746-4380-A09C-9A46C25F6B86}">
      <text>
        <r>
          <rPr>
            <sz val="12"/>
            <color indexed="10"/>
            <rFont val="MS P ゴシック"/>
            <family val="3"/>
            <charset val="128"/>
          </rPr>
          <t>例：○○検出性能の調査等</t>
        </r>
      </text>
    </comment>
    <comment ref="L107" authorId="0" shapeId="0" xr:uid="{53E640A8-2D63-42A9-9D68-9FE39BEC0A4D}">
      <text>
        <r>
          <rPr>
            <sz val="12"/>
            <color indexed="10"/>
            <rFont val="MS P ゴシック"/>
            <family val="3"/>
            <charset val="128"/>
          </rPr>
          <t>委託先大学（教授名等）等</t>
        </r>
      </text>
    </comment>
    <comment ref="L117" authorId="0" shapeId="0" xr:uid="{E618CEC4-03B0-4106-B060-81F1F7250505}">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17" authorId="0" shapeId="0" xr:uid="{63B82E07-B66F-496A-B0A2-9B4F1CC020E9}">
      <text>
        <r>
          <rPr>
            <sz val="11"/>
            <color indexed="81"/>
            <rFont val="MS P ゴシック"/>
            <family val="3"/>
            <charset val="128"/>
          </rPr>
          <t>充当額の合計を調整するために減額額を入力</t>
        </r>
      </text>
    </comment>
    <comment ref="B118" authorId="0" shapeId="0" xr:uid="{A7055FAF-62FC-490A-995C-9F1130121F13}">
      <text>
        <r>
          <rPr>
            <sz val="12"/>
            <color indexed="10"/>
            <rFont val="MS P ゴシック"/>
            <family val="3"/>
            <charset val="128"/>
          </rPr>
          <t>・研究開発に直接従事する非雇用者の作業時間分の経費
・補助事業に必要となる職員の出張に係る旅費・宿泊費
（日当は除く）</t>
        </r>
      </text>
    </comment>
    <comment ref="D118" authorId="0" shapeId="0" xr:uid="{998F4859-D116-4E2B-A27B-4ABB0ADE01A9}">
      <text>
        <r>
          <rPr>
            <sz val="12"/>
            <color indexed="10"/>
            <rFont val="MS P ゴシック"/>
            <family val="3"/>
            <charset val="128"/>
          </rPr>
          <t>職員氏名等</t>
        </r>
      </text>
    </comment>
    <comment ref="E118" authorId="0" shapeId="0" xr:uid="{6C6215DE-0B2E-4D18-98BB-2C36D56E052E}">
      <text>
        <r>
          <rPr>
            <sz val="12"/>
            <color indexed="10"/>
            <rFont val="MS P ゴシック"/>
            <family val="3"/>
            <charset val="128"/>
          </rPr>
          <t>業務内容等</t>
        </r>
      </text>
    </comment>
    <comment ref="L118" authorId="0" shapeId="0" xr:uid="{D1E8F171-3C59-46A0-8A48-B0FCB17FB443}">
      <text>
        <r>
          <rPr>
            <sz val="12"/>
            <color indexed="10"/>
            <rFont val="MS P ゴシック"/>
            <family val="3"/>
            <charset val="128"/>
          </rPr>
          <t>所属等</t>
        </r>
      </text>
    </comment>
    <comment ref="L128" authorId="0" shapeId="0" xr:uid="{D80F7A20-80F3-494C-BCE7-68BA1E7BBEC6}">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28" authorId="0" shapeId="0" xr:uid="{0FE2377C-2473-4B9A-8109-B96C9A52E9E1}">
      <text>
        <r>
          <rPr>
            <sz val="11"/>
            <color indexed="81"/>
            <rFont val="MS P ゴシック"/>
            <family val="3"/>
            <charset val="128"/>
          </rPr>
          <t>充当額の合計を調整するために減額額を入力</t>
        </r>
      </text>
    </comment>
    <comment ref="B129" authorId="0" shapeId="0" xr:uid="{D5B6CCA0-6CC5-4880-A9CC-4D3D0A2DDF47}">
      <text>
        <r>
          <rPr>
            <sz val="12"/>
            <color indexed="10"/>
            <rFont val="MS P ゴシック"/>
            <family val="3"/>
            <charset val="128"/>
          </rPr>
          <t>・特許、実用新案、意匠の出願および出願審査請求（または実用新案技術評価書の請求）に要する特許庁の手数料、弁理士への手続代行費用および翻訳料等
・研究開発に産業財産権等の導入を必要とする場合に所有権者に支払われる経費 
（導入：様式第１号の別紙１「７．技術導入計画」が必要。）
・補助対象経費総額の１／３以内</t>
        </r>
      </text>
    </comment>
    <comment ref="D129" authorId="0" shapeId="0" xr:uid="{CDFA3508-6DA2-45B1-978E-900138434DDC}">
      <text>
        <r>
          <rPr>
            <sz val="12"/>
            <color indexed="10"/>
            <rFont val="MS P ゴシック"/>
            <family val="3"/>
            <charset val="128"/>
          </rPr>
          <t>・特許出願料・特許使用料　等
主な内容、見積（請求書・振込）ごとに記載ください。</t>
        </r>
      </text>
    </comment>
    <comment ref="E129" authorId="0" shapeId="0" xr:uid="{987B808E-EE9C-4568-BB72-F083160F5466}">
      <text>
        <r>
          <rPr>
            <sz val="12"/>
            <color indexed="10"/>
            <rFont val="MS P ゴシック"/>
            <family val="3"/>
            <charset val="128"/>
          </rPr>
          <t>・請求項数
・利用条件・内容　等</t>
        </r>
      </text>
    </comment>
    <comment ref="L129" authorId="0" shapeId="0" xr:uid="{2D034D08-A1FE-4AE8-8BFC-E26A44BC8056}">
      <text>
        <r>
          <rPr>
            <sz val="12"/>
            <color indexed="10"/>
            <rFont val="MS P ゴシック"/>
            <family val="3"/>
            <charset val="128"/>
          </rPr>
          <t>特許事務所名、権利者名　等</t>
        </r>
      </text>
    </comment>
    <comment ref="L139" authorId="0" shapeId="0" xr:uid="{872528EB-27F3-4CB7-A860-B20C7B768E8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39" authorId="0" shapeId="0" xr:uid="{ABF15316-9BFD-46BC-90B4-5DA33F374BBA}">
      <text>
        <r>
          <rPr>
            <sz val="11"/>
            <color indexed="81"/>
            <rFont val="MS P ゴシック"/>
            <family val="3"/>
            <charset val="128"/>
          </rPr>
          <t>充当額の合計を調整するために減額額を入力</t>
        </r>
      </text>
    </comment>
    <comment ref="B140" authorId="0" shapeId="0" xr:uid="{CDDE5FA7-91C6-4D64-9A46-1FF3B21D37BD}">
      <text>
        <r>
          <rPr>
            <sz val="12"/>
            <color indexed="10"/>
            <rFont val="MS P ゴシック"/>
            <family val="3"/>
            <charset val="128"/>
          </rPr>
          <t>運送料：郵便代、運搬代等
借損料：倉庫、敷地等のレンタル料、リース料、会議室等の使用
保険料：実証実験の実施時の保険
広告料：資料・チラシ・パンフレット・ポスター等の作成、新聞（チラシの折り込み代を含む）、テレビ、ラジオ、インターネット等の広報掲載（ただし、試作品や新商品・サービス等の内容を伝えるものとし、単なる会社のＰＲや、直接販売に結びつくものは除く）</t>
        </r>
      </text>
    </comment>
    <comment ref="D140" authorId="0" shapeId="0" xr:uid="{24EE1D5C-92E5-4F27-B809-4B1F6D0219CE}">
      <text>
        <r>
          <rPr>
            <sz val="12"/>
            <color indexed="10"/>
            <rFont val="MS P ゴシック"/>
            <family val="3"/>
            <charset val="128"/>
          </rPr>
          <t>○○運送料、○○借損料、○○保険料、○○広告料等
主な内容、見積（請求書・振込）ごとに記載ください。</t>
        </r>
      </text>
    </comment>
    <comment ref="E140" authorId="0" shapeId="0" xr:uid="{592C60F9-F63D-4CAA-8D00-937C8CFABD3F}">
      <text>
        <r>
          <rPr>
            <sz val="12"/>
            <color indexed="10"/>
            <rFont val="MS P ゴシック"/>
            <family val="3"/>
            <charset val="128"/>
          </rPr>
          <t>区間、内容、場所、広さ　等</t>
        </r>
      </text>
    </comment>
    <comment ref="L150" authorId="0" shapeId="0" xr:uid="{8E6E5E28-D767-4DD5-8963-AE12C37645A5}">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50" authorId="0" shapeId="0" xr:uid="{62AD0580-A775-4D70-BAB2-89BF4D967979}">
      <text>
        <r>
          <rPr>
            <sz val="11"/>
            <color indexed="81"/>
            <rFont val="MS P ゴシック"/>
            <family val="3"/>
            <charset val="128"/>
          </rPr>
          <t>充当額の合計を調整するために減額額を入力</t>
        </r>
      </text>
    </comment>
    <comment ref="B151" authorId="0" shapeId="0" xr:uid="{73CBFCB1-A7F3-406D-BD53-6FA1EABA0E45}">
      <text>
        <r>
          <rPr>
            <sz val="12"/>
            <color indexed="10"/>
            <rFont val="MS P ゴシック"/>
            <family val="3"/>
            <charset val="128"/>
          </rPr>
          <t>この経費区分は通常未使用</t>
        </r>
      </text>
    </comment>
    <comment ref="D151" authorId="0" shapeId="0" xr:uid="{5C4B3484-116E-4373-BDC7-BB8EFAF11CBC}">
      <text>
        <r>
          <rPr>
            <sz val="12"/>
            <color indexed="10"/>
            <rFont val="MS P ゴシック"/>
            <family val="3"/>
            <charset val="128"/>
          </rPr>
          <t>通常は未使用</t>
        </r>
      </text>
    </comment>
    <comment ref="L154" authorId="0" shapeId="0" xr:uid="{CD8F4464-DB7F-4685-BF0B-DDAA5A388E53}">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54" authorId="0" shapeId="0" xr:uid="{0602B47E-5F12-455B-B3A4-42291A75FAD3}">
      <text>
        <r>
          <rPr>
            <sz val="11"/>
            <color indexed="81"/>
            <rFont val="MS P ゴシック"/>
            <family val="3"/>
            <charset val="128"/>
          </rPr>
          <t>充当額の合計を調整するために減額額を入力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8DA99E97-BC28-4DEF-AD30-F19BD019C866}">
      <text>
        <r>
          <rPr>
            <sz val="11"/>
            <color indexed="10"/>
            <rFont val="MS P ゴシック"/>
            <family val="3"/>
            <charset val="128"/>
          </rPr>
          <t>補助事業実施時に必要な経費の調達方法</t>
        </r>
      </text>
    </comment>
    <comment ref="C9" authorId="0" shapeId="0" xr:uid="{3EC34C85-00E5-48E3-B40A-1410126E7F53}">
      <text>
        <r>
          <rPr>
            <b/>
            <sz val="11"/>
            <color indexed="10"/>
            <rFont val="MS P ゴシック"/>
            <family val="3"/>
            <charset val="128"/>
          </rPr>
          <t>オレンジのセルのみ入力可</t>
        </r>
        <r>
          <rPr>
            <sz val="11"/>
            <color indexed="10"/>
            <rFont val="MS P ゴシック"/>
            <family val="3"/>
            <charset val="128"/>
          </rPr>
          <t xml:space="preserve">
白色は自動入力（数式あり）
念のためパスワード無しでシート保護をしています。</t>
        </r>
      </text>
    </comment>
    <comment ref="B10" authorId="0" shapeId="0" xr:uid="{28D45C30-0620-4DF0-BE68-8F4AAC5533F2}">
      <text>
        <r>
          <rPr>
            <sz val="11"/>
            <color indexed="10"/>
            <rFont val="MS P ゴシック"/>
            <family val="3"/>
            <charset val="128"/>
          </rPr>
          <t>白色は自動入力。
数式があります。</t>
        </r>
      </text>
    </comment>
    <comment ref="B15" authorId="0" shapeId="0" xr:uid="{AA700A5D-2A6C-48E9-9DB5-52FC7498EE20}">
      <text>
        <r>
          <rPr>
            <sz val="11"/>
            <color indexed="10"/>
            <rFont val="MS P ゴシック"/>
            <family val="3"/>
            <charset val="128"/>
          </rPr>
          <t>補助金が払われるまでの
補助事業実施時の手当方法</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2" authorId="0" shapeId="0" xr:uid="{3506EA75-9A6D-48C4-87F6-389BF60EC854}">
      <text>
        <r>
          <rPr>
            <sz val="9"/>
            <color indexed="10"/>
            <rFont val="MS P ゴシック"/>
            <family val="3"/>
            <charset val="128"/>
          </rPr>
          <t>オレンジ色のセル全てに記入ください。</t>
        </r>
      </text>
    </comment>
    <comment ref="F8" authorId="0" shapeId="0" xr:uid="{80D42CE1-E4D1-4994-8ADF-6B73838EB7FC}">
      <text>
        <r>
          <rPr>
            <sz val="9"/>
            <color indexed="10"/>
            <rFont val="MS P ゴシック"/>
            <family val="3"/>
            <charset val="128"/>
          </rPr>
          <t>会社名　を記入</t>
        </r>
      </text>
    </comment>
    <comment ref="F10" authorId="0" shapeId="0" xr:uid="{A1023EBD-BF54-4855-8BF8-2405D4EBCC07}">
      <text>
        <r>
          <rPr>
            <sz val="9"/>
            <color indexed="10"/>
            <rFont val="MS P ゴシック"/>
            <family val="3"/>
            <charset val="128"/>
          </rPr>
          <t>役職　氏名　を記入</t>
        </r>
      </text>
    </comment>
    <comment ref="D19" authorId="0" shapeId="0" xr:uid="{16C4B006-2B42-4C7E-A437-0B48BC269ECE}">
      <text>
        <r>
          <rPr>
            <b/>
            <sz val="20"/>
            <color indexed="10"/>
            <rFont val="MS P ゴシック"/>
            <family val="3"/>
            <charset val="128"/>
          </rPr>
          <t>内示後の交付申請時に利用</t>
        </r>
      </text>
    </comment>
    <comment ref="A21" authorId="0" shapeId="0" xr:uid="{13F23997-6FED-4488-8158-CECD2E7C4D2C}">
      <text>
        <r>
          <rPr>
            <sz val="9"/>
            <color indexed="10"/>
            <rFont val="MS P ゴシック"/>
            <family val="3"/>
            <charset val="128"/>
          </rPr>
          <t>年度のみ記入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7" authorId="0" shapeId="0" xr:uid="{B797E37A-F046-41DB-9027-514151977A96}">
      <text>
        <r>
          <rPr>
            <sz val="11"/>
            <color indexed="10"/>
            <rFont val="MS P ゴシック"/>
            <family val="3"/>
            <charset val="128"/>
          </rPr>
          <t>白色の項目は、別紙1からの自動入力。
念のためパスワード無しで保護しています。</t>
        </r>
      </text>
    </comment>
    <comment ref="F7" authorId="0" shapeId="0" xr:uid="{96FE559A-7B66-4F36-BF4F-B543275D5A16}">
      <text>
        <r>
          <rPr>
            <sz val="12"/>
            <color indexed="10"/>
            <rFont val="MS P ゴシック"/>
            <family val="3"/>
            <charset val="128"/>
          </rPr>
          <t>特に記載する内容があれば記入</t>
        </r>
      </text>
    </comment>
    <comment ref="D21" authorId="0" shapeId="0" xr:uid="{469B6C48-3688-4BBA-9C4A-1BA64FB6A6E8}">
      <text>
        <r>
          <rPr>
            <sz val="12"/>
            <color indexed="10"/>
            <rFont val="MS P ゴシック"/>
            <family val="3"/>
            <charset val="128"/>
          </rPr>
          <t>オレンジ色の項目に入力。
※予算額は交付決定時の金額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4" authorId="0" shapeId="0" xr:uid="{805A67BA-13B0-47A7-9178-EBF16F5B742D}">
      <text>
        <r>
          <rPr>
            <sz val="12"/>
            <color indexed="10"/>
            <rFont val="MS P ゴシック"/>
            <family val="3"/>
            <charset val="128"/>
          </rPr>
          <t>オレンジ色の項目に入力。
※予算額は交付決定時の金額
念のためパスワード無しでシート保護をしています。</t>
        </r>
      </text>
    </comment>
  </commentList>
</comments>
</file>

<file path=xl/sharedStrings.xml><?xml version="1.0" encoding="utf-8"?>
<sst xmlns="http://schemas.openxmlformats.org/spreadsheetml/2006/main" count="566" uniqueCount="382">
  <si>
    <t>事 業 計 画 に 伴 う 投 資 の 内 容</t>
    <rPh sb="0" eb="1">
      <t>コト</t>
    </rPh>
    <rPh sb="2" eb="3">
      <t>ギョウ</t>
    </rPh>
    <rPh sb="4" eb="5">
      <t>ケイ</t>
    </rPh>
    <rPh sb="6" eb="7">
      <t>ガ</t>
    </rPh>
    <phoneticPr fontId="2"/>
  </si>
  <si>
    <t>種別</t>
  </si>
  <si>
    <t>仕様</t>
  </si>
  <si>
    <t>単位</t>
  </si>
  <si>
    <t>数量</t>
  </si>
  <si>
    <t>補助対象経費（円）</t>
  </si>
  <si>
    <t>原材料費</t>
    <phoneticPr fontId="2"/>
  </si>
  <si>
    <t>その他</t>
    <phoneticPr fontId="2"/>
  </si>
  <si>
    <t>小　　　計</t>
    <rPh sb="0" eb="1">
      <t>ショウ</t>
    </rPh>
    <phoneticPr fontId="2"/>
  </si>
  <si>
    <t>（記載注意）</t>
  </si>
  <si>
    <t>イ</t>
    <phoneticPr fontId="2"/>
  </si>
  <si>
    <t>購入物件については、その購入先を備考欄に記載すること。</t>
    <rPh sb="0" eb="2">
      <t>コウニュウ</t>
    </rPh>
    <rPh sb="2" eb="4">
      <t>ブッケン</t>
    </rPh>
    <rPh sb="12" eb="15">
      <t>コウニュウサキ</t>
    </rPh>
    <rPh sb="16" eb="19">
      <t>ビコウラン</t>
    </rPh>
    <rPh sb="20" eb="22">
      <t>キサイ</t>
    </rPh>
    <phoneticPr fontId="2"/>
  </si>
  <si>
    <t>経費区分</t>
    <rPh sb="0" eb="2">
      <t>ケイヒ</t>
    </rPh>
    <phoneticPr fontId="7"/>
  </si>
  <si>
    <t xml:space="preserve"> 補助金</t>
  </si>
  <si>
    <t>様式第１号の別紙１の別添２</t>
    <phoneticPr fontId="2"/>
  </si>
  <si>
    <t>区　分</t>
    <phoneticPr fontId="2"/>
  </si>
  <si>
    <t>補助事業に要する経費(円)</t>
    <phoneticPr fontId="2"/>
  </si>
  <si>
    <t>資金の調達先</t>
    <phoneticPr fontId="2"/>
  </si>
  <si>
    <t xml:space="preserve"> 自己資金</t>
  </si>
  <si>
    <t xml:space="preserve"> 借入金</t>
  </si>
  <si>
    <t xml:space="preserve"> その他</t>
  </si>
  <si>
    <t xml:space="preserve"> 合計額</t>
  </si>
  <si>
    <t>区　 分</t>
    <phoneticPr fontId="2"/>
  </si>
  <si>
    <t>補助金相当額（円）</t>
    <phoneticPr fontId="2"/>
  </si>
  <si>
    <t>補助金相当額の手当方法</t>
    <phoneticPr fontId="2"/>
  </si>
  <si>
    <t>資金調達内訳</t>
    <phoneticPr fontId="2"/>
  </si>
  <si>
    <t>ロ</t>
    <phoneticPr fontId="2"/>
  </si>
  <si>
    <t>補助金交付申請額(円)</t>
    <rPh sb="5" eb="7">
      <t>シンセイ</t>
    </rPh>
    <rPh sb="7" eb="8">
      <t>ガク</t>
    </rPh>
    <rPh sb="9" eb="10">
      <t>エン</t>
    </rPh>
    <phoneticPr fontId="2"/>
  </si>
  <si>
    <t>合　　　　　計</t>
    <phoneticPr fontId="2"/>
  </si>
  <si>
    <t>外注費</t>
    <phoneticPr fontId="2"/>
  </si>
  <si>
    <t>補助率</t>
    <rPh sb="0" eb="2">
      <t>ホジョ</t>
    </rPh>
    <rPh sb="2" eb="3">
      <t>リツ</t>
    </rPh>
    <phoneticPr fontId="2"/>
  </si>
  <si>
    <t>型（補助率）</t>
    <rPh sb="0" eb="1">
      <t>カタ</t>
    </rPh>
    <rPh sb="2" eb="5">
      <t>ホジョリツ</t>
    </rPh>
    <phoneticPr fontId="2"/>
  </si>
  <si>
    <t>単価
（円・税抜）</t>
    <rPh sb="4" eb="5">
      <t>エン</t>
    </rPh>
    <rPh sb="6" eb="7">
      <t>ゼイ</t>
    </rPh>
    <rPh sb="7" eb="8">
      <t>ヌ</t>
    </rPh>
    <phoneticPr fontId="7"/>
  </si>
  <si>
    <t>備考
（購入先等）</t>
    <rPh sb="0" eb="2">
      <t>ビコウ</t>
    </rPh>
    <rPh sb="4" eb="6">
      <t>コウニュウ</t>
    </rPh>
    <rPh sb="6" eb="7">
      <t>サキ</t>
    </rPh>
    <rPh sb="7" eb="8">
      <t>トウ</t>
    </rPh>
    <phoneticPr fontId="2"/>
  </si>
  <si>
    <t>設備装置・工具器具費</t>
    <phoneticPr fontId="2"/>
  </si>
  <si>
    <t>直接人件費・旅費</t>
    <rPh sb="6" eb="8">
      <t>リョヒ</t>
    </rPh>
    <phoneticPr fontId="2"/>
  </si>
  <si>
    <t>産業財産権取得・導入費</t>
    <rPh sb="0" eb="2">
      <t>サンギョウ</t>
    </rPh>
    <rPh sb="2" eb="5">
      <t>ザイサンケン</t>
    </rPh>
    <rPh sb="5" eb="7">
      <t>シュトク</t>
    </rPh>
    <rPh sb="8" eb="10">
      <t>ドウニュウ</t>
    </rPh>
    <phoneticPr fontId="2"/>
  </si>
  <si>
    <t>設備装置および工具器具費については、購入、製造、改良、据付、借用、または修繕の別を備考欄に記載すること。</t>
    <rPh sb="0" eb="2">
      <t>セツビ</t>
    </rPh>
    <rPh sb="2" eb="4">
      <t>ソウチ</t>
    </rPh>
    <rPh sb="7" eb="9">
      <t>コウグ</t>
    </rPh>
    <rPh sb="9" eb="11">
      <t>キグ</t>
    </rPh>
    <rPh sb="11" eb="12">
      <t>ヒ</t>
    </rPh>
    <rPh sb="18" eb="20">
      <t>コウニュウ</t>
    </rPh>
    <rPh sb="21" eb="23">
      <t>セイゾウ</t>
    </rPh>
    <rPh sb="24" eb="26">
      <t>カイリョウ</t>
    </rPh>
    <rPh sb="27" eb="29">
      <t>スエツケ</t>
    </rPh>
    <rPh sb="36" eb="38">
      <t>シュウゼン</t>
    </rPh>
    <rPh sb="39" eb="40">
      <t>ベツ</t>
    </rPh>
    <rPh sb="41" eb="44">
      <t>ビコウラン</t>
    </rPh>
    <rPh sb="45" eb="47">
      <t>キサイ</t>
    </rPh>
    <phoneticPr fontId="2"/>
  </si>
  <si>
    <t>実証実験
付帯費</t>
    <rPh sb="0" eb="2">
      <t>ジッショウ</t>
    </rPh>
    <rPh sb="2" eb="4">
      <t>ジッケン</t>
    </rPh>
    <rPh sb="5" eb="7">
      <t>フタイ</t>
    </rPh>
    <rPh sb="7" eb="8">
      <t>ヒ</t>
    </rPh>
    <phoneticPr fontId="2"/>
  </si>
  <si>
    <t>技術指導
受入費</t>
    <rPh sb="0" eb="2">
      <t>ギジュツ</t>
    </rPh>
    <rPh sb="2" eb="4">
      <t>シドウ</t>
    </rPh>
    <rPh sb="5" eb="7">
      <t>ウケイレ</t>
    </rPh>
    <rPh sb="7" eb="8">
      <t>ヒ</t>
    </rPh>
    <phoneticPr fontId="2"/>
  </si>
  <si>
    <t>研究開発
委託費</t>
    <rPh sb="0" eb="2">
      <t>ケンキュウ</t>
    </rPh>
    <rPh sb="2" eb="4">
      <t>カイハツ</t>
    </rPh>
    <rPh sb="5" eb="8">
      <t>イタクヒ</t>
    </rPh>
    <phoneticPr fontId="2"/>
  </si>
  <si>
    <t>（注）補助金の支払いは、補助事業終了後になるため、実施期間中の補助金相当分の資金確保の予定を記入ください。</t>
    <rPh sb="1" eb="2">
      <t>チュウ</t>
    </rPh>
    <rPh sb="3" eb="6">
      <t>ホジョキン</t>
    </rPh>
    <rPh sb="7" eb="9">
      <t>シハラ</t>
    </rPh>
    <rPh sb="12" eb="14">
      <t>ホジョ</t>
    </rPh>
    <rPh sb="14" eb="16">
      <t>ジギョウ</t>
    </rPh>
    <rPh sb="16" eb="18">
      <t>シュウリョウ</t>
    </rPh>
    <rPh sb="18" eb="19">
      <t>ゴ</t>
    </rPh>
    <rPh sb="25" eb="27">
      <t>ジッシ</t>
    </rPh>
    <rPh sb="27" eb="30">
      <t>キカンチュウ</t>
    </rPh>
    <rPh sb="31" eb="34">
      <t>ホジョキン</t>
    </rPh>
    <rPh sb="34" eb="37">
      <t>ソウトウブン</t>
    </rPh>
    <rPh sb="38" eb="40">
      <t>シキン</t>
    </rPh>
    <rPh sb="40" eb="42">
      <t>カクホ</t>
    </rPh>
    <rPh sb="43" eb="45">
      <t>ヨテイ</t>
    </rPh>
    <rPh sb="46" eb="48">
      <t>キニュウ</t>
    </rPh>
    <phoneticPr fontId="2"/>
  </si>
  <si>
    <t>　滋賀県</t>
    <rPh sb="1" eb="4">
      <t>シガケン</t>
    </rPh>
    <phoneticPr fontId="2"/>
  </si>
  <si>
    <t>単独研究型　(1/2)</t>
    <rPh sb="0" eb="2">
      <t>タンドク</t>
    </rPh>
    <rPh sb="2" eb="4">
      <t>ケンキュウ</t>
    </rPh>
    <rPh sb="4" eb="5">
      <t>ガタ</t>
    </rPh>
    <phoneticPr fontId="2"/>
  </si>
  <si>
    <t>注意書用理論式アリ↓</t>
    <rPh sb="0" eb="3">
      <t>チュウイガ</t>
    </rPh>
    <rPh sb="3" eb="4">
      <t>ヨウ</t>
    </rPh>
    <rPh sb="4" eb="6">
      <t>リロン</t>
    </rPh>
    <rPh sb="6" eb="7">
      <t>シキ</t>
    </rPh>
    <phoneticPr fontId="2"/>
  </si>
  <si>
    <t>入手・実施
年月日</t>
    <rPh sb="0" eb="1">
      <t>イ</t>
    </rPh>
    <rPh sb="1" eb="2">
      <t>テ</t>
    </rPh>
    <rPh sb="3" eb="5">
      <t>ジッシ</t>
    </rPh>
    <rPh sb="6" eb="9">
      <t>ネンガッピ</t>
    </rPh>
    <phoneticPr fontId="2"/>
  </si>
  <si>
    <t>支　払
年月日</t>
    <rPh sb="0" eb="1">
      <t>ササ</t>
    </rPh>
    <rPh sb="2" eb="3">
      <t>フツ</t>
    </rPh>
    <rPh sb="4" eb="7">
      <t>ネンガッピ</t>
    </rPh>
    <phoneticPr fontId="2"/>
  </si>
  <si>
    <t>支払先</t>
    <rPh sb="0" eb="3">
      <t>シハライサキ</t>
    </rPh>
    <phoneticPr fontId="2"/>
  </si>
  <si>
    <t>補助金
充当額
（円）</t>
    <rPh sb="4" eb="6">
      <t>ジュウトウ</t>
    </rPh>
    <rPh sb="6" eb="7">
      <t>ガク</t>
    </rPh>
    <rPh sb="9" eb="10">
      <t>エン</t>
    </rPh>
    <phoneticPr fontId="2"/>
  </si>
  <si>
    <t>備考</t>
    <rPh sb="0" eb="2">
      <t>ビコウ</t>
    </rPh>
    <phoneticPr fontId="2"/>
  </si>
  <si>
    <t>予算額</t>
    <rPh sb="0" eb="3">
      <t>ヨサンガク</t>
    </rPh>
    <phoneticPr fontId="2"/>
  </si>
  <si>
    <t>実績額</t>
    <rPh sb="0" eb="3">
      <t>ジッセキガク</t>
    </rPh>
    <phoneticPr fontId="2"/>
  </si>
  <si>
    <t>補　助
対象額</t>
    <rPh sb="0" eb="1">
      <t>ホ</t>
    </rPh>
    <rPh sb="2" eb="3">
      <t>スケ</t>
    </rPh>
    <rPh sb="4" eb="6">
      <t>タイショウ</t>
    </rPh>
    <rPh sb="6" eb="7">
      <t>ガク</t>
    </rPh>
    <phoneticPr fontId="2"/>
  </si>
  <si>
    <t>金額（円）</t>
  </si>
  <si>
    <t>1-1</t>
    <phoneticPr fontId="2"/>
  </si>
  <si>
    <t>2-1</t>
    <phoneticPr fontId="2"/>
  </si>
  <si>
    <t>2-2</t>
    <phoneticPr fontId="2"/>
  </si>
  <si>
    <t>3-1</t>
    <phoneticPr fontId="2"/>
  </si>
  <si>
    <t>3-2</t>
    <phoneticPr fontId="2"/>
  </si>
  <si>
    <t>4-1</t>
    <phoneticPr fontId="2"/>
  </si>
  <si>
    <t>4-2</t>
    <phoneticPr fontId="2"/>
  </si>
  <si>
    <t>5-1</t>
    <phoneticPr fontId="2"/>
  </si>
  <si>
    <t>5-2</t>
    <phoneticPr fontId="2"/>
  </si>
  <si>
    <t>6-1</t>
    <phoneticPr fontId="2"/>
  </si>
  <si>
    <t>6-2</t>
    <phoneticPr fontId="2"/>
  </si>
  <si>
    <t>6-3</t>
    <phoneticPr fontId="2"/>
  </si>
  <si>
    <t>7-1</t>
    <phoneticPr fontId="2"/>
  </si>
  <si>
    <t>7-2</t>
    <phoneticPr fontId="2"/>
  </si>
  <si>
    <t>8-1</t>
    <phoneticPr fontId="2"/>
  </si>
  <si>
    <t>8-2</t>
    <phoneticPr fontId="2"/>
  </si>
  <si>
    <t>様式第７号の別紙２</t>
    <phoneticPr fontId="2"/>
  </si>
  <si>
    <t>決　算　総　表</t>
    <rPh sb="0" eb="1">
      <t>ケツ</t>
    </rPh>
    <rPh sb="2" eb="3">
      <t>サン</t>
    </rPh>
    <rPh sb="4" eb="5">
      <t>フサ</t>
    </rPh>
    <rPh sb="6" eb="7">
      <t>ヒョウ</t>
    </rPh>
    <phoneticPr fontId="2"/>
  </si>
  <si>
    <t>(1)支出の部</t>
    <phoneticPr fontId="2"/>
  </si>
  <si>
    <t>経　費　区　分</t>
    <phoneticPr fontId="2"/>
  </si>
  <si>
    <t>予算額
（円）</t>
    <phoneticPr fontId="2"/>
  </si>
  <si>
    <t>決算額
（円）</t>
    <phoneticPr fontId="2"/>
  </si>
  <si>
    <t>補助金充当額
（円）</t>
    <phoneticPr fontId="2"/>
  </si>
  <si>
    <t>備 考</t>
    <phoneticPr fontId="2"/>
  </si>
  <si>
    <t>（補助率）</t>
    <rPh sb="1" eb="4">
      <t>ホジョリツ</t>
    </rPh>
    <phoneticPr fontId="2"/>
  </si>
  <si>
    <t>原材料費</t>
  </si>
  <si>
    <t>技術指導受入費</t>
    <phoneticPr fontId="2"/>
  </si>
  <si>
    <t>研究開発委託費</t>
    <phoneticPr fontId="2"/>
  </si>
  <si>
    <t>直接人件費・旅費</t>
    <phoneticPr fontId="2"/>
  </si>
  <si>
    <t>産業財産権取得・導入費</t>
    <rPh sb="0" eb="2">
      <t>サンギョウ</t>
    </rPh>
    <rPh sb="2" eb="5">
      <t>ザイサンケン</t>
    </rPh>
    <rPh sb="5" eb="7">
      <t>シュトク</t>
    </rPh>
    <rPh sb="8" eb="10">
      <t>ドウニュウ</t>
    </rPh>
    <rPh sb="10" eb="11">
      <t>ヒ</t>
    </rPh>
    <phoneticPr fontId="2"/>
  </si>
  <si>
    <t>実証実験付帯費</t>
    <rPh sb="2" eb="4">
      <t>ジッケン</t>
    </rPh>
    <rPh sb="4" eb="6">
      <t>フタイ</t>
    </rPh>
    <phoneticPr fontId="2"/>
  </si>
  <si>
    <t>合　計</t>
    <phoneticPr fontId="2"/>
  </si>
  <si>
    <t>(2)収入の部</t>
    <rPh sb="3" eb="5">
      <t>シュウニュウ</t>
    </rPh>
    <phoneticPr fontId="2"/>
  </si>
  <si>
    <t>区　　　分</t>
    <phoneticPr fontId="2"/>
  </si>
  <si>
    <t xml:space="preserve">  予算額
（円）</t>
    <phoneticPr fontId="2"/>
  </si>
  <si>
    <t xml:space="preserve">  決算額
（円）</t>
    <phoneticPr fontId="2"/>
  </si>
  <si>
    <t>自己資金</t>
    <rPh sb="3" eb="4">
      <t>カネ</t>
    </rPh>
    <phoneticPr fontId="2"/>
  </si>
  <si>
    <t>借入金</t>
  </si>
  <si>
    <t>補助金</t>
  </si>
  <si>
    <t>その他</t>
  </si>
  <si>
    <t>(2)収入</t>
    <rPh sb="3" eb="5">
      <t>シュウニュウ</t>
    </rPh>
    <phoneticPr fontId="2"/>
  </si>
  <si>
    <t>経費区分</t>
    <rPh sb="0" eb="2">
      <t>ケイヒ</t>
    </rPh>
    <rPh sb="2" eb="4">
      <t>クブン</t>
    </rPh>
    <phoneticPr fontId="2"/>
  </si>
  <si>
    <t>金　額（円）</t>
    <rPh sb="0" eb="1">
      <t>キン</t>
    </rPh>
    <rPh sb="2" eb="3">
      <t>ガク</t>
    </rPh>
    <rPh sb="4" eb="5">
      <t>エン</t>
    </rPh>
    <phoneticPr fontId="2"/>
  </si>
  <si>
    <t>調達年月日</t>
    <rPh sb="0" eb="2">
      <t>チョウタツ</t>
    </rPh>
    <rPh sb="2" eb="5">
      <t>ネンガッピ</t>
    </rPh>
    <phoneticPr fontId="2"/>
  </si>
  <si>
    <t>調達先</t>
    <rPh sb="0" eb="3">
      <t>チョウタツサキ</t>
    </rPh>
    <phoneticPr fontId="2"/>
  </si>
  <si>
    <t>備　考</t>
    <rPh sb="0" eb="1">
      <t>ビ</t>
    </rPh>
    <rPh sb="2" eb="3">
      <t>コウ</t>
    </rPh>
    <phoneticPr fontId="2"/>
  </si>
  <si>
    <t>決算額</t>
    <rPh sb="0" eb="3">
      <t>ケッサンガク</t>
    </rPh>
    <phoneticPr fontId="2"/>
  </si>
  <si>
    <t>自己資金</t>
    <rPh sb="0" eb="2">
      <t>ジコ</t>
    </rPh>
    <rPh sb="2" eb="4">
      <t>シキン</t>
    </rPh>
    <phoneticPr fontId="2"/>
  </si>
  <si>
    <t>借入金</t>
    <rPh sb="0" eb="1">
      <t>シャク</t>
    </rPh>
    <rPh sb="1" eb="3">
      <t>ニュウキン</t>
    </rPh>
    <phoneticPr fontId="2"/>
  </si>
  <si>
    <t>補助金</t>
    <rPh sb="0" eb="3">
      <t>ホジョキン</t>
    </rPh>
    <phoneticPr fontId="2"/>
  </si>
  <si>
    <t>その他</t>
    <rPh sb="2" eb="3">
      <t>タ</t>
    </rPh>
    <phoneticPr fontId="2"/>
  </si>
  <si>
    <t>合　計</t>
    <rPh sb="0" eb="1">
      <t>ゴウ</t>
    </rPh>
    <rPh sb="2" eb="3">
      <t>ケイ</t>
    </rPh>
    <phoneticPr fontId="2"/>
  </si>
  <si>
    <t>（記載注意）</t>
    <phoneticPr fontId="2"/>
  </si>
  <si>
    <t>この決算書中、予算額とは申請書の内容説明書に記載したものをいい、補助事業計画を変更した場合には、その承認を受けた計画に基づくものをいう。</t>
    <phoneticPr fontId="2"/>
  </si>
  <si>
    <t>補助事業に要する経費の未払、未了分については支払予定年月日を備考欄に記入すること。</t>
    <phoneticPr fontId="2"/>
  </si>
  <si>
    <t>予算額と決算額が著しく相違するときは、その理由を備考欄に記入すること。</t>
    <phoneticPr fontId="2"/>
  </si>
  <si>
    <t>機械等の据付費は、機械本体の経費と分明しているものの場合は、種別欄に記入するものとし、分明できない　場合は備考欄に据付費を含むと記入すること。</t>
    <phoneticPr fontId="2"/>
  </si>
  <si>
    <t>自家製造のものについては、収支明細書中｢入手年月日｣とあるのは｢完成年月日｣と読み替えること。</t>
    <phoneticPr fontId="2"/>
  </si>
  <si>
    <t>※様式1,6,7で別名で保存し、Ｂ1セルで、様式名を選択</t>
    <rPh sb="1" eb="3">
      <t>ヨウシキ</t>
    </rPh>
    <rPh sb="9" eb="11">
      <t>ベツメイ</t>
    </rPh>
    <rPh sb="12" eb="14">
      <t>ホゾン</t>
    </rPh>
    <rPh sb="22" eb="24">
      <t>ヨウシキ</t>
    </rPh>
    <rPh sb="24" eb="25">
      <t>メイ</t>
    </rPh>
    <rPh sb="26" eb="28">
      <t>センタク</t>
    </rPh>
    <phoneticPr fontId="2"/>
  </si>
  <si>
    <t>1-2</t>
  </si>
  <si>
    <t>1-3</t>
  </si>
  <si>
    <t>1-4</t>
  </si>
  <si>
    <t>1-5</t>
  </si>
  <si>
    <t>1-6</t>
  </si>
  <si>
    <t>1-7</t>
  </si>
  <si>
    <t>1-8</t>
  </si>
  <si>
    <t>1-9</t>
  </si>
  <si>
    <t>1-10</t>
  </si>
  <si>
    <t>1-11</t>
  </si>
  <si>
    <t>1-12</t>
  </si>
  <si>
    <t>1-13</t>
  </si>
  <si>
    <t>1-14</t>
  </si>
  <si>
    <t>1-15</t>
  </si>
  <si>
    <t>申請者名　</t>
    <phoneticPr fontId="2"/>
  </si>
  <si>
    <t>←行が足りない場合は、この行をコピー挿入</t>
    <rPh sb="1" eb="2">
      <t>ギョウ</t>
    </rPh>
    <rPh sb="3" eb="4">
      <t>タ</t>
    </rPh>
    <rPh sb="7" eb="9">
      <t>バアイ</t>
    </rPh>
    <rPh sb="13" eb="14">
      <t>ギョウ</t>
    </rPh>
    <rPh sb="18" eb="20">
      <t>ソウニュウ</t>
    </rPh>
    <phoneticPr fontId="2"/>
  </si>
  <si>
    <t>スタートアップ (2/3)</t>
    <phoneticPr fontId="2"/>
  </si>
  <si>
    <t>小　　　計　　　　　</t>
    <rPh sb="0" eb="1">
      <t>ショウ</t>
    </rPh>
    <phoneticPr fontId="2"/>
  </si>
  <si>
    <t>共同研究型　(2/3)</t>
    <rPh sb="0" eb="2">
      <t>キョウドウ</t>
    </rPh>
    <rPh sb="2" eb="4">
      <t>ケンキュウ</t>
    </rPh>
    <rPh sb="4" eb="5">
      <t>ガタ</t>
    </rPh>
    <phoneticPr fontId="2"/>
  </si>
  <si>
    <t>2-3</t>
  </si>
  <si>
    <t>2-4</t>
  </si>
  <si>
    <t>2-5</t>
  </si>
  <si>
    <t>2-6</t>
  </si>
  <si>
    <t>2-7</t>
  </si>
  <si>
    <t>2-8</t>
  </si>
  <si>
    <t>2-9</t>
  </si>
  <si>
    <t>3-3</t>
  </si>
  <si>
    <t>3-4</t>
  </si>
  <si>
    <t>3-5</t>
  </si>
  <si>
    <t>3-6</t>
  </si>
  <si>
    <t>3-7</t>
  </si>
  <si>
    <t>3-8</t>
  </si>
  <si>
    <t>3-9</t>
  </si>
  <si>
    <t>4-3</t>
  </si>
  <si>
    <t>4-4</t>
  </si>
  <si>
    <t>4-5</t>
  </si>
  <si>
    <t>5-3</t>
  </si>
  <si>
    <t>5-4</t>
  </si>
  <si>
    <t>5-5</t>
  </si>
  <si>
    <t>6-4</t>
  </si>
  <si>
    <t>6-5</t>
  </si>
  <si>
    <t>7-3</t>
  </si>
  <si>
    <t>7-4</t>
  </si>
  <si>
    <t>7-5</t>
  </si>
  <si>
    <t>8-3</t>
  </si>
  <si>
    <t>8-4</t>
  </si>
  <si>
    <t>8-5</t>
  </si>
  <si>
    <t>ステージ</t>
    <phoneticPr fontId="2"/>
  </si>
  <si>
    <t>キックオフ</t>
    <phoneticPr fontId="2"/>
  </si>
  <si>
    <t>チャレンジ</t>
    <phoneticPr fontId="2"/>
  </si>
  <si>
    <t>必ず入力↓</t>
    <rPh sb="0" eb="1">
      <t>カナラ</t>
    </rPh>
    <rPh sb="2" eb="4">
      <t>ニュウリョク</t>
    </rPh>
    <phoneticPr fontId="2"/>
  </si>
  <si>
    <r>
      <t>行の追加は、小計上の行を</t>
    </r>
    <r>
      <rPr>
        <b/>
        <sz val="10"/>
        <color theme="8" tint="-0.249977111117893"/>
        <rFont val="BIZ UDゴシック"/>
        <family val="3"/>
        <charset val="128"/>
      </rPr>
      <t>再表示</t>
    </r>
    <r>
      <rPr>
        <sz val="10"/>
        <color theme="8" tint="-0.249977111117893"/>
        <rFont val="BIZ UDゴシック"/>
        <family val="3"/>
        <charset val="128"/>
      </rPr>
      <t>（Ctrl＋shift+9）、不要分は</t>
    </r>
    <r>
      <rPr>
        <b/>
        <sz val="10"/>
        <color theme="8" tint="-0.249977111117893"/>
        <rFont val="BIZ UDゴシック"/>
        <family val="3"/>
        <charset val="128"/>
      </rPr>
      <t>非表示</t>
    </r>
    <r>
      <rPr>
        <sz val="10"/>
        <color theme="8" tint="-0.249977111117893"/>
        <rFont val="BIZ UDゴシック"/>
        <family val="3"/>
        <charset val="128"/>
      </rPr>
      <t>（Ctrl+9）（数行選択→右クリック→再表示or非表示）</t>
    </r>
    <rPh sb="0" eb="1">
      <t>ギョウ</t>
    </rPh>
    <rPh sb="2" eb="4">
      <t>ツイカ</t>
    </rPh>
    <rPh sb="6" eb="8">
      <t>ショウケイ</t>
    </rPh>
    <rPh sb="8" eb="9">
      <t>ジョウ</t>
    </rPh>
    <rPh sb="10" eb="11">
      <t>ギョウ</t>
    </rPh>
    <rPh sb="12" eb="13">
      <t>サイ</t>
    </rPh>
    <rPh sb="13" eb="15">
      <t>ヒョウジ</t>
    </rPh>
    <rPh sb="30" eb="33">
      <t>フヨウブン</t>
    </rPh>
    <rPh sb="34" eb="37">
      <t>ヒヒョウジ</t>
    </rPh>
    <rPh sb="46" eb="47">
      <t>スウ</t>
    </rPh>
    <rPh sb="47" eb="50">
      <t>ギョウセンタク</t>
    </rPh>
    <rPh sb="51" eb="52">
      <t>ミギ</t>
    </rPh>
    <rPh sb="57" eb="60">
      <t>サイヒョウジ</t>
    </rPh>
    <rPh sb="62" eb="65">
      <t>ヒヒョウジ</t>
    </rPh>
    <phoneticPr fontId="2"/>
  </si>
  <si>
    <t>　</t>
  </si>
  <si>
    <t>該当に　「1」</t>
    <rPh sb="0" eb="2">
      <t>ガイトウ</t>
    </rPh>
    <phoneticPr fontId="2"/>
  </si>
  <si>
    <t>該当に「1」</t>
    <rPh sb="0" eb="2">
      <t>ガイトウ</t>
    </rPh>
    <phoneticPr fontId="2"/>
  </si>
  <si>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</si>
  <si>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</si>
  <si>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</si>
  <si>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</si>
  <si>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</si>
  <si>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</si>
  <si>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</si>
  <si>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</si>
  <si>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</si>
  <si>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</si>
  <si>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</si>
  <si>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</si>
  <si>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</si>
  <si>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</si>
  <si>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</si>
  <si>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</si>
  <si>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</si>
  <si>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</si>
  <si>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</si>
  <si>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</si>
  <si>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</si>
  <si>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</si>
  <si>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</si>
  <si>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</si>
  <si>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</si>
  <si>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</si>
  <si>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</si>
  <si>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</si>
  <si>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</si>
  <si>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</si>
  <si>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</si>
  <si>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</si>
  <si>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</si>
  <si>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</si>
  <si>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</si>
  <si>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2-10</t>
  </si>
  <si>
    <t>2-11</t>
  </si>
  <si>
    <t>2-12</t>
  </si>
  <si>
    <t>2-13</t>
  </si>
  <si>
    <t>2-14</t>
  </si>
  <si>
    <t>2-15</t>
  </si>
  <si>
    <t>3-10</t>
  </si>
  <si>
    <t>3-11</t>
  </si>
  <si>
    <t>3-12</t>
  </si>
  <si>
    <t>3-13</t>
  </si>
  <si>
    <t>3-14</t>
  </si>
  <si>
    <t>3-15</t>
  </si>
  <si>
    <t>4-6</t>
  </si>
  <si>
    <t>4-7</t>
  </si>
  <si>
    <t>4-8</t>
  </si>
  <si>
    <t>4-9</t>
  </si>
  <si>
    <t>4-10</t>
  </si>
  <si>
    <t>5-6</t>
  </si>
  <si>
    <t>5-7</t>
  </si>
  <si>
    <t>5-8</t>
  </si>
  <si>
    <t>5-9</t>
  </si>
  <si>
    <t>5-10</t>
  </si>
  <si>
    <t>6-6</t>
  </si>
  <si>
    <t>6-7</t>
  </si>
  <si>
    <t>6-8</t>
  </si>
  <si>
    <t>6-9</t>
  </si>
  <si>
    <t>6-10</t>
  </si>
  <si>
    <t>8-6</t>
  </si>
  <si>
    <t>8-7</t>
  </si>
  <si>
    <t>8-8</t>
  </si>
  <si>
    <t>8-9</t>
  </si>
  <si>
    <t>8-10</t>
  </si>
  <si>
    <t>7-6</t>
  </si>
  <si>
    <t>7-7</t>
  </si>
  <si>
    <t>7-8</t>
  </si>
  <si>
    <t>7-9</t>
  </si>
  <si>
    <t>7-10</t>
  </si>
  <si>
    <t>※提出時は、不要な行は非表示に！</t>
    <rPh sb="1" eb="3">
      <t>テイシュツ</t>
    </rPh>
    <rPh sb="3" eb="4">
      <t>ジ</t>
    </rPh>
    <rPh sb="6" eb="8">
      <t>フヨウ</t>
    </rPh>
    <rPh sb="9" eb="10">
      <t>ギョウ</t>
    </rPh>
    <rPh sb="11" eb="14">
      <t>ヒヒョウジ</t>
    </rPh>
    <phoneticPr fontId="2"/>
  </si>
  <si>
    <t>（複数行選択　→　右クリック　→　非表示）または（Ctrl+9）</t>
    <rPh sb="1" eb="3">
      <t>フクスウ</t>
    </rPh>
    <rPh sb="3" eb="4">
      <t>ギョウ</t>
    </rPh>
    <rPh sb="4" eb="6">
      <t>センタク</t>
    </rPh>
    <rPh sb="9" eb="10">
      <t>ミギ</t>
    </rPh>
    <rPh sb="17" eb="20">
      <t>ヒヒョウジ</t>
    </rPh>
    <phoneticPr fontId="2"/>
  </si>
  <si>
    <t>振込手数料</t>
    <rPh sb="0" eb="2">
      <t>フリコミ</t>
    </rPh>
    <rPh sb="2" eb="5">
      <t>テスウリョウ</t>
    </rPh>
    <phoneticPr fontId="2"/>
  </si>
  <si>
    <t>手数料</t>
    <rPh sb="0" eb="3">
      <t>テスウリョウ</t>
    </rPh>
    <phoneticPr fontId="2"/>
  </si>
  <si>
    <t>→右は検査時提出用</t>
    <rPh sb="1" eb="2">
      <t>ミギ</t>
    </rPh>
    <rPh sb="3" eb="5">
      <t>ケンサ</t>
    </rPh>
    <rPh sb="5" eb="6">
      <t>ジ</t>
    </rPh>
    <rPh sb="6" eb="9">
      <t>テイシュツヨウ</t>
    </rPh>
    <phoneticPr fontId="2"/>
  </si>
  <si>
    <t>見積</t>
    <rPh sb="0" eb="2">
      <t>ミツモリ</t>
    </rPh>
    <phoneticPr fontId="2"/>
  </si>
  <si>
    <t>発注</t>
    <rPh sb="0" eb="2">
      <t>ハッチュウ</t>
    </rPh>
    <phoneticPr fontId="2"/>
  </si>
  <si>
    <t>納品</t>
    <rPh sb="0" eb="2">
      <t>ノウヒン</t>
    </rPh>
    <phoneticPr fontId="2"/>
  </si>
  <si>
    <t>検収</t>
    <rPh sb="0" eb="2">
      <t>ケンシュウ</t>
    </rPh>
    <phoneticPr fontId="2"/>
  </si>
  <si>
    <t>請求</t>
    <rPh sb="0" eb="2">
      <t>セイキュウ</t>
    </rPh>
    <phoneticPr fontId="2"/>
  </si>
  <si>
    <t>支払</t>
    <rPh sb="0" eb="2">
      <t>シハライ</t>
    </rPh>
    <phoneticPr fontId="2"/>
  </si>
  <si>
    <t>チェック</t>
    <phoneticPr fontId="2"/>
  </si>
  <si>
    <t>負担者</t>
    <rPh sb="0" eb="2">
      <t>フタン</t>
    </rPh>
    <rPh sb="2" eb="3">
      <t>シャ</t>
    </rPh>
    <phoneticPr fontId="2"/>
  </si>
  <si>
    <t>日付（経費書類）</t>
    <rPh sb="0" eb="2">
      <t>ヒヅケ</t>
    </rPh>
    <rPh sb="3" eb="5">
      <t>ケイヒ</t>
    </rPh>
    <rPh sb="5" eb="7">
      <t>ショルイ</t>
    </rPh>
    <phoneticPr fontId="2"/>
  </si>
  <si>
    <t>-</t>
    <phoneticPr fontId="2"/>
  </si>
  <si>
    <t>番号</t>
    <rPh sb="0" eb="2">
      <t>バンゴウ</t>
    </rPh>
    <phoneticPr fontId="2"/>
  </si>
  <si>
    <r>
      <t>（行挿入）↓各区分の最後から2行目で「</t>
    </r>
    <r>
      <rPr>
        <b/>
        <sz val="11"/>
        <color rgb="FFFF0000"/>
        <rFont val="BIZ UDPゴシック"/>
        <family val="3"/>
        <charset val="128"/>
      </rPr>
      <t>行全体を選択</t>
    </r>
    <r>
      <rPr>
        <sz val="11"/>
        <color rgb="FFFF0000"/>
        <rFont val="BIZ UDPゴシック"/>
        <family val="3"/>
        <charset val="128"/>
      </rPr>
      <t>」→ 右クリック＋コピー → コピーしたセルの挿入　で同じ行を増やして下さい。</t>
    </r>
    <rPh sb="6" eb="9">
      <t>カククブン</t>
    </rPh>
    <rPh sb="10" eb="12">
      <t>サイゴ</t>
    </rPh>
    <rPh sb="15" eb="17">
      <t>ギョウメ</t>
    </rPh>
    <rPh sb="20" eb="22">
      <t>ゼンタイ</t>
    </rPh>
    <rPh sb="52" eb="53">
      <t>オナ</t>
    </rPh>
    <rPh sb="54" eb="55">
      <t>ギョウ</t>
    </rPh>
    <phoneticPr fontId="2"/>
  </si>
  <si>
    <t>補助率</t>
    <rPh sb="0" eb="3">
      <t>ホジョリツ</t>
    </rPh>
    <phoneticPr fontId="2"/>
  </si>
  <si>
    <t>様式第２号</t>
  </si>
  <si>
    <t>（宛先）</t>
  </si>
  <si>
    <r>
      <t>　滋</t>
    </r>
    <r>
      <rPr>
        <sz val="10.5"/>
        <color theme="1"/>
        <rFont val="Century"/>
        <family val="1"/>
      </rPr>
      <t xml:space="preserve"> </t>
    </r>
    <r>
      <rPr>
        <sz val="10.5"/>
        <color theme="1"/>
        <rFont val="ＭＳ 明朝"/>
        <family val="1"/>
        <charset val="128"/>
      </rPr>
      <t>賀</t>
    </r>
    <r>
      <rPr>
        <sz val="10.5"/>
        <color theme="1"/>
        <rFont val="Century"/>
        <family val="1"/>
      </rPr>
      <t xml:space="preserve"> </t>
    </r>
    <r>
      <rPr>
        <sz val="10.5"/>
        <color theme="1"/>
        <rFont val="ＭＳ 明朝"/>
        <family val="1"/>
        <charset val="128"/>
      </rPr>
      <t>県</t>
    </r>
    <r>
      <rPr>
        <sz val="10.5"/>
        <color theme="1"/>
        <rFont val="Century"/>
        <family val="1"/>
      </rPr>
      <t xml:space="preserve"> </t>
    </r>
    <r>
      <rPr>
        <sz val="10.5"/>
        <color theme="1"/>
        <rFont val="ＭＳ 明朝"/>
        <family val="1"/>
        <charset val="128"/>
      </rPr>
      <t>知</t>
    </r>
    <r>
      <rPr>
        <sz val="10.5"/>
        <color theme="1"/>
        <rFont val="Century"/>
        <family val="1"/>
      </rPr>
      <t xml:space="preserve"> </t>
    </r>
    <r>
      <rPr>
        <sz val="10.5"/>
        <color theme="1"/>
        <rFont val="ＭＳ 明朝"/>
        <family val="1"/>
        <charset val="128"/>
      </rPr>
      <t>事</t>
    </r>
  </si>
  <si>
    <t>申　請　者</t>
    <phoneticPr fontId="66"/>
  </si>
  <si>
    <t>住　　所</t>
    <phoneticPr fontId="66"/>
  </si>
  <si>
    <t>〒　　　－</t>
    <phoneticPr fontId="66"/>
  </si>
  <si>
    <t>名　　称</t>
    <phoneticPr fontId="66"/>
  </si>
  <si>
    <t>発行責任者・担当者</t>
    <phoneticPr fontId="66"/>
  </si>
  <si>
    <t>職　　名</t>
    <phoneticPr fontId="66"/>
  </si>
  <si>
    <t>氏　　名</t>
    <phoneticPr fontId="66"/>
  </si>
  <si>
    <t>電話番号</t>
    <phoneticPr fontId="66"/>
  </si>
  <si>
    <r>
      <t>FAX</t>
    </r>
    <r>
      <rPr>
        <sz val="10.5"/>
        <color theme="1"/>
        <rFont val="ＭＳ 明朝"/>
        <family val="1"/>
        <charset val="128"/>
      </rPr>
      <t>番号</t>
    </r>
    <phoneticPr fontId="66"/>
  </si>
  <si>
    <r>
      <rPr>
        <sz val="10.5"/>
        <color theme="1"/>
        <rFont val="Yu Gothic"/>
        <family val="1"/>
        <charset val="128"/>
      </rPr>
      <t>Ｅ－</t>
    </r>
    <r>
      <rPr>
        <sz val="10.5"/>
        <color theme="1"/>
        <rFont val="Century"/>
        <family val="1"/>
      </rPr>
      <t>mail</t>
    </r>
    <phoneticPr fontId="66"/>
  </si>
  <si>
    <t>記</t>
  </si>
  <si>
    <t>１．事業区分</t>
  </si>
  <si>
    <t>□</t>
  </si>
  <si>
    <t>キックオフステージ　</t>
    <phoneticPr fontId="66"/>
  </si>
  <si>
    <t>チャレンジステージ （　</t>
    <phoneticPr fontId="66"/>
  </si>
  <si>
    <t>実証実験を含む ）</t>
    <phoneticPr fontId="66"/>
  </si>
  <si>
    <t>２．事業者種別</t>
  </si>
  <si>
    <t>スタートアップ</t>
    <phoneticPr fontId="66"/>
  </si>
  <si>
    <t>小規模事業者</t>
    <phoneticPr fontId="66"/>
  </si>
  <si>
    <t>その他　</t>
    <phoneticPr fontId="66"/>
  </si>
  <si>
    <t>３．事業種別</t>
  </si>
  <si>
    <t>単独研究型</t>
    <phoneticPr fontId="66"/>
  </si>
  <si>
    <t>共同研究型</t>
    <phoneticPr fontId="66"/>
  </si>
  <si>
    <t>４．研究開発題目</t>
  </si>
  <si>
    <t>○○</t>
    <phoneticPr fontId="66"/>
  </si>
  <si>
    <t>５．補助事業の計画および内容</t>
  </si>
  <si>
    <r>
      <t>補助事業計画書（様式第１号の別紙１）</t>
    </r>
    <r>
      <rPr>
        <vertAlign val="superscript"/>
        <sz val="10.5"/>
        <color theme="1"/>
        <rFont val="ＭＳ 明朝"/>
        <family val="1"/>
        <charset val="128"/>
      </rPr>
      <t>※１</t>
    </r>
  </si>
  <si>
    <t>６．補助事業に要する経費</t>
    <phoneticPr fontId="66"/>
  </si>
  <si>
    <t>円</t>
    <rPh sb="0" eb="1">
      <t>エン</t>
    </rPh>
    <phoneticPr fontId="66"/>
  </si>
  <si>
    <t>　　補助金交付申請額</t>
    <phoneticPr fontId="66"/>
  </si>
  <si>
    <t>添付書類</t>
    <phoneticPr fontId="66"/>
  </si>
  <si>
    <t>１．「チャレンジ計画認定事業」に基づくチャレンジ計画の認定を受けた申請書および認定書</t>
    <phoneticPr fontId="66"/>
  </si>
  <si>
    <t xml:space="preserve">（ただし、チャレンジ計画の認定を受けずに、キックオフステージに申請する場合は、キックオフ計画書（様式第１号の別紙２）を代わりに提出すること） </t>
    <phoneticPr fontId="66"/>
  </si>
  <si>
    <t>２．役員名簿（法人または団体の場合）</t>
  </si>
  <si>
    <t>３．誓約書（様式第２号の別紙１）</t>
  </si>
  <si>
    <t>４．滋賀県税に関する誓約書　兼　調査に関する同意書（様式第２号の別紙２）</t>
  </si>
  <si>
    <t>（記載注意）</t>
    <phoneticPr fontId="66"/>
  </si>
  <si>
    <t>※１様式第１号の別紙１は、計画提出時に準じ、審査会などの結果を反映して作成すること</t>
    <phoneticPr fontId="66"/>
  </si>
  <si>
    <t>様式第２号の別紙１</t>
  </si>
  <si>
    <t>誓　　　　約　　　　書</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</si>
  <si>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t>
    <phoneticPr fontId="66"/>
  </si>
  <si>
    <t>　なお、滋賀県が必要と認める場合は、本誓約書を滋賀県警察本部に提供することに同意します。</t>
    <phoneticPr fontId="66"/>
  </si>
  <si>
    <t>　　</t>
  </si>
  <si>
    <t>私または自社もしくは自社の役員等が、次のいずれにも該当する者ではありません。</t>
    <phoneticPr fontId="66"/>
  </si>
  <si>
    <t>(1)</t>
    <phoneticPr fontId="66"/>
  </si>
  <si>
    <t>　暴力団（暴力団員による不当な行為の防止等に関する法律（平成３年法律第77号。以下「法」という。) 第２条第２号に規定する暴力団をいう。以下同じ。）</t>
    <phoneticPr fontId="66"/>
  </si>
  <si>
    <t>(2)</t>
    <phoneticPr fontId="66"/>
  </si>
  <si>
    <t>　暴力団員（法第２条第６号に規定する暴力団員をいう。以下同じ。）</t>
    <phoneticPr fontId="66"/>
  </si>
  <si>
    <t>(3)</t>
  </si>
  <si>
    <t>　自己、自社もしくは第三者の不正の利益を図る目的または第三者に損害を与える目的をもって、暴力団または暴力団員を利用している者</t>
    <phoneticPr fontId="66"/>
  </si>
  <si>
    <t>(4)</t>
  </si>
  <si>
    <t>　暴力団または暴力団員に対して資金等を供給し、または便宜を供与するなど、直接的もしくは積極的に暴力団の維持、運営に協力し、または関与している者</t>
    <phoneticPr fontId="66"/>
  </si>
  <si>
    <t>(5)</t>
  </si>
  <si>
    <t>　暴力団または暴力団員と社会的に非難されるべき関係を有している者</t>
    <phoneticPr fontId="66"/>
  </si>
  <si>
    <t>(6)</t>
  </si>
  <si>
    <t>　上記（1）から（5）までのいずれかに該当する者であることを知りながら、これを不当に利用するなどしている者</t>
    <phoneticPr fontId="66"/>
  </si>
  <si>
    <t>　　　　</t>
  </si>
  <si>
    <t>　１の（2）から（6）に掲げる者が、その経営に実質的に関与している法人その他の団体または個人ではありません。</t>
    <phoneticPr fontId="66"/>
  </si>
  <si>
    <t>（あて先）</t>
  </si>
  <si>
    <r>
      <t>　</t>
    </r>
    <r>
      <rPr>
        <sz val="10.5"/>
        <color theme="1"/>
        <rFont val="ＭＳ 明朝"/>
        <family val="1"/>
        <charset val="128"/>
      </rPr>
      <t>滋賀県知事</t>
    </r>
    <r>
      <rPr>
        <sz val="10.5"/>
        <color theme="1"/>
        <rFont val="Century"/>
        <family val="1"/>
      </rPr>
      <t xml:space="preserve">  </t>
    </r>
    <r>
      <rPr>
        <sz val="10.5"/>
        <color theme="1"/>
        <rFont val="ＭＳ 明朝"/>
        <family val="1"/>
        <charset val="128"/>
      </rPr>
      <t>三日月　大造</t>
    </r>
  </si>
  <si>
    <t>〔法人、団体にあっては事務所所在地〕</t>
  </si>
  <si>
    <t>住　　　 　所　　　　　　　　　　　　　　　　　　　　　　　　　　　　　</t>
  </si>
  <si>
    <t>〔法人、団体にあっては法人・団体名、代表者名〕</t>
  </si>
  <si>
    <t>(ふりがな)</t>
  </si>
  <si>
    <t xml:space="preserve">氏　　　　 名                                           　　　　　　   </t>
  </si>
  <si>
    <t>様式第２号の別紙２</t>
  </si>
  <si>
    <t>令和　年度　滋賀県中小企業新技術開発プロジェクト補助金申請に係る</t>
  </si>
  <si>
    <t>滋賀県税に関する誓約書　兼　調査に関する同意書</t>
  </si>
  <si>
    <t>滋賀県知事あて</t>
  </si>
  <si>
    <t>１</t>
    <phoneticPr fontId="66"/>
  </si>
  <si>
    <t>１　申請者は、以下のことを誓約します。</t>
  </si>
  <si>
    <t>滋賀県税（個人県民税および地方消費税を除く。）およびこれに付随する延滞金等に滞納がないこと。</t>
    <phoneticPr fontId="66"/>
  </si>
  <si>
    <t>上記（１）が事実と相違し、滋賀県中小企業新技術開発プロジェクト補助金申請資格を有すると認められず、受付が取り消されても異議のないこと。</t>
    <phoneticPr fontId="66"/>
  </si>
  <si>
    <t>２</t>
    <phoneticPr fontId="66"/>
  </si>
  <si>
    <r>
      <t>上記１（１）の確認のため、</t>
    </r>
    <r>
      <rPr>
        <u/>
        <sz val="10.5"/>
        <color theme="1"/>
        <rFont val="ＭＳ 明朝"/>
        <family val="1"/>
        <charset val="128"/>
      </rPr>
      <t>以下のことに同意します。</t>
    </r>
    <phoneticPr fontId="66"/>
  </si>
  <si>
    <t>　全ての滋賀県税（個人県民税および地方消費税を除く。）およびこれに付随する延滞金等の納付または納入の状況に関して、滋賀県税の完納情報の確認を行うこと。</t>
    <phoneticPr fontId="66"/>
  </si>
  <si>
    <t>【申請者】</t>
  </si>
  <si>
    <t>住　　　　所
（法人本社所在地）</t>
    <phoneticPr fontId="66"/>
  </si>
  <si>
    <t>【個人で注意事項に該当する場合】</t>
    <phoneticPr fontId="66"/>
  </si>
  <si>
    <r>
      <t>フ</t>
    </r>
    <r>
      <rPr>
        <sz val="10.5"/>
        <color theme="1"/>
        <rFont val="Century"/>
        <family val="1"/>
      </rPr>
      <t xml:space="preserve"> </t>
    </r>
    <r>
      <rPr>
        <sz val="10.5"/>
        <color theme="1"/>
        <rFont val="ＭＳ 明朝"/>
        <family val="1"/>
        <charset val="128"/>
      </rPr>
      <t>リ</t>
    </r>
    <r>
      <rPr>
        <sz val="10.5"/>
        <color theme="1"/>
        <rFont val="Century"/>
        <family val="1"/>
      </rPr>
      <t xml:space="preserve"> </t>
    </r>
    <r>
      <rPr>
        <sz val="10.5"/>
        <color theme="1"/>
        <rFont val="ＭＳ 明朝"/>
        <family val="1"/>
        <charset val="128"/>
      </rPr>
      <t>ガ</t>
    </r>
    <r>
      <rPr>
        <sz val="10.5"/>
        <color theme="1"/>
        <rFont val="Century"/>
        <family val="1"/>
      </rPr>
      <t xml:space="preserve"> </t>
    </r>
    <r>
      <rPr>
        <sz val="10.5"/>
        <color theme="1"/>
        <rFont val="ＭＳ 明朝"/>
        <family val="1"/>
        <charset val="128"/>
      </rPr>
      <t>ナ</t>
    </r>
  </si>
  <si>
    <t>氏　　　　名
（法　人　名）</t>
    <phoneticPr fontId="66"/>
  </si>
  <si>
    <r>
      <t>電</t>
    </r>
    <r>
      <rPr>
        <sz val="10.5"/>
        <color theme="1"/>
        <rFont val="Century"/>
        <family val="1"/>
      </rPr>
      <t xml:space="preserve"> </t>
    </r>
    <r>
      <rPr>
        <sz val="10.5"/>
        <color theme="1"/>
        <rFont val="ＭＳ 明朝"/>
        <family val="1"/>
        <charset val="128"/>
      </rPr>
      <t>話</t>
    </r>
    <r>
      <rPr>
        <sz val="10.5"/>
        <color theme="1"/>
        <rFont val="Century"/>
        <family val="1"/>
      </rPr>
      <t xml:space="preserve"> </t>
    </r>
    <r>
      <rPr>
        <sz val="10.5"/>
        <color theme="1"/>
        <rFont val="ＭＳ 明朝"/>
        <family val="1"/>
        <charset val="128"/>
      </rPr>
      <t>番</t>
    </r>
    <r>
      <rPr>
        <sz val="10.5"/>
        <color theme="1"/>
        <rFont val="Century"/>
        <family val="1"/>
      </rPr>
      <t xml:space="preserve"> </t>
    </r>
    <r>
      <rPr>
        <sz val="10.5"/>
        <color theme="1"/>
        <rFont val="ＭＳ 明朝"/>
        <family val="1"/>
        <charset val="128"/>
      </rPr>
      <t>号</t>
    </r>
  </si>
  <si>
    <t>【注意事項】</t>
  </si>
  <si>
    <t>＊法人の場合</t>
  </si>
  <si>
    <t>　法人登記簿に記載の本社所在地、法人名称をご記入ください。</t>
    <phoneticPr fontId="66"/>
  </si>
  <si>
    <t>＊個人の場合</t>
  </si>
  <si>
    <t>　確定申告に記載している事業所の住所が、住民票の住所と異なる場合は、両方ご記入ください。</t>
    <phoneticPr fontId="66"/>
  </si>
  <si>
    <t>＊この同意書を提出された時点で滋賀県税を完納されたとしても、納税が確認できるまで、
　１週間から４週間程度の時間を要する場合がありますので、ご了承ください。</t>
    <phoneticPr fontId="66"/>
  </si>
  <si>
    <t>年度滋賀県中小企業新技術開発プロジェクト補助金交付申請書</t>
    <phoneticPr fontId="2"/>
  </si>
  <si>
    <r>
      <t xml:space="preserve">  滋賀県中小企業新技術開発プロジェクト補助金交付要綱第１０条の規定により、別紙の書類を添えて下記のとおり、令和</t>
    </r>
    <r>
      <rPr>
        <sz val="10.5"/>
        <color rgb="FFFF0000"/>
        <rFont val="ＭＳ 明朝"/>
        <family val="1"/>
        <charset val="128"/>
      </rPr>
      <t>●</t>
    </r>
    <r>
      <rPr>
        <sz val="10.5"/>
        <color theme="1"/>
        <rFont val="ＭＳ 明朝"/>
        <family val="1"/>
        <charset val="128"/>
      </rPr>
      <t>年度滋賀県中小企業新技術開発プロジェクト補助金の交付を申請します。
　なお、この申請に当たり滋賀県補助金等交付規則（昭和４８年滋賀県規則第９号）第４条第２項各号のいずれかに該当する事実が判明したときは、同規則第１６条の規定に基づき補助金等の交付の決定の全部または一部を取り消されても、何ら異議の申立てを行いません。</t>
    </r>
    <phoneticPr fontId="66"/>
  </si>
  <si>
    <t>採択後使用</t>
    <rPh sb="0" eb="2">
      <t>サイタク</t>
    </rPh>
    <rPh sb="2" eb="3">
      <t>ゴ</t>
    </rPh>
    <rPh sb="3" eb="5">
      <t>シヨウ</t>
    </rPh>
    <phoneticPr fontId="2"/>
  </si>
  <si>
    <t>交付決定額</t>
    <rPh sb="0" eb="2">
      <t>コウフ</t>
    </rPh>
    <rPh sb="2" eb="4">
      <t>ケッテイ</t>
    </rPh>
    <rPh sb="4" eb="5">
      <t>ガク</t>
    </rPh>
    <phoneticPr fontId="2"/>
  </si>
  <si>
    <t>補助対象額</t>
    <rPh sb="0" eb="2">
      <t>ホジョ</t>
    </rPh>
    <rPh sb="2" eb="4">
      <t>タイショウ</t>
    </rPh>
    <rPh sb="4" eb="5">
      <t>ガク</t>
    </rPh>
    <phoneticPr fontId="2"/>
  </si>
  <si>
    <t>←小計の備考欄（L列）に入力し交付額を減額（小計の計算が合計と合う必要がある）</t>
    <rPh sb="1" eb="3">
      <t>ショウケイ</t>
    </rPh>
    <rPh sb="4" eb="6">
      <t>ビコウ</t>
    </rPh>
    <rPh sb="6" eb="7">
      <t>ラン</t>
    </rPh>
    <rPh sb="9" eb="10">
      <t>レツ</t>
    </rPh>
    <rPh sb="12" eb="14">
      <t>ニュウリョク</t>
    </rPh>
    <rPh sb="15" eb="17">
      <t>コウフ</t>
    </rPh>
    <rPh sb="17" eb="18">
      <t>ガク</t>
    </rPh>
    <rPh sb="19" eb="21">
      <t>ゲンガク</t>
    </rPh>
    <rPh sb="22" eb="24">
      <t>ショウケイ</t>
    </rPh>
    <rPh sb="25" eb="27">
      <t>ケイサン</t>
    </rPh>
    <rPh sb="28" eb="30">
      <t>ゴウケイ</t>
    </rPh>
    <rPh sb="31" eb="32">
      <t>ア</t>
    </rPh>
    <rPh sb="33" eb="35">
      <t>ヒツヨウ</t>
    </rPh>
    <phoneticPr fontId="2"/>
  </si>
  <si>
    <t>←小計の備考欄（W列）に入力し交付額を減額（小計の計算が合計と合う必要がある）</t>
    <rPh sb="1" eb="3">
      <t>ショウケイ</t>
    </rPh>
    <rPh sb="4" eb="6">
      <t>ビコウ</t>
    </rPh>
    <rPh sb="6" eb="7">
      <t>ラン</t>
    </rPh>
    <rPh sb="9" eb="10">
      <t>レツ</t>
    </rPh>
    <rPh sb="12" eb="14">
      <t>ニュウリョク</t>
    </rPh>
    <rPh sb="15" eb="17">
      <t>コウフ</t>
    </rPh>
    <rPh sb="17" eb="18">
      <t>ガク</t>
    </rPh>
    <rPh sb="19" eb="21">
      <t>ゲンガク</t>
    </rPh>
    <rPh sb="22" eb="24">
      <t>ショウケイ</t>
    </rPh>
    <rPh sb="25" eb="27">
      <t>ケイサン</t>
    </rPh>
    <rPh sb="28" eb="30">
      <t>ゴウケイ</t>
    </rPh>
    <rPh sb="31" eb="32">
      <t>ア</t>
    </rPh>
    <rPh sb="33" eb="35">
      <t>ヒツヨウ</t>
    </rPh>
    <phoneticPr fontId="2"/>
  </si>
  <si>
    <t>補助事業に要する経費（円）</t>
    <phoneticPr fontId="2"/>
  </si>
  <si>
    <t>　　　必ず入力↓</t>
    <rPh sb="3" eb="4">
      <t>カナラ</t>
    </rPh>
    <rPh sb="5" eb="7">
      <t>ニュウリョク</t>
    </rPh>
    <phoneticPr fontId="2"/>
  </si>
  <si>
    <t>消費税等</t>
    <rPh sb="0" eb="3">
      <t>ショウヒゼイ</t>
    </rPh>
    <rPh sb="3" eb="4">
      <t>トウ</t>
    </rPh>
    <phoneticPr fontId="2"/>
  </si>
  <si>
    <r>
      <t xml:space="preserve">内示（変更交付）
</t>
    </r>
    <r>
      <rPr>
        <sz val="8"/>
        <color rgb="FFFF0000"/>
        <rFont val="ＭＳ Ｐ明朝"/>
        <family val="1"/>
        <charset val="128"/>
      </rPr>
      <t>超過額</t>
    </r>
    <rPh sb="0" eb="2">
      <t>ナイジ</t>
    </rPh>
    <rPh sb="9" eb="12">
      <t>チョウカガク</t>
    </rPh>
    <phoneticPr fontId="2"/>
  </si>
  <si>
    <t>内示（当初交付）額</t>
    <rPh sb="0" eb="2">
      <t>ナイジ</t>
    </rPh>
    <rPh sb="3" eb="5">
      <t>トウショ</t>
    </rPh>
    <rPh sb="5" eb="7">
      <t>コウフ</t>
    </rPh>
    <rPh sb="8" eb="9">
      <t>ガク</t>
    </rPh>
    <phoneticPr fontId="2"/>
  </si>
  <si>
    <r>
      <rPr>
        <sz val="9"/>
        <color rgb="FFFF0000"/>
        <rFont val="ＭＳ ゴシック"/>
        <family val="3"/>
        <charset val="128"/>
      </rPr>
      <t>超過額</t>
    </r>
    <r>
      <rPr>
        <sz val="9"/>
        <rFont val="ＭＳ ゴシック"/>
        <family val="3"/>
        <charset val="128"/>
      </rPr>
      <t>（実績）</t>
    </r>
    <rPh sb="0" eb="3">
      <t>チョウカガク</t>
    </rPh>
    <rPh sb="4" eb="6">
      <t>ジッセキ</t>
    </rPh>
    <phoneticPr fontId="2"/>
  </si>
  <si>
    <t>滋賀県</t>
    <rPh sb="0" eb="3">
      <t>シガケン</t>
    </rPh>
    <phoneticPr fontId="2"/>
  </si>
  <si>
    <t>様式1号の別紙1の別添1</t>
  </si>
  <si>
    <t>※採択後の中間（様式6）、報告（様式7）に使用時はＫ～Ｖを再表示</t>
    <rPh sb="1" eb="3">
      <t>サイタク</t>
    </rPh>
    <rPh sb="3" eb="4">
      <t>ゴ</t>
    </rPh>
    <rPh sb="5" eb="7">
      <t>チュウカン</t>
    </rPh>
    <rPh sb="8" eb="10">
      <t>ヨウシキ</t>
    </rPh>
    <rPh sb="13" eb="15">
      <t>ホウコク</t>
    </rPh>
    <rPh sb="16" eb="18">
      <t>ヨウシキ</t>
    </rPh>
    <rPh sb="21" eb="23">
      <t>シヨウ</t>
    </rPh>
    <rPh sb="23" eb="24">
      <t>ジ</t>
    </rPh>
    <rPh sb="29" eb="30">
      <t>サイ</t>
    </rPh>
    <rPh sb="30" eb="32">
      <t>ヒョウジ</t>
    </rPh>
    <phoneticPr fontId="2"/>
  </si>
  <si>
    <t>または、「表示」 → 「ユーザー設定のビュー」 →「3報告」or「4全体表示」→　「表示」</t>
    <rPh sb="5" eb="7">
      <t>ヒョウジ</t>
    </rPh>
    <rPh sb="16" eb="18">
      <t>セッテイ</t>
    </rPh>
    <rPh sb="27" eb="29">
      <t>ホウコク</t>
    </rPh>
    <rPh sb="34" eb="36">
      <t>ゼンタイ</t>
    </rPh>
    <rPh sb="36" eb="38">
      <t>ヒョウジ</t>
    </rPh>
    <rPh sb="42" eb="44">
      <t>ヒョウジ</t>
    </rPh>
    <phoneticPr fontId="2"/>
  </si>
  <si>
    <t>振込口座確認</t>
    <rPh sb="2" eb="4">
      <t>コウザ</t>
    </rPh>
    <rPh sb="4" eb="6">
      <t>カクニン</t>
    </rPh>
    <phoneticPr fontId="2"/>
  </si>
  <si>
    <t>金融機関名</t>
    <phoneticPr fontId="2"/>
  </si>
  <si>
    <t>預金の種類</t>
    <phoneticPr fontId="2"/>
  </si>
  <si>
    <t>本店・支店名等</t>
    <rPh sb="0" eb="2">
      <t>ホンテン</t>
    </rPh>
    <rPh sb="3" eb="6">
      <t>シテンメイ</t>
    </rPh>
    <rPh sb="6" eb="7">
      <t>トウ</t>
    </rPh>
    <phoneticPr fontId="2"/>
  </si>
  <si>
    <t>口座番号</t>
    <rPh sb="0" eb="2">
      <t>コウザ</t>
    </rPh>
    <rPh sb="2" eb="4">
      <t>バンゴウ</t>
    </rPh>
    <phoneticPr fontId="2"/>
  </si>
  <si>
    <r>
      <t>口座名義</t>
    </r>
    <r>
      <rPr>
        <sz val="8"/>
        <rFont val="ＭＳ 明朝"/>
        <family val="1"/>
        <charset val="128"/>
      </rPr>
      <t>（カタカナ）</t>
    </r>
    <rPh sb="0" eb="2">
      <t>コウザ</t>
    </rPh>
    <rPh sb="2" eb="4">
      <t>メイギ</t>
    </rPh>
    <phoneticPr fontId="2"/>
  </si>
  <si>
    <t>受領する滋賀県の支払金については、下記の預金口座へ振込んでください。</t>
    <phoneticPr fontId="2"/>
  </si>
  <si>
    <r>
      <t>限度額</t>
    </r>
    <r>
      <rPr>
        <sz val="9"/>
        <rFont val="ＭＳ ゴシック"/>
        <family val="3"/>
        <charset val="128"/>
      </rPr>
      <t>(万円)</t>
    </r>
    <rPh sb="0" eb="3">
      <t>ゲンドガク</t>
    </rPh>
    <rPh sb="4" eb="6">
      <t>マンエン</t>
    </rPh>
    <phoneticPr fontId="2"/>
  </si>
  <si>
    <t>2-16</t>
  </si>
  <si>
    <t>2-17</t>
  </si>
  <si>
    <t>2-18</t>
  </si>
  <si>
    <t>2-19</t>
  </si>
  <si>
    <t>2-20</t>
  </si>
  <si>
    <r>
      <t>申請</t>
    </r>
    <r>
      <rPr>
        <sz val="10"/>
        <color rgb="FFFF0000"/>
        <rFont val="ＭＳ ゴシック"/>
        <family val="3"/>
        <charset val="128"/>
      </rPr>
      <t>超過額</t>
    </r>
    <rPh sb="0" eb="2">
      <t>シンセイ</t>
    </rPh>
    <rPh sb="2" eb="5">
      <t>チョウカガク</t>
    </rPh>
    <phoneticPr fontId="2"/>
  </si>
  <si>
    <t>代表者</t>
    <phoneticPr fontId="66"/>
  </si>
  <si>
    <t>(役職・氏名)</t>
    <rPh sb="1" eb="3">
      <t>ヤクショク</t>
    </rPh>
    <rPh sb="4" eb="6">
      <t>シメイ</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</si>
</sst>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Red]&quot;¥&quot;\!\(#\!\,##0&quot;¥&quot;\!\)"/>
    <numFmt numFmtId="177" formatCode="#,##0_ "/>
    <numFmt numFmtId="178" formatCode="#,###"/>
    <numFmt numFmtId="179" formatCode="\+#,###;\-#,###;#"/>
    <numFmt numFmtId="180" formatCode="#,##0;#,##0;"/>
    <numFmt numFmtId="181" formatCode="m/d;@"/>
    <numFmt numFmtId="182" formatCode="#,##0_);[Red]\(#,##0\)"/>
    <numFmt numFmtId="183" formatCode="m/d"/>
    <numFmt numFmtId="184" formatCode="[$]ggge&quot;年&quot;m&quot;月&quot;d&quot;日&quot;;@" x16r2:formatCode16="[$-ja-JP-x-gannen]ggge&quot;年&quot;m&quot;月&quot;d&quot;日&quot;;@"/>
    <numFmt numFmtId="185" formatCode="&quot;「　&quot;@&quot;　」&quot;"/>
    <numFmt numFmtId="186" formatCode="[$]ggge;@" x16r2:formatCode16="[$-ja-JP-x-gannen]ggge;@"/>
    <numFmt numFmtId="187" formatCode="0.0%"/>
    <numFmt numFmtId="188" formatCode="#,##0_ ;[Red]\-#,##0\ "/>
    <numFmt numFmtId="189" formatCode="0_);[Red]\(0\)"/>
  </numFmts>
  <fonts count="87">
    <font>
      <sz val="9"/>
      <name val="ＭＳ ゴシック"/>
      <family val="3"/>
      <charset val="128"/>
    </font>
    <font>
      <sz val="11"/>
      <color theme="1"/>
      <name val="ＭＳ Ｐゴシック"/>
      <family val="2"/>
      <charset val="128"/>
      <scheme val="minor"/>
    </font>
    <font>
      <sz val="6"/>
      <name val="ＭＳ ゴシック"/>
      <family val="3"/>
      <charset val="128"/>
    </font>
    <font>
      <sz val="10.5"/>
      <name val="ＭＳ 明朝"/>
      <family val="1"/>
      <charset val="128"/>
    </font>
    <font>
      <u/>
      <sz val="10.5"/>
      <name val="ＭＳ 明朝"/>
      <family val="1"/>
      <charset val="128"/>
    </font>
    <font>
      <sz val="11"/>
      <name val="ＭＳ 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ゴシック"/>
      <family val="3"/>
      <charset val="128"/>
    </font>
    <font>
      <sz val="9"/>
      <name val="ＭＳ 明朝"/>
      <family val="1"/>
      <charset val="128"/>
    </font>
    <font>
      <sz val="9"/>
      <color rgb="FFFF0000"/>
      <name val="ＭＳ ゴシック"/>
      <family val="3"/>
      <charset val="128"/>
    </font>
    <font>
      <sz val="11"/>
      <name val="ＭＳ Ｐゴシック"/>
      <family val="3"/>
      <charset val="128"/>
      <scheme val="major"/>
    </font>
    <font>
      <sz val="9"/>
      <name val="ＭＳ ゴシック"/>
      <family val="3"/>
      <charset val="128"/>
    </font>
    <font>
      <sz val="8"/>
      <name val="ＭＳ Ｐ明朝"/>
      <family val="1"/>
      <charset val="128"/>
    </font>
    <font>
      <sz val="11"/>
      <color rgb="FFFF0000"/>
      <name val="BIZ UDPゴシック"/>
      <family val="3"/>
      <charset val="128"/>
    </font>
    <font>
      <sz val="8"/>
      <name val="ＭＳ ゴシック"/>
      <family val="3"/>
      <charset val="128"/>
    </font>
    <font>
      <sz val="12"/>
      <color rgb="FFFF0000"/>
      <name val="ＭＳ 明朝"/>
      <family val="1"/>
      <charset val="128"/>
    </font>
    <font>
      <sz val="11"/>
      <color indexed="10"/>
      <name val="MS P ゴシック"/>
      <family val="3"/>
      <charset val="128"/>
    </font>
    <font>
      <sz val="9"/>
      <name val="BIZ UDPゴシック"/>
      <family val="3"/>
      <charset val="128"/>
    </font>
    <font>
      <sz val="10.5"/>
      <color rgb="FFFF0000"/>
      <name val="ＭＳ 明朝"/>
      <family val="1"/>
      <charset val="128"/>
    </font>
    <font>
      <sz val="11"/>
      <color rgb="FFFF0000"/>
      <name val="ＭＳ ゴシック"/>
      <family val="3"/>
      <charset val="128"/>
    </font>
    <font>
      <sz val="12"/>
      <color indexed="10"/>
      <name val="MS P ゴシック"/>
      <family val="3"/>
      <charset val="128"/>
    </font>
    <font>
      <sz val="10"/>
      <name val="ＭＳ Ｐゴシック"/>
      <family val="3"/>
      <charset val="128"/>
    </font>
    <font>
      <sz val="10.5"/>
      <color theme="0" tint="-0.249977111117893"/>
      <name val="ＭＳ 明朝"/>
      <family val="1"/>
      <charset val="128"/>
    </font>
    <font>
      <sz val="10"/>
      <name val="ＭＳ 明朝"/>
      <family val="1"/>
      <charset val="128"/>
    </font>
    <font>
      <sz val="8"/>
      <name val="ＭＳ 明朝"/>
      <family val="1"/>
      <charset val="128"/>
    </font>
    <font>
      <sz val="9.5"/>
      <name val="ＭＳ 明朝"/>
      <family val="1"/>
      <charset val="128"/>
    </font>
    <font>
      <sz val="6"/>
      <name val="ＭＳ Ｐ明朝"/>
      <family val="1"/>
      <charset val="128"/>
    </font>
    <font>
      <sz val="10"/>
      <name val="ＭＳ Ｐゴシック"/>
      <family val="3"/>
      <charset val="128"/>
      <scheme val="major"/>
    </font>
    <font>
      <sz val="9"/>
      <color rgb="FFFF0000"/>
      <name val="ＭＳ 明朝"/>
      <family val="1"/>
      <charset val="128"/>
    </font>
    <font>
      <sz val="10.5"/>
      <name val="ＭＳ ゴシック"/>
      <family val="3"/>
      <charset val="128"/>
    </font>
    <font>
      <sz val="11"/>
      <color rgb="FFFF0000"/>
      <name val="ＭＳ Ｐ明朝"/>
      <family val="1"/>
      <charset val="128"/>
    </font>
    <font>
      <b/>
      <sz val="11"/>
      <color rgb="FFFF0000"/>
      <name val="BIZ UDPゴシック"/>
      <family val="3"/>
      <charset val="128"/>
    </font>
    <font>
      <sz val="11"/>
      <color rgb="FFFF0000"/>
      <name val="ＭＳ 明朝"/>
      <family val="1"/>
      <charset val="128"/>
    </font>
    <font>
      <sz val="8"/>
      <color rgb="FFFF0000"/>
      <name val="ＭＳ Ｐ明朝"/>
      <family val="1"/>
      <charset val="128"/>
    </font>
    <font>
      <u/>
      <sz val="11"/>
      <name val="ＭＳ Ｐ明朝"/>
      <family val="1"/>
      <charset val="128"/>
    </font>
    <font>
      <u/>
      <sz val="11"/>
      <name val="ＭＳ Ｐゴシック"/>
      <family val="3"/>
      <charset val="128"/>
      <scheme val="major"/>
    </font>
    <font>
      <u/>
      <sz val="11"/>
      <color rgb="FFFF0000"/>
      <name val="ＭＳ Ｐ明朝"/>
      <family val="1"/>
      <charset val="128"/>
    </font>
    <font>
      <b/>
      <sz val="10"/>
      <color rgb="FFFF0000"/>
      <name val="BIZ UDPゴシック"/>
      <family val="3"/>
      <charset val="128"/>
    </font>
    <font>
      <sz val="11"/>
      <color theme="8" tint="-0.249977111117893"/>
      <name val="BIZ UDゴシック"/>
      <family val="3"/>
      <charset val="128"/>
    </font>
    <font>
      <sz val="10"/>
      <name val="ＭＳ Ｐゴシック"/>
      <family val="3"/>
      <charset val="128"/>
      <scheme val="minor"/>
    </font>
    <font>
      <sz val="10"/>
      <color theme="8" tint="-0.249977111117893"/>
      <name val="BIZ UDゴシック"/>
      <family val="3"/>
      <charset val="128"/>
    </font>
    <font>
      <b/>
      <sz val="10"/>
      <color theme="8" tint="-0.249977111117893"/>
      <name val="BIZ UDゴシック"/>
      <family val="3"/>
      <charset val="128"/>
    </font>
    <font>
      <sz val="14"/>
      <color rgb="FFFF0000"/>
      <name val="BIZ UDゴシック"/>
      <family val="3"/>
      <charset val="128"/>
    </font>
    <font>
      <sz val="11"/>
      <color theme="9" tint="-0.249977111117893"/>
      <name val="ＭＳ Ｐ明朝"/>
      <family val="1"/>
      <charset val="128"/>
    </font>
    <font>
      <sz val="11"/>
      <name val="ＭＳ 明朝"/>
      <family val="1"/>
      <charset val="128"/>
    </font>
    <font>
      <sz val="11"/>
      <name val="Cambria"/>
      <family val="1"/>
    </font>
    <font>
      <u/>
      <sz val="11"/>
      <name val="Cambria"/>
      <family val="1"/>
    </font>
    <font>
      <b/>
      <sz val="10.5"/>
      <color rgb="FFFF0000"/>
      <name val="ＭＳ 明朝"/>
      <family val="1"/>
      <charset val="128"/>
    </font>
    <font>
      <sz val="8"/>
      <color theme="9" tint="-0.249977111117893"/>
      <name val="ＭＳ 明朝"/>
      <family val="1"/>
      <charset val="128"/>
    </font>
    <font>
      <sz val="14"/>
      <name val="ＭＳ ゴシック"/>
      <family val="3"/>
      <charset val="128"/>
    </font>
    <font>
      <b/>
      <sz val="12"/>
      <color indexed="10"/>
      <name val="ＭＳ ゴシック"/>
      <family val="3"/>
      <charset val="128"/>
    </font>
    <font>
      <sz val="10"/>
      <color indexed="10"/>
      <name val="ＭＳ ゴシック"/>
      <family val="3"/>
      <charset val="128"/>
    </font>
    <font>
      <sz val="9"/>
      <color indexed="81"/>
      <name val="ＭＳ Ｐゴシック"/>
      <family val="3"/>
      <charset val="128"/>
    </font>
    <font>
      <sz val="10"/>
      <color rgb="FFFF0000"/>
      <name val="ＭＳ ゴシック"/>
      <family val="3"/>
      <charset val="128"/>
    </font>
    <font>
      <b/>
      <sz val="11"/>
      <color rgb="FFFF0000"/>
      <name val="ＭＳ ゴシック"/>
      <family val="3"/>
      <charset val="128"/>
    </font>
    <font>
      <sz val="10"/>
      <color indexed="10"/>
      <name val="MS P ゴシック"/>
      <family val="3"/>
      <charset val="128"/>
    </font>
    <font>
      <b/>
      <sz val="10"/>
      <color indexed="10"/>
      <name val="MS P ゴシック"/>
      <family val="3"/>
      <charset val="128"/>
    </font>
    <font>
      <sz val="9"/>
      <color indexed="10"/>
      <name val="MS P ゴシック"/>
      <family val="3"/>
      <charset val="128"/>
    </font>
    <font>
      <b/>
      <sz val="9"/>
      <color indexed="10"/>
      <name val="MS P ゴシック"/>
      <family val="3"/>
      <charset val="128"/>
    </font>
    <font>
      <sz val="10"/>
      <color rgb="FFFF0000"/>
      <name val="ＭＳ 明朝"/>
      <family val="1"/>
      <charset val="128"/>
    </font>
    <font>
      <b/>
      <sz val="9"/>
      <color rgb="FFFF0000"/>
      <name val="ＭＳ 明朝"/>
      <family val="1"/>
      <charset val="128"/>
    </font>
    <font>
      <sz val="11"/>
      <color theme="0" tint="-0.249977111117893"/>
      <name val="ＭＳ Ｐ明朝"/>
      <family val="1"/>
      <charset val="128"/>
    </font>
    <font>
      <sz val="10.5"/>
      <color theme="1"/>
      <name val="ＭＳ 明朝"/>
      <family val="1"/>
      <charset val="128"/>
    </font>
    <font>
      <sz val="10.5"/>
      <color theme="1"/>
      <name val="Century"/>
      <family val="1"/>
    </font>
    <font>
      <sz val="6"/>
      <name val="ＭＳ Ｐゴシック"/>
      <family val="2"/>
      <charset val="128"/>
      <scheme val="minor"/>
    </font>
    <font>
      <sz val="10.5"/>
      <color theme="1"/>
      <name val="Century"/>
      <family val="1"/>
      <charset val="128"/>
    </font>
    <font>
      <sz val="10.5"/>
      <color theme="1"/>
      <name val="Yu Gothic"/>
      <family val="1"/>
      <charset val="128"/>
    </font>
    <font>
      <sz val="9"/>
      <color theme="1"/>
      <name val="ＭＳ 明朝"/>
      <family val="1"/>
      <charset val="128"/>
    </font>
    <font>
      <vertAlign val="superscript"/>
      <sz val="10.5"/>
      <color theme="1"/>
      <name val="ＭＳ 明朝"/>
      <family val="1"/>
      <charset val="128"/>
    </font>
    <font>
      <sz val="10"/>
      <color theme="1"/>
      <name val="ＭＳ 明朝"/>
      <family val="1"/>
      <charset val="128"/>
    </font>
    <font>
      <sz val="14"/>
      <color theme="1"/>
      <name val="ＭＳ 明朝"/>
      <family val="1"/>
      <charset val="128"/>
    </font>
    <font>
      <u/>
      <sz val="10"/>
      <color theme="1"/>
      <name val="ＭＳ 明朝"/>
      <family val="1"/>
      <charset val="128"/>
    </font>
    <font>
      <u/>
      <sz val="10.5"/>
      <color theme="1"/>
      <name val="ＭＳ 明朝"/>
      <family val="1"/>
      <charset val="128"/>
    </font>
    <font>
      <sz val="10.5"/>
      <name val="Calibri"/>
      <family val="2"/>
    </font>
    <font>
      <b/>
      <sz val="10.5"/>
      <color rgb="FFFF0000"/>
      <name val="Calibri"/>
      <family val="2"/>
    </font>
    <font>
      <sz val="11"/>
      <name val="Calibri"/>
      <family val="2"/>
    </font>
    <font>
      <b/>
      <sz val="11"/>
      <color rgb="FFFF0000"/>
      <name val="Calibri"/>
      <family val="2"/>
    </font>
    <font>
      <sz val="11"/>
      <color indexed="81"/>
      <name val="MS P ゴシック"/>
      <family val="3"/>
      <charset val="128"/>
    </font>
    <font>
      <sz val="9"/>
      <color theme="0" tint="-0.34998626667073579"/>
      <name val="ＭＳ 明朝"/>
      <family val="1"/>
      <charset val="128"/>
    </font>
    <font>
      <b/>
      <sz val="20"/>
      <color indexed="10"/>
      <name val="MS P ゴシック"/>
      <family val="3"/>
      <charset val="128"/>
    </font>
    <font>
      <sz val="6"/>
      <name val="ＭＳ 明朝"/>
      <family val="1"/>
      <charset val="128"/>
    </font>
    <font>
      <sz val="6"/>
      <color theme="1"/>
      <name val="ＭＳ ゴシック"/>
      <family val="3"/>
      <charset val="128"/>
    </font>
    <font>
      <sz val="8"/>
      <color indexed="81"/>
      <name val="MS P ゴシック"/>
      <family val="3"/>
      <charset val="128"/>
    </font>
    <font>
      <b/>
      <sz val="11"/>
      <color indexed="10"/>
      <name val="MS P ゴシック"/>
      <family val="3"/>
      <charset val="128"/>
    </font>
    <font>
      <b/>
      <sz val="12"/>
      <color indexed="10"/>
      <name val="MS P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F4EB"/>
        <bgColor indexed="64"/>
      </patternFill>
    </fill>
    <fill>
      <patternFill patternType="solid">
        <fgColor theme="9" tint="0.79998168889431442"/>
        <bgColor indexed="64"/>
      </patternFill>
    </fill>
    <fill>
      <patternFill patternType="solid">
        <fgColor rgb="FFFFFFEB"/>
        <bgColor indexed="64"/>
      </patternFill>
    </fill>
    <fill>
      <patternFill patternType="solid">
        <fgColor rgb="FFFEF4EC"/>
        <bgColor indexed="64"/>
      </patternFill>
    </fill>
    <fill>
      <patternFill patternType="solid">
        <fgColor theme="8"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4">
    <xf numFmtId="0" fontId="0" fillId="0" borderId="0"/>
    <xf numFmtId="38" fontId="13" fillId="0" borderId="0" applyFont="0" applyFill="0" applyBorder="0" applyAlignment="0" applyProtection="0">
      <alignment vertical="center"/>
    </xf>
    <xf numFmtId="0" fontId="1" fillId="0" borderId="0">
      <alignment vertical="center"/>
    </xf>
    <xf numFmtId="9" fontId="13" fillId="0" borderId="0" applyFont="0" applyFill="0" applyBorder="0" applyAlignment="0" applyProtection="0">
      <alignment vertical="center"/>
    </xf>
  </cellStyleXfs>
  <cellXfs count="519">
    <xf numFmtId="0" fontId="0" fillId="0" borderId="0" xfId="0"/>
    <xf numFmtId="0" fontId="3" fillId="0" borderId="0" xfId="0" applyFont="1" applyAlignment="1">
      <alignment horizontal="justify"/>
    </xf>
    <xf numFmtId="0" fontId="4"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vertical="center"/>
    </xf>
    <xf numFmtId="0" fontId="3" fillId="0" borderId="1" xfId="0" applyFont="1" applyBorder="1" applyAlignment="1">
      <alignment horizontal="center" vertical="center" wrapText="1"/>
    </xf>
    <xf numFmtId="0" fontId="5" fillId="0" borderId="0" xfId="0" applyFont="1" applyAlignment="1">
      <alignment vertical="center"/>
    </xf>
    <xf numFmtId="0" fontId="6" fillId="0" borderId="0" xfId="0" applyFont="1"/>
    <xf numFmtId="0" fontId="0" fillId="0" borderId="0" xfId="0" applyAlignment="1">
      <alignment wrapText="1"/>
    </xf>
    <xf numFmtId="0" fontId="10" fillId="0" borderId="0" xfId="0" applyFont="1" applyAlignment="1">
      <alignment horizontal="center"/>
    </xf>
    <xf numFmtId="0" fontId="10" fillId="0" borderId="0" xfId="0" applyFont="1"/>
    <xf numFmtId="0" fontId="10" fillId="0" borderId="0" xfId="0" applyFont="1" applyAlignment="1">
      <alignment wrapText="1"/>
    </xf>
    <xf numFmtId="0" fontId="3" fillId="0" borderId="1" xfId="0" applyFont="1" applyBorder="1" applyAlignment="1">
      <alignment horizontal="justify" vertical="center" wrapText="1"/>
    </xf>
    <xf numFmtId="0" fontId="3"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5" xfId="0" applyFont="1" applyBorder="1" applyAlignment="1">
      <alignment horizontal="center" vertical="center" wrapText="1"/>
    </xf>
    <xf numFmtId="177" fontId="6" fillId="0" borderId="5" xfId="0" applyNumberFormat="1" applyFont="1" applyBorder="1" applyAlignment="1">
      <alignment vertical="center"/>
    </xf>
    <xf numFmtId="0" fontId="6" fillId="0" borderId="7" xfId="0" applyFont="1" applyBorder="1" applyAlignment="1">
      <alignment horizontal="justify" vertical="center" wrapText="1"/>
    </xf>
    <xf numFmtId="0" fontId="6" fillId="0" borderId="7" xfId="0" applyFont="1" applyBorder="1" applyAlignment="1">
      <alignment horizontal="center" vertical="center" wrapText="1"/>
    </xf>
    <xf numFmtId="177" fontId="6" fillId="0" borderId="7" xfId="0" applyNumberFormat="1" applyFont="1" applyBorder="1" applyAlignment="1">
      <alignment vertical="center"/>
    </xf>
    <xf numFmtId="0" fontId="6" fillId="0" borderId="9" xfId="0" applyFont="1" applyBorder="1" applyAlignment="1">
      <alignment horizontal="justify" vertical="center" wrapText="1"/>
    </xf>
    <xf numFmtId="0" fontId="6" fillId="0" borderId="9" xfId="0" applyFont="1" applyBorder="1" applyAlignment="1">
      <alignment horizontal="center" vertical="center" wrapText="1"/>
    </xf>
    <xf numFmtId="177" fontId="6" fillId="0" borderId="9" xfId="0" applyNumberFormat="1" applyFont="1" applyBorder="1" applyAlignment="1">
      <alignment vertical="center"/>
    </xf>
    <xf numFmtId="0" fontId="11" fillId="0" borderId="0" xfId="0" applyFont="1" applyAlignment="1">
      <alignment horizontal="center" vertical="center"/>
    </xf>
    <xf numFmtId="0" fontId="11" fillId="0" borderId="0" xfId="0" applyFont="1"/>
    <xf numFmtId="12" fontId="6" fillId="0" borderId="1" xfId="0" applyNumberFormat="1" applyFont="1" applyBorder="1" applyAlignment="1">
      <alignment horizontal="center" vertical="center"/>
    </xf>
    <xf numFmtId="178" fontId="3" fillId="0" borderId="1" xfId="1" applyNumberFormat="1" applyFont="1" applyBorder="1" applyAlignment="1">
      <alignment horizontal="right" vertical="center" wrapText="1"/>
    </xf>
    <xf numFmtId="178" fontId="6" fillId="0" borderId="5" xfId="0" applyNumberFormat="1" applyFont="1" applyBorder="1" applyAlignment="1">
      <alignment vertical="center"/>
    </xf>
    <xf numFmtId="178" fontId="6" fillId="0" borderId="7" xfId="0" applyNumberFormat="1" applyFont="1" applyBorder="1" applyAlignment="1">
      <alignment vertical="center"/>
    </xf>
    <xf numFmtId="178" fontId="6" fillId="0" borderId="9" xfId="0" applyNumberFormat="1" applyFont="1" applyBorder="1" applyAlignment="1">
      <alignment vertical="center"/>
    </xf>
    <xf numFmtId="178" fontId="6" fillId="0" borderId="1" xfId="0" applyNumberFormat="1" applyFont="1" applyBorder="1" applyAlignment="1">
      <alignment vertical="center"/>
    </xf>
    <xf numFmtId="9" fontId="6" fillId="0" borderId="0" xfId="0" applyNumberFormat="1" applyFont="1" applyAlignment="1">
      <alignment horizontal="center" vertical="center"/>
    </xf>
    <xf numFmtId="0" fontId="14" fillId="0" borderId="10"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8" xfId="0" applyFont="1" applyBorder="1" applyAlignment="1">
      <alignment horizontal="justify" vertical="center" wrapText="1"/>
    </xf>
    <xf numFmtId="12" fontId="12" fillId="0" borderId="0" xfId="0" applyNumberFormat="1" applyFont="1" applyAlignment="1">
      <alignment vertical="center"/>
    </xf>
    <xf numFmtId="177" fontId="14" fillId="0" borderId="5" xfId="0" applyNumberFormat="1" applyFont="1" applyBorder="1" applyAlignment="1">
      <alignment vertical="center"/>
    </xf>
    <xf numFmtId="177" fontId="14" fillId="0" borderId="7" xfId="0" applyNumberFormat="1" applyFont="1" applyBorder="1" applyAlignment="1">
      <alignment vertical="center"/>
    </xf>
    <xf numFmtId="177" fontId="14" fillId="0" borderId="9" xfId="0" applyNumberFormat="1" applyFont="1" applyBorder="1" applyAlignment="1">
      <alignment vertical="center"/>
    </xf>
    <xf numFmtId="0" fontId="15" fillId="0" borderId="0" xfId="0" applyFont="1"/>
    <xf numFmtId="0" fontId="4" fillId="0" borderId="0" xfId="0" applyFont="1" applyAlignment="1">
      <alignment horizontal="left"/>
    </xf>
    <xf numFmtId="0" fontId="19" fillId="0" borderId="0" xfId="0" applyFont="1"/>
    <xf numFmtId="0" fontId="21" fillId="0" borderId="0" xfId="0" applyFont="1" applyAlignment="1">
      <alignment vertical="center"/>
    </xf>
    <xf numFmtId="0" fontId="20" fillId="0" borderId="0" xfId="0" applyFont="1" applyAlignment="1">
      <alignment vertical="center"/>
    </xf>
    <xf numFmtId="178" fontId="3" fillId="0" borderId="1" xfId="1" applyNumberFormat="1" applyFont="1" applyFill="1" applyBorder="1" applyAlignment="1">
      <alignment horizontal="right" vertical="center" wrapText="1"/>
    </xf>
    <xf numFmtId="0" fontId="23"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2" fillId="4" borderId="17" xfId="0" applyFont="1" applyFill="1" applyBorder="1" applyAlignment="1">
      <alignment horizontal="center" vertical="center"/>
    </xf>
    <xf numFmtId="0" fontId="24" fillId="0" borderId="0" xfId="0" applyFont="1" applyAlignment="1">
      <alignment horizontal="center" vertical="center" wrapText="1"/>
    </xf>
    <xf numFmtId="0" fontId="0" fillId="0" borderId="0" xfId="0" applyAlignment="1">
      <alignment horizontal="center"/>
    </xf>
    <xf numFmtId="176" fontId="25" fillId="0" borderId="1" xfId="0" applyNumberFormat="1" applyFont="1" applyBorder="1" applyAlignment="1">
      <alignment horizontal="center" vertical="center" wrapText="1"/>
    </xf>
    <xf numFmtId="0" fontId="26" fillId="0" borderId="1" xfId="0" applyFont="1" applyBorder="1" applyAlignment="1">
      <alignment vertical="center"/>
    </xf>
    <xf numFmtId="0" fontId="26" fillId="0" borderId="5" xfId="0" applyFont="1" applyBorder="1" applyAlignment="1">
      <alignment vertical="center"/>
    </xf>
    <xf numFmtId="0" fontId="26" fillId="0" borderId="7" xfId="0" applyFont="1" applyBorder="1" applyAlignment="1">
      <alignment vertical="center"/>
    </xf>
    <xf numFmtId="0" fontId="26" fillId="0" borderId="9" xfId="0" applyFont="1" applyBorder="1" applyAlignment="1">
      <alignment vertical="center"/>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0" fontId="27" fillId="0" borderId="0" xfId="0" applyFont="1" applyAlignment="1">
      <alignment horizontal="justify"/>
    </xf>
    <xf numFmtId="0" fontId="10" fillId="0" borderId="0" xfId="0" applyFont="1" applyAlignment="1">
      <alignment vertical="center"/>
    </xf>
    <xf numFmtId="0" fontId="4" fillId="0" borderId="0" xfId="0" applyFont="1" applyAlignment="1">
      <alignment horizontal="right" vertical="center"/>
    </xf>
    <xf numFmtId="0" fontId="27" fillId="0" borderId="1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justify" vertical="top" wrapText="1"/>
    </xf>
    <xf numFmtId="0" fontId="9" fillId="2" borderId="1" xfId="0" applyFont="1" applyFill="1" applyBorder="1" applyAlignment="1">
      <alignment horizontal="center" vertical="center" wrapText="1"/>
    </xf>
    <xf numFmtId="12" fontId="8" fillId="0" borderId="1" xfId="0" applyNumberFormat="1" applyFont="1" applyBorder="1" applyAlignment="1">
      <alignment horizontal="center" vertical="center"/>
    </xf>
    <xf numFmtId="0" fontId="10" fillId="0" borderId="13" xfId="0" applyFont="1" applyBorder="1" applyAlignment="1">
      <alignment horizontal="center" vertical="center"/>
    </xf>
    <xf numFmtId="3" fontId="27" fillId="0" borderId="1" xfId="0" applyNumberFormat="1" applyFont="1" applyBorder="1" applyAlignment="1">
      <alignment vertical="center" wrapText="1"/>
    </xf>
    <xf numFmtId="0" fontId="2" fillId="0" borderId="28" xfId="0" applyFont="1" applyBorder="1" applyAlignment="1">
      <alignment horizontal="center" vertical="center" wrapText="1"/>
    </xf>
    <xf numFmtId="0" fontId="10" fillId="0" borderId="28" xfId="0" applyFont="1" applyBorder="1"/>
    <xf numFmtId="0" fontId="28" fillId="0" borderId="0" xfId="0" applyFont="1"/>
    <xf numFmtId="0" fontId="28" fillId="0" borderId="0" xfId="0" applyFont="1" applyAlignment="1">
      <alignment horizontal="center" vertical="center"/>
    </xf>
    <xf numFmtId="9" fontId="8" fillId="0" borderId="0" xfId="0" applyNumberFormat="1" applyFont="1" applyAlignment="1">
      <alignment horizontal="center" vertical="center"/>
    </xf>
    <xf numFmtId="0" fontId="10" fillId="0" borderId="14" xfId="0" applyFont="1" applyBorder="1" applyAlignment="1">
      <alignment horizontal="center" vertical="center"/>
    </xf>
    <xf numFmtId="180" fontId="27" fillId="0" borderId="11" xfId="0" applyNumberFormat="1" applyFont="1" applyBorder="1" applyAlignment="1">
      <alignment vertical="center" wrapText="1"/>
    </xf>
    <xf numFmtId="0" fontId="30" fillId="0" borderId="0" xfId="0" applyFont="1"/>
    <xf numFmtId="0" fontId="27" fillId="0" borderId="13" xfId="0" applyFont="1" applyBorder="1" applyAlignment="1">
      <alignment horizontal="center" vertical="center" wrapText="1"/>
    </xf>
    <xf numFmtId="3" fontId="27" fillId="0" borderId="30" xfId="0" applyNumberFormat="1" applyFont="1" applyBorder="1" applyAlignment="1">
      <alignment vertical="center" wrapText="1"/>
    </xf>
    <xf numFmtId="0" fontId="27" fillId="0" borderId="14" xfId="0" applyFont="1" applyBorder="1" applyAlignment="1">
      <alignment horizontal="center" vertical="center" wrapText="1"/>
    </xf>
    <xf numFmtId="180" fontId="27" fillId="0" borderId="31" xfId="0" applyNumberFormat="1" applyFont="1" applyBorder="1" applyAlignment="1">
      <alignment vertical="center" wrapText="1"/>
    </xf>
    <xf numFmtId="0" fontId="30" fillId="0" borderId="0" xfId="0" applyFont="1" applyAlignment="1">
      <alignment vertical="center"/>
    </xf>
    <xf numFmtId="179" fontId="30" fillId="0" borderId="0" xfId="0" applyNumberFormat="1" applyFont="1" applyAlignment="1">
      <alignment vertical="center"/>
    </xf>
    <xf numFmtId="0" fontId="31" fillId="0" borderId="0" xfId="0" applyFont="1"/>
    <xf numFmtId="0" fontId="3" fillId="0" borderId="0" xfId="0" applyFont="1" applyAlignment="1">
      <alignment horizontal="justify" vertical="top" wrapText="1"/>
    </xf>
    <xf numFmtId="0" fontId="3" fillId="0" borderId="0" xfId="0" applyFont="1" applyAlignment="1">
      <alignment wrapText="1"/>
    </xf>
    <xf numFmtId="0" fontId="3" fillId="0" borderId="0" xfId="0" applyFont="1" applyAlignment="1">
      <alignment horizontal="center" vertical="center" wrapText="1"/>
    </xf>
    <xf numFmtId="0" fontId="32" fillId="0" borderId="0" xfId="0" applyFont="1"/>
    <xf numFmtId="0" fontId="17" fillId="0" borderId="0" xfId="0" applyFont="1"/>
    <xf numFmtId="0" fontId="32"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horizontal="center" vertical="center"/>
    </xf>
    <xf numFmtId="0" fontId="34" fillId="0" borderId="0" xfId="0" applyFont="1" applyAlignment="1">
      <alignment horizontal="left" wrapText="1"/>
    </xf>
    <xf numFmtId="0" fontId="21" fillId="0" borderId="0" xfId="0" applyFont="1" applyAlignment="1">
      <alignment horizontal="left"/>
    </xf>
    <xf numFmtId="0" fontId="3" fillId="0" borderId="0" xfId="0" applyFont="1" applyAlignment="1">
      <alignment horizontal="left" vertical="center"/>
    </xf>
    <xf numFmtId="0" fontId="35" fillId="0" borderId="36" xfId="0" applyFont="1" applyBorder="1" applyAlignment="1">
      <alignment horizontal="left" vertical="center"/>
    </xf>
    <xf numFmtId="0" fontId="36" fillId="0" borderId="0" xfId="0" applyFont="1"/>
    <xf numFmtId="12" fontId="37" fillId="0" borderId="0" xfId="0" applyNumberFormat="1" applyFont="1" applyAlignment="1">
      <alignment vertical="center"/>
    </xf>
    <xf numFmtId="0" fontId="38" fillId="0" borderId="0" xfId="0" applyFont="1"/>
    <xf numFmtId="0" fontId="40" fillId="0" borderId="0" xfId="0" applyFont="1"/>
    <xf numFmtId="0" fontId="32" fillId="0" borderId="36" xfId="0" applyFont="1" applyBorder="1" applyAlignment="1">
      <alignment horizontal="left" vertical="center"/>
    </xf>
    <xf numFmtId="0" fontId="6" fillId="0" borderId="36" xfId="0" applyFont="1" applyBorder="1" applyAlignment="1">
      <alignment vertical="center" wrapText="1"/>
    </xf>
    <xf numFmtId="0" fontId="41" fillId="0" borderId="1" xfId="0" applyFont="1" applyBorder="1" applyAlignment="1">
      <alignment horizontal="center" vertical="center"/>
    </xf>
    <xf numFmtId="0" fontId="42" fillId="0" borderId="0" xfId="0" applyFont="1"/>
    <xf numFmtId="0" fontId="44" fillId="0" borderId="0" xfId="0" applyFont="1"/>
    <xf numFmtId="49" fontId="46" fillId="0" borderId="3" xfId="0" applyNumberFormat="1" applyFont="1" applyBorder="1" applyAlignment="1">
      <alignment horizontal="center" vertical="center" wrapText="1"/>
    </xf>
    <xf numFmtId="178" fontId="47" fillId="0" borderId="7" xfId="0" applyNumberFormat="1" applyFont="1" applyBorder="1" applyAlignment="1">
      <alignment vertical="center"/>
    </xf>
    <xf numFmtId="178" fontId="47" fillId="0" borderId="9" xfId="0" applyNumberFormat="1" applyFont="1" applyBorder="1" applyAlignment="1">
      <alignment vertical="center"/>
    </xf>
    <xf numFmtId="0" fontId="47" fillId="0" borderId="22" xfId="0" applyFont="1" applyBorder="1" applyAlignment="1">
      <alignment horizontal="center" vertical="center" wrapText="1"/>
    </xf>
    <xf numFmtId="180" fontId="47" fillId="0" borderId="1" xfId="0" applyNumberFormat="1" applyFont="1" applyBorder="1" applyAlignment="1">
      <alignment vertical="center"/>
    </xf>
    <xf numFmtId="178" fontId="47" fillId="0" borderId="5" xfId="0" applyNumberFormat="1" applyFont="1" applyBorder="1" applyAlignment="1">
      <alignment vertical="center"/>
    </xf>
    <xf numFmtId="180" fontId="6" fillId="0" borderId="1" xfId="0" applyNumberFormat="1" applyFont="1" applyBorder="1" applyAlignment="1">
      <alignment vertical="center"/>
    </xf>
    <xf numFmtId="0" fontId="47" fillId="0" borderId="1" xfId="0" applyFont="1" applyBorder="1" applyAlignment="1">
      <alignment horizontal="center" vertical="center" wrapText="1"/>
    </xf>
    <xf numFmtId="177" fontId="47" fillId="0" borderId="5" xfId="0" applyNumberFormat="1" applyFont="1" applyBorder="1" applyAlignment="1">
      <alignment vertical="center"/>
    </xf>
    <xf numFmtId="177" fontId="47" fillId="0" borderId="7" xfId="0" applyNumberFormat="1" applyFont="1" applyBorder="1" applyAlignment="1">
      <alignment vertical="center"/>
    </xf>
    <xf numFmtId="177" fontId="47" fillId="0" borderId="9" xfId="0" applyNumberFormat="1" applyFont="1" applyBorder="1" applyAlignment="1">
      <alignment vertical="center"/>
    </xf>
    <xf numFmtId="0" fontId="28" fillId="0" borderId="5" xfId="0" applyFont="1" applyBorder="1" applyAlignment="1">
      <alignment horizontal="justify" vertical="center" wrapText="1"/>
    </xf>
    <xf numFmtId="0" fontId="28" fillId="0" borderId="7" xfId="0" applyFont="1" applyBorder="1" applyAlignment="1">
      <alignment horizontal="justify" vertical="center" wrapText="1"/>
    </xf>
    <xf numFmtId="0" fontId="28" fillId="0" borderId="9" xfId="0" applyFont="1" applyBorder="1" applyAlignment="1">
      <alignment horizontal="justify" vertical="center" wrapText="1"/>
    </xf>
    <xf numFmtId="0" fontId="33" fillId="0" borderId="36" xfId="0" applyFont="1" applyBorder="1" applyAlignment="1">
      <alignment horizontal="left" vertical="center"/>
    </xf>
    <xf numFmtId="181" fontId="46" fillId="0" borderId="7" xfId="0" applyNumberFormat="1" applyFont="1" applyFill="1" applyBorder="1" applyAlignment="1">
      <alignment vertical="center"/>
    </xf>
    <xf numFmtId="38" fontId="45" fillId="0" borderId="0" xfId="1" applyFont="1" applyBorder="1" applyAlignment="1">
      <alignment horizontal="left" vertical="center"/>
    </xf>
    <xf numFmtId="49" fontId="46" fillId="0" borderId="6" xfId="0" applyNumberFormat="1" applyFont="1" applyBorder="1" applyAlignment="1">
      <alignment horizontal="center" vertical="center" wrapText="1"/>
    </xf>
    <xf numFmtId="49" fontId="46" fillId="0" borderId="8" xfId="0" applyNumberFormat="1" applyFont="1" applyBorder="1" applyAlignment="1">
      <alignment horizontal="center" vertical="center" wrapText="1"/>
    </xf>
    <xf numFmtId="49" fontId="46" fillId="0" borderId="10" xfId="0" applyNumberFormat="1" applyFont="1" applyBorder="1" applyAlignment="1">
      <alignment horizontal="center" vertical="center" wrapText="1"/>
    </xf>
    <xf numFmtId="0" fontId="50" fillId="0" borderId="0" xfId="0" applyFont="1" applyAlignment="1">
      <alignment horizontal="left" vertical="top" wrapText="1"/>
    </xf>
    <xf numFmtId="0" fontId="50" fillId="0" borderId="0" xfId="0" applyFont="1" applyAlignment="1">
      <alignment vertical="top" wrapText="1"/>
    </xf>
    <xf numFmtId="0" fontId="5" fillId="0" borderId="36" xfId="0" applyFont="1" applyBorder="1" applyAlignment="1">
      <alignment vertical="center"/>
    </xf>
    <xf numFmtId="0" fontId="32" fillId="0" borderId="0" xfId="0" applyFont="1" applyBorder="1"/>
    <xf numFmtId="0" fontId="9" fillId="0" borderId="3" xfId="0" applyFont="1" applyBorder="1" applyAlignment="1">
      <alignment horizontal="center" vertical="center"/>
    </xf>
    <xf numFmtId="182" fontId="9" fillId="0" borderId="1" xfId="0" applyNumberFormat="1" applyFont="1" applyBorder="1" applyAlignment="1">
      <alignment horizontal="right"/>
    </xf>
    <xf numFmtId="182" fontId="2" fillId="0" borderId="0" xfId="0" applyNumberFormat="1" applyFont="1" applyAlignment="1">
      <alignment horizontal="center"/>
    </xf>
    <xf numFmtId="182" fontId="9" fillId="0" borderId="0" xfId="0" applyNumberFormat="1" applyFont="1" applyAlignment="1">
      <alignment horizontal="right"/>
    </xf>
    <xf numFmtId="182" fontId="9" fillId="0" borderId="0" xfId="0" applyNumberFormat="1" applyFont="1" applyAlignment="1">
      <alignment horizontal="left"/>
    </xf>
    <xf numFmtId="0" fontId="9" fillId="0" borderId="0" xfId="0" applyFont="1"/>
    <xf numFmtId="0" fontId="51" fillId="0" borderId="0" xfId="0" applyFont="1"/>
    <xf numFmtId="49" fontId="2" fillId="0" borderId="1" xfId="0" applyNumberFormat="1" applyFont="1" applyBorder="1" applyAlignment="1">
      <alignment horizontal="center" vertical="center" wrapText="1"/>
    </xf>
    <xf numFmtId="41" fontId="9" fillId="0" borderId="0" xfId="0" applyNumberFormat="1" applyFont="1"/>
    <xf numFmtId="183" fontId="13" fillId="0" borderId="7" xfId="0" applyNumberFormat="1" applyFont="1" applyBorder="1" applyProtection="1">
      <protection locked="0"/>
    </xf>
    <xf numFmtId="41" fontId="52" fillId="0" borderId="7" xfId="0" applyNumberFormat="1" applyFont="1" applyBorder="1" applyAlignment="1">
      <alignment horizontal="center" vertical="center"/>
    </xf>
    <xf numFmtId="0" fontId="9" fillId="0" borderId="1" xfId="0" applyFont="1" applyBorder="1"/>
    <xf numFmtId="41" fontId="9" fillId="0" borderId="1" xfId="0" applyNumberFormat="1" applyFont="1" applyBorder="1"/>
    <xf numFmtId="0" fontId="9" fillId="0" borderId="3" xfId="0" applyFont="1" applyBorder="1"/>
    <xf numFmtId="182" fontId="9" fillId="5" borderId="1" xfId="0" applyNumberFormat="1" applyFont="1" applyFill="1" applyBorder="1" applyAlignment="1">
      <alignment horizontal="center" vertical="center" wrapText="1"/>
    </xf>
    <xf numFmtId="182" fontId="0" fillId="5" borderId="1" xfId="0" applyNumberFormat="1" applyFill="1" applyBorder="1" applyAlignment="1">
      <alignment horizontal="center" vertical="center" wrapText="1"/>
    </xf>
    <xf numFmtId="0" fontId="13"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82" fontId="9" fillId="0" borderId="46" xfId="0" applyNumberFormat="1" applyFont="1" applyBorder="1" applyAlignment="1">
      <alignment horizontal="right"/>
    </xf>
    <xf numFmtId="0" fontId="9" fillId="0" borderId="13" xfId="0" applyFont="1" applyBorder="1"/>
    <xf numFmtId="183" fontId="13" fillId="0" borderId="48" xfId="0" applyNumberFormat="1" applyFont="1" applyBorder="1" applyProtection="1">
      <protection locked="0"/>
    </xf>
    <xf numFmtId="0" fontId="53" fillId="0" borderId="8" xfId="0" applyFont="1" applyBorder="1" applyAlignment="1">
      <alignment horizontal="center" vertical="center"/>
    </xf>
    <xf numFmtId="183" fontId="0" fillId="5" borderId="5" xfId="0" applyNumberFormat="1" applyFont="1" applyFill="1" applyBorder="1" applyAlignment="1" applyProtection="1">
      <alignment horizontal="center" vertical="center"/>
      <protection locked="0"/>
    </xf>
    <xf numFmtId="183" fontId="0" fillId="5" borderId="7" xfId="0" applyNumberFormat="1" applyFont="1" applyFill="1" applyBorder="1" applyAlignment="1" applyProtection="1">
      <alignment horizontal="center" vertical="center"/>
      <protection locked="0"/>
    </xf>
    <xf numFmtId="0" fontId="55" fillId="0" borderId="8" xfId="0" applyFont="1" applyBorder="1" applyAlignment="1">
      <alignment horizontal="center" vertical="center"/>
    </xf>
    <xf numFmtId="0" fontId="55" fillId="0" borderId="6" xfId="0" applyFont="1" applyBorder="1" applyAlignment="1">
      <alignment horizontal="center" vertical="center"/>
    </xf>
    <xf numFmtId="0" fontId="55" fillId="0" borderId="10" xfId="0" applyFont="1" applyBorder="1" applyAlignment="1">
      <alignment horizontal="center" vertical="center"/>
    </xf>
    <xf numFmtId="0" fontId="32" fillId="0" borderId="8" xfId="0" applyFont="1" applyBorder="1" applyAlignment="1">
      <alignment horizontal="center" vertical="center"/>
    </xf>
    <xf numFmtId="183" fontId="13" fillId="5" borderId="47" xfId="0" applyNumberFormat="1" applyFont="1" applyFill="1" applyBorder="1" applyAlignment="1" applyProtection="1">
      <alignment vertical="center"/>
      <protection locked="0"/>
    </xf>
    <xf numFmtId="183" fontId="13" fillId="5" borderId="5" xfId="0" applyNumberFormat="1" applyFont="1" applyFill="1" applyBorder="1" applyAlignment="1" applyProtection="1">
      <alignment vertical="center"/>
      <protection locked="0"/>
    </xf>
    <xf numFmtId="183" fontId="13" fillId="5" borderId="48" xfId="0" applyNumberFormat="1" applyFont="1" applyFill="1" applyBorder="1" applyAlignment="1" applyProtection="1">
      <alignment vertical="center"/>
      <protection locked="0"/>
    </xf>
    <xf numFmtId="183" fontId="13" fillId="5" borderId="7" xfId="0" applyNumberFormat="1" applyFont="1" applyFill="1" applyBorder="1" applyAlignment="1" applyProtection="1">
      <alignment vertical="center"/>
      <protection locked="0"/>
    </xf>
    <xf numFmtId="49" fontId="34" fillId="0" borderId="8"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6"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49" fontId="46" fillId="0" borderId="44" xfId="0" applyNumberFormat="1" applyFont="1" applyBorder="1" applyAlignment="1">
      <alignment horizontal="center" vertical="center" wrapText="1"/>
    </xf>
    <xf numFmtId="178" fontId="47" fillId="0" borderId="17" xfId="0" applyNumberFormat="1" applyFont="1" applyBorder="1" applyAlignment="1">
      <alignment vertical="center"/>
    </xf>
    <xf numFmtId="178" fontId="47" fillId="0" borderId="52" xfId="0" applyNumberFormat="1" applyFont="1" applyBorder="1" applyAlignment="1">
      <alignment vertical="center"/>
    </xf>
    <xf numFmtId="178" fontId="47" fillId="0" borderId="25" xfId="0" applyNumberFormat="1" applyFont="1" applyBorder="1" applyAlignment="1">
      <alignment vertical="center"/>
    </xf>
    <xf numFmtId="178" fontId="61" fillId="0" borderId="0" xfId="0" applyNumberFormat="1" applyFont="1"/>
    <xf numFmtId="38" fontId="0" fillId="0" borderId="0" xfId="1" applyFont="1" applyAlignment="1"/>
    <xf numFmtId="38" fontId="63" fillId="0" borderId="3" xfId="1" applyFont="1" applyBorder="1" applyAlignment="1">
      <alignment horizontal="right" vertical="center" wrapText="1"/>
    </xf>
    <xf numFmtId="0" fontId="3" fillId="0" borderId="0" xfId="0" applyFont="1" applyAlignment="1"/>
    <xf numFmtId="38" fontId="3" fillId="0" borderId="1" xfId="1" applyFont="1" applyFill="1" applyBorder="1" applyAlignment="1">
      <alignment horizontal="right" vertical="center" wrapText="1"/>
    </xf>
    <xf numFmtId="3" fontId="27" fillId="0" borderId="1" xfId="0" applyNumberFormat="1" applyFont="1" applyFill="1" applyBorder="1" applyAlignment="1">
      <alignment vertical="center" wrapText="1"/>
    </xf>
    <xf numFmtId="0" fontId="3" fillId="0" borderId="0" xfId="0" applyFont="1" applyAlignment="1">
      <alignment horizontal="right" vertical="center"/>
    </xf>
    <xf numFmtId="12" fontId="3" fillId="0" borderId="0" xfId="0" applyNumberFormat="1" applyFont="1" applyAlignment="1">
      <alignment horizontal="left" vertical="center"/>
    </xf>
    <xf numFmtId="0" fontId="64" fillId="0" borderId="0" xfId="2" applyFont="1" applyAlignment="1">
      <alignment horizontal="left" vertical="center"/>
    </xf>
    <xf numFmtId="0" fontId="1" fillId="0" borderId="0" xfId="2">
      <alignment vertical="center"/>
    </xf>
    <xf numFmtId="0" fontId="1" fillId="0" borderId="0" xfId="2" applyAlignment="1">
      <alignment horizontal="right" vertical="center"/>
    </xf>
    <xf numFmtId="0" fontId="64" fillId="0" borderId="0" xfId="2" applyFont="1" applyAlignment="1">
      <alignment horizontal="right" vertical="center" wrapText="1"/>
    </xf>
    <xf numFmtId="0" fontId="65" fillId="0" borderId="0" xfId="2" applyFont="1" applyAlignment="1">
      <alignment horizontal="justify" vertical="center"/>
    </xf>
    <xf numFmtId="0" fontId="64" fillId="0" borderId="0" xfId="2" applyFont="1" applyAlignment="1">
      <alignment horizontal="justify" vertical="center" wrapText="1"/>
    </xf>
    <xf numFmtId="0" fontId="69" fillId="0" borderId="0" xfId="2" applyFont="1" applyAlignment="1">
      <alignment horizontal="justify" vertical="center" wrapText="1"/>
    </xf>
    <xf numFmtId="0" fontId="64" fillId="0" borderId="0" xfId="2" applyFont="1" applyAlignment="1">
      <alignment vertical="center" wrapText="1"/>
    </xf>
    <xf numFmtId="0" fontId="71" fillId="0" borderId="0" xfId="2" applyFont="1" applyAlignment="1">
      <alignment horizontal="justify" vertical="center"/>
    </xf>
    <xf numFmtId="0" fontId="1" fillId="0" borderId="0" xfId="2" applyAlignment="1">
      <alignment horizontal="left" vertical="center"/>
    </xf>
    <xf numFmtId="49" fontId="1" fillId="0" borderId="0" xfId="2" applyNumberFormat="1" applyAlignment="1">
      <alignment horizontal="right" vertical="top"/>
    </xf>
    <xf numFmtId="0" fontId="1" fillId="0" borderId="0" xfId="2" applyAlignment="1">
      <alignment horizontal="left" vertical="top"/>
    </xf>
    <xf numFmtId="0" fontId="71" fillId="0" borderId="0" xfId="2" applyFont="1" applyAlignment="1">
      <alignment vertical="center" wrapText="1"/>
    </xf>
    <xf numFmtId="0" fontId="73" fillId="0" borderId="0" xfId="2" applyFont="1" applyAlignment="1">
      <alignment horizontal="right" vertical="center" wrapText="1"/>
    </xf>
    <xf numFmtId="0" fontId="73" fillId="0" borderId="0" xfId="2" applyFont="1" applyAlignment="1">
      <alignment vertical="center" wrapText="1"/>
    </xf>
    <xf numFmtId="0" fontId="64" fillId="0" borderId="0" xfId="2" applyFont="1" applyAlignment="1">
      <alignment horizontal="justify" vertical="center"/>
    </xf>
    <xf numFmtId="0" fontId="65" fillId="0" borderId="0" xfId="2" applyFont="1" applyAlignment="1">
      <alignment horizontal="left" vertical="center"/>
    </xf>
    <xf numFmtId="49" fontId="1" fillId="0" borderId="0" xfId="2" applyNumberFormat="1" applyAlignment="1">
      <alignment horizontal="left" vertical="center"/>
    </xf>
    <xf numFmtId="49" fontId="1" fillId="0" borderId="0" xfId="2" applyNumberFormat="1">
      <alignment vertical="center"/>
    </xf>
    <xf numFmtId="0" fontId="64" fillId="0" borderId="1" xfId="2" applyFont="1" applyBorder="1" applyAlignment="1">
      <alignment horizontal="center" vertical="center" wrapText="1"/>
    </xf>
    <xf numFmtId="0" fontId="64" fillId="0" borderId="1" xfId="2" applyFont="1" applyBorder="1" applyAlignment="1">
      <alignment horizontal="center" vertical="top" wrapText="1"/>
    </xf>
    <xf numFmtId="184" fontId="1" fillId="4" borderId="0" xfId="2" applyNumberFormat="1" applyFill="1">
      <alignment vertical="center"/>
    </xf>
    <xf numFmtId="0" fontId="1" fillId="4" borderId="0" xfId="2" applyFill="1" applyAlignment="1">
      <alignment horizontal="left" vertical="center"/>
    </xf>
    <xf numFmtId="0" fontId="64" fillId="4" borderId="0" xfId="2" applyFont="1" applyFill="1" applyAlignment="1">
      <alignment horizontal="justify" vertical="center" wrapText="1"/>
    </xf>
    <xf numFmtId="0" fontId="71" fillId="0" borderId="0" xfId="2" applyFont="1" applyAlignment="1">
      <alignment horizontal="right" vertical="center" wrapText="1"/>
    </xf>
    <xf numFmtId="0" fontId="14" fillId="3" borderId="5"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center" vertical="center" wrapText="1"/>
      <protection locked="0"/>
    </xf>
    <xf numFmtId="177" fontId="6" fillId="3" borderId="5" xfId="0" applyNumberFormat="1" applyFont="1" applyFill="1" applyBorder="1" applyAlignment="1" applyProtection="1">
      <alignment vertical="center"/>
      <protection locked="0"/>
    </xf>
    <xf numFmtId="0" fontId="14" fillId="3" borderId="7"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center" vertical="center" wrapText="1"/>
      <protection locked="0"/>
    </xf>
    <xf numFmtId="177" fontId="6" fillId="3" borderId="7" xfId="0" applyNumberFormat="1" applyFont="1" applyFill="1" applyBorder="1" applyAlignment="1" applyProtection="1">
      <alignment vertical="center"/>
      <protection locked="0"/>
    </xf>
    <xf numFmtId="0" fontId="8" fillId="3" borderId="7"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center" wrapText="1"/>
      <protection locked="0"/>
    </xf>
    <xf numFmtId="177" fontId="6" fillId="3" borderId="9" xfId="0" applyNumberFormat="1" applyFont="1" applyFill="1" applyBorder="1" applyAlignment="1" applyProtection="1">
      <alignment vertical="center"/>
      <protection locked="0"/>
    </xf>
    <xf numFmtId="0" fontId="3" fillId="0" borderId="0" xfId="0" applyFont="1" applyProtection="1">
      <protection locked="0"/>
    </xf>
    <xf numFmtId="0" fontId="4" fillId="0" borderId="0" xfId="0" applyFont="1" applyAlignment="1" applyProtection="1">
      <alignment horizontal="center"/>
      <protection locked="0"/>
    </xf>
    <xf numFmtId="0" fontId="20" fillId="0" borderId="0" xfId="0" applyFont="1" applyAlignment="1" applyProtection="1">
      <alignment vertical="center"/>
      <protection locked="0"/>
    </xf>
    <xf numFmtId="179" fontId="20" fillId="0" borderId="0" xfId="0" applyNumberFormat="1" applyFont="1" applyAlignment="1" applyProtection="1">
      <alignment vertical="center"/>
      <protection locked="0"/>
    </xf>
    <xf numFmtId="0" fontId="14" fillId="3" borderId="6" xfId="0" applyFont="1" applyFill="1" applyBorder="1" applyAlignment="1" applyProtection="1">
      <alignment horizontal="justify" vertical="center" wrapText="1"/>
      <protection locked="0"/>
    </xf>
    <xf numFmtId="0" fontId="14" fillId="3" borderId="8" xfId="0" applyFont="1" applyFill="1" applyBorder="1" applyAlignment="1" applyProtection="1">
      <alignment horizontal="justify" vertical="center" wrapText="1"/>
      <protection locked="0"/>
    </xf>
    <xf numFmtId="0" fontId="14" fillId="3" borderId="10" xfId="0" applyFont="1" applyFill="1" applyBorder="1" applyAlignment="1" applyProtection="1">
      <alignment horizontal="justify" vertical="center" wrapText="1"/>
      <protection locked="0"/>
    </xf>
    <xf numFmtId="177" fontId="47" fillId="5" borderId="5" xfId="0" applyNumberFormat="1" applyFont="1" applyFill="1" applyBorder="1" applyAlignment="1" applyProtection="1">
      <alignment horizontal="right" vertical="center"/>
      <protection locked="0"/>
    </xf>
    <xf numFmtId="177" fontId="47" fillId="5" borderId="5" xfId="0" applyNumberFormat="1" applyFont="1" applyFill="1" applyBorder="1" applyAlignment="1" applyProtection="1">
      <alignment vertical="center"/>
      <protection locked="0"/>
    </xf>
    <xf numFmtId="177" fontId="47" fillId="5" borderId="7" xfId="0" applyNumberFormat="1" applyFont="1" applyFill="1" applyBorder="1" applyAlignment="1" applyProtection="1">
      <alignment horizontal="right" vertical="center"/>
      <protection locked="0"/>
    </xf>
    <xf numFmtId="177" fontId="47" fillId="5" borderId="7" xfId="0" applyNumberFormat="1" applyFont="1" applyFill="1" applyBorder="1" applyAlignment="1" applyProtection="1">
      <alignment vertical="center"/>
      <protection locked="0"/>
    </xf>
    <xf numFmtId="177" fontId="47" fillId="5" borderId="9" xfId="0" applyNumberFormat="1" applyFont="1" applyFill="1" applyBorder="1" applyAlignment="1" applyProtection="1">
      <alignment horizontal="right" vertical="center"/>
      <protection locked="0"/>
    </xf>
    <xf numFmtId="177" fontId="47" fillId="5" borderId="9" xfId="0" applyNumberFormat="1" applyFont="1" applyFill="1" applyBorder="1" applyAlignment="1" applyProtection="1">
      <alignment vertical="center"/>
      <protection locked="0"/>
    </xf>
    <xf numFmtId="181" fontId="46" fillId="5" borderId="5" xfId="0" applyNumberFormat="1" applyFont="1" applyFill="1" applyBorder="1" applyAlignment="1" applyProtection="1">
      <alignment vertical="center"/>
      <protection locked="0"/>
    </xf>
    <xf numFmtId="0" fontId="10" fillId="5" borderId="5" xfId="0" applyFont="1" applyFill="1" applyBorder="1" applyAlignment="1" applyProtection="1">
      <alignment vertical="center"/>
      <protection locked="0"/>
    </xf>
    <xf numFmtId="181" fontId="46" fillId="5" borderId="7" xfId="0" applyNumberFormat="1" applyFont="1" applyFill="1" applyBorder="1" applyAlignment="1" applyProtection="1">
      <alignment vertical="center"/>
      <protection locked="0"/>
    </xf>
    <xf numFmtId="0" fontId="10" fillId="5" borderId="7" xfId="0" applyFont="1" applyFill="1" applyBorder="1" applyAlignment="1" applyProtection="1">
      <alignment vertical="center"/>
      <protection locked="0"/>
    </xf>
    <xf numFmtId="181" fontId="46" fillId="5" borderId="9" xfId="0" applyNumberFormat="1" applyFont="1" applyFill="1" applyBorder="1" applyAlignment="1" applyProtection="1">
      <alignment vertical="center"/>
      <protection locked="0"/>
    </xf>
    <xf numFmtId="0" fontId="10" fillId="5" borderId="9" xfId="0" applyFont="1" applyFill="1" applyBorder="1" applyAlignment="1" applyProtection="1">
      <alignment vertical="center"/>
      <protection locked="0"/>
    </xf>
    <xf numFmtId="182" fontId="9" fillId="5" borderId="33" xfId="0" applyNumberFormat="1" applyFont="1" applyFill="1" applyBorder="1" applyAlignment="1" applyProtection="1">
      <alignment horizontal="left" vertical="center"/>
      <protection locked="0"/>
    </xf>
    <xf numFmtId="41" fontId="9" fillId="5" borderId="5" xfId="0" applyNumberFormat="1" applyFont="1" applyFill="1" applyBorder="1" applyAlignment="1" applyProtection="1">
      <alignment horizontal="right" vertical="center"/>
      <protection locked="0"/>
    </xf>
    <xf numFmtId="41" fontId="52" fillId="0" borderId="7" xfId="0" applyNumberFormat="1" applyFont="1" applyBorder="1" applyAlignment="1" applyProtection="1">
      <alignment horizontal="center" vertical="center"/>
      <protection locked="0"/>
    </xf>
    <xf numFmtId="182" fontId="9" fillId="5" borderId="51" xfId="0" applyNumberFormat="1" applyFont="1" applyFill="1" applyBorder="1" applyAlignment="1" applyProtection="1">
      <alignment horizontal="left" vertical="center"/>
      <protection locked="0"/>
    </xf>
    <xf numFmtId="41" fontId="9" fillId="5" borderId="7" xfId="0" applyNumberFormat="1" applyFont="1" applyFill="1" applyBorder="1" applyAlignment="1" applyProtection="1">
      <alignment horizontal="right" vertical="center"/>
      <protection locked="0"/>
    </xf>
    <xf numFmtId="0" fontId="9" fillId="5" borderId="48" xfId="0" applyFont="1" applyFill="1" applyBorder="1" applyAlignment="1" applyProtection="1">
      <alignment vertical="center"/>
      <protection locked="0"/>
    </xf>
    <xf numFmtId="0" fontId="9" fillId="5" borderId="7" xfId="0" applyFont="1" applyFill="1" applyBorder="1" applyAlignment="1" applyProtection="1">
      <alignment vertical="center"/>
      <protection locked="0"/>
    </xf>
    <xf numFmtId="0" fontId="36" fillId="5" borderId="48" xfId="0" applyFont="1" applyFill="1" applyBorder="1" applyAlignment="1" applyProtection="1">
      <alignment vertical="center"/>
      <protection locked="0"/>
    </xf>
    <xf numFmtId="0" fontId="36" fillId="5" borderId="7" xfId="0" applyFont="1" applyFill="1" applyBorder="1" applyAlignment="1" applyProtection="1">
      <alignment vertical="center"/>
      <protection locked="0"/>
    </xf>
    <xf numFmtId="182" fontId="9" fillId="5" borderId="7" xfId="0" applyNumberFormat="1" applyFont="1" applyFill="1" applyBorder="1" applyAlignment="1" applyProtection="1">
      <alignment horizontal="right" vertical="center"/>
      <protection locked="0"/>
    </xf>
    <xf numFmtId="0" fontId="9" fillId="5" borderId="49" xfId="0" applyFont="1" applyFill="1" applyBorder="1" applyAlignment="1" applyProtection="1">
      <alignment vertical="center"/>
      <protection locked="0"/>
    </xf>
    <xf numFmtId="0" fontId="9" fillId="5" borderId="9" xfId="0" applyFont="1" applyFill="1" applyBorder="1" applyAlignment="1" applyProtection="1">
      <alignment vertical="center"/>
      <protection locked="0"/>
    </xf>
    <xf numFmtId="0" fontId="9" fillId="5" borderId="9" xfId="0" applyFont="1" applyFill="1" applyBorder="1" applyAlignment="1" applyProtection="1">
      <alignment horizontal="center" vertical="center"/>
      <protection locked="0"/>
    </xf>
    <xf numFmtId="182" fontId="9" fillId="5" borderId="9" xfId="0" applyNumberFormat="1" applyFont="1" applyFill="1" applyBorder="1" applyAlignment="1" applyProtection="1">
      <alignment horizontal="right" vertical="center"/>
      <protection locked="0"/>
    </xf>
    <xf numFmtId="41" fontId="9" fillId="0" borderId="9" xfId="0" applyNumberFormat="1" applyFont="1" applyBorder="1" applyAlignment="1" applyProtection="1">
      <alignment vertical="center"/>
      <protection locked="0"/>
    </xf>
    <xf numFmtId="0" fontId="52" fillId="0" borderId="5" xfId="0" applyFont="1" applyBorder="1" applyAlignment="1" applyProtection="1">
      <alignment horizontal="center" vertical="center"/>
      <protection locked="0"/>
    </xf>
    <xf numFmtId="41" fontId="9" fillId="0" borderId="7" xfId="0" applyNumberFormat="1" applyFont="1" applyBorder="1" applyAlignment="1" applyProtection="1">
      <alignment horizontal="right"/>
      <protection locked="0"/>
    </xf>
    <xf numFmtId="0" fontId="26" fillId="5" borderId="5" xfId="0" applyFont="1" applyFill="1" applyBorder="1" applyAlignment="1" applyProtection="1">
      <alignment vertical="center"/>
      <protection locked="0"/>
    </xf>
    <xf numFmtId="0" fontId="26" fillId="5" borderId="7" xfId="0" applyFont="1" applyFill="1" applyBorder="1" applyAlignment="1" applyProtection="1">
      <alignment vertical="center"/>
      <protection locked="0"/>
    </xf>
    <xf numFmtId="0" fontId="26" fillId="5" borderId="9" xfId="0" applyFont="1" applyFill="1"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center" vertical="center" wrapText="1"/>
      <protection locked="0"/>
    </xf>
    <xf numFmtId="177" fontId="14" fillId="3" borderId="7" xfId="0" applyNumberFormat="1" applyFont="1" applyFill="1" applyBorder="1" applyAlignment="1" applyProtection="1">
      <alignment vertical="center"/>
      <protection locked="0"/>
    </xf>
    <xf numFmtId="0" fontId="6" fillId="3" borderId="9"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center" vertical="center" wrapText="1"/>
      <protection locked="0"/>
    </xf>
    <xf numFmtId="177" fontId="14" fillId="3" borderId="9" xfId="0" applyNumberFormat="1" applyFont="1" applyFill="1" applyBorder="1" applyAlignment="1" applyProtection="1">
      <alignment vertical="center"/>
      <protection locked="0"/>
    </xf>
    <xf numFmtId="0" fontId="28" fillId="3" borderId="5" xfId="0" applyFont="1" applyFill="1" applyBorder="1" applyAlignment="1" applyProtection="1">
      <alignment horizontal="left" vertical="center" wrapText="1"/>
      <protection locked="0"/>
    </xf>
    <xf numFmtId="0" fontId="14" fillId="3" borderId="6"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177" fontId="14" fillId="3" borderId="5" xfId="0" applyNumberFormat="1" applyFont="1" applyFill="1" applyBorder="1" applyAlignment="1" applyProtection="1">
      <alignment vertical="center"/>
      <protection locked="0"/>
    </xf>
    <xf numFmtId="177" fontId="6" fillId="5" borderId="5" xfId="0" applyNumberFormat="1" applyFont="1" applyFill="1" applyBorder="1" applyAlignment="1" applyProtection="1">
      <alignment vertical="center"/>
      <protection locked="0"/>
    </xf>
    <xf numFmtId="177" fontId="6" fillId="5" borderId="7" xfId="0" applyNumberFormat="1" applyFont="1" applyFill="1" applyBorder="1" applyAlignment="1" applyProtection="1">
      <alignment vertical="center"/>
      <protection locked="0"/>
    </xf>
    <xf numFmtId="0" fontId="3" fillId="0" borderId="0" xfId="0" applyFont="1"/>
    <xf numFmtId="177" fontId="5" fillId="0" borderId="17" xfId="0" applyNumberFormat="1" applyFont="1" applyBorder="1" applyAlignment="1">
      <alignment horizontal="center" vertical="center"/>
    </xf>
    <xf numFmtId="0" fontId="3" fillId="2" borderId="1" xfId="0" applyFont="1" applyFill="1" applyBorder="1" applyAlignment="1">
      <alignment horizontal="center" vertical="center"/>
    </xf>
    <xf numFmtId="0" fontId="41" fillId="7"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3" fillId="0" borderId="1" xfId="0" applyFont="1" applyBorder="1" applyAlignment="1">
      <alignment horizontal="center" vertical="center"/>
    </xf>
    <xf numFmtId="177" fontId="76" fillId="0" borderId="1" xfId="1" applyNumberFormat="1" applyFont="1" applyBorder="1" applyAlignment="1">
      <alignment vertical="center"/>
    </xf>
    <xf numFmtId="182" fontId="9" fillId="0" borderId="33" xfId="0" applyNumberFormat="1" applyFont="1" applyFill="1" applyBorder="1" applyAlignment="1" applyProtection="1">
      <alignment horizontal="left" vertical="center"/>
      <protection locked="0"/>
    </xf>
    <xf numFmtId="182" fontId="9" fillId="0" borderId="51" xfId="0" applyNumberFormat="1" applyFont="1" applyFill="1" applyBorder="1" applyAlignment="1" applyProtection="1">
      <alignment horizontal="left" vertical="center"/>
      <protection locked="0"/>
    </xf>
    <xf numFmtId="49" fontId="46" fillId="2" borderId="3" xfId="0" applyNumberFormat="1" applyFont="1" applyFill="1" applyBorder="1" applyAlignment="1">
      <alignment horizontal="center" vertical="center" wrapText="1"/>
    </xf>
    <xf numFmtId="178" fontId="6" fillId="2" borderId="1" xfId="0" applyNumberFormat="1" applyFont="1" applyFill="1" applyBorder="1" applyAlignment="1">
      <alignment vertical="center"/>
    </xf>
    <xf numFmtId="38" fontId="63" fillId="2" borderId="3" xfId="1" applyFont="1" applyFill="1" applyBorder="1" applyAlignment="1">
      <alignment horizontal="right" vertical="center" wrapText="1"/>
    </xf>
    <xf numFmtId="0" fontId="48" fillId="2" borderId="1" xfId="0" applyFont="1" applyFill="1" applyBorder="1" applyAlignment="1">
      <alignment horizontal="center" vertical="center" wrapText="1"/>
    </xf>
    <xf numFmtId="0" fontId="47" fillId="2" borderId="22" xfId="0" applyFont="1" applyFill="1" applyBorder="1" applyAlignment="1">
      <alignment horizontal="center" vertical="center" wrapText="1"/>
    </xf>
    <xf numFmtId="178" fontId="47" fillId="2" borderId="1" xfId="0" applyNumberFormat="1" applyFont="1" applyFill="1" applyBorder="1" applyAlignment="1">
      <alignment vertical="center"/>
    </xf>
    <xf numFmtId="0" fontId="46" fillId="2" borderId="1" xfId="0" applyFont="1" applyFill="1" applyBorder="1" applyAlignment="1">
      <alignment vertical="center"/>
    </xf>
    <xf numFmtId="180" fontId="47" fillId="2" borderId="1" xfId="0" applyNumberFormat="1" applyFont="1" applyFill="1" applyBorder="1" applyAlignment="1">
      <alignment vertical="center"/>
    </xf>
    <xf numFmtId="0" fontId="9" fillId="2" borderId="13" xfId="0" applyFont="1" applyFill="1" applyBorder="1" applyAlignment="1">
      <alignment vertical="center"/>
    </xf>
    <xf numFmtId="0" fontId="9" fillId="2" borderId="1" xfId="0" applyFont="1" applyFill="1" applyBorder="1" applyAlignment="1">
      <alignment vertical="center"/>
    </xf>
    <xf numFmtId="182" fontId="9" fillId="2" borderId="46" xfId="0" applyNumberFormat="1" applyFont="1" applyFill="1" applyBorder="1" applyAlignment="1">
      <alignment horizontal="right" vertical="center"/>
    </xf>
    <xf numFmtId="182" fontId="9" fillId="2" borderId="1" xfId="0" applyNumberFormat="1" applyFont="1" applyFill="1" applyBorder="1" applyAlignment="1">
      <alignment horizontal="right" vertical="center"/>
    </xf>
    <xf numFmtId="41" fontId="9" fillId="2" borderId="1" xfId="0" applyNumberFormat="1" applyFont="1" applyFill="1" applyBorder="1" applyAlignment="1">
      <alignment vertical="center"/>
    </xf>
    <xf numFmtId="0" fontId="9" fillId="2" borderId="3" xfId="0" applyFont="1" applyFill="1" applyBorder="1" applyAlignment="1">
      <alignment vertical="center"/>
    </xf>
    <xf numFmtId="0" fontId="6" fillId="2" borderId="1" xfId="0" applyFont="1" applyFill="1" applyBorder="1" applyAlignment="1">
      <alignment horizontal="center" vertical="center" wrapText="1"/>
    </xf>
    <xf numFmtId="180" fontId="6" fillId="2" borderId="1" xfId="0" applyNumberFormat="1" applyFont="1" applyFill="1" applyBorder="1" applyAlignment="1">
      <alignment vertical="center"/>
    </xf>
    <xf numFmtId="0" fontId="26" fillId="2" borderId="1" xfId="0" applyFont="1" applyFill="1" applyBorder="1" applyAlignment="1">
      <alignment vertical="center"/>
    </xf>
    <xf numFmtId="0" fontId="9" fillId="2" borderId="13" xfId="0" applyFont="1" applyFill="1" applyBorder="1" applyAlignment="1" applyProtection="1">
      <alignment vertical="center"/>
      <protection locked="0"/>
    </xf>
    <xf numFmtId="0" fontId="9" fillId="2" borderId="1" xfId="0" applyFont="1" applyFill="1" applyBorder="1" applyAlignment="1" applyProtection="1">
      <alignment vertical="center"/>
      <protection locked="0"/>
    </xf>
    <xf numFmtId="182" fontId="9" fillId="2" borderId="46" xfId="0" applyNumberFormat="1" applyFont="1" applyFill="1" applyBorder="1" applyAlignment="1" applyProtection="1">
      <alignment horizontal="right" vertical="center"/>
      <protection locked="0"/>
    </xf>
    <xf numFmtId="182" fontId="9" fillId="2" borderId="1" xfId="0" applyNumberFormat="1" applyFont="1" applyFill="1" applyBorder="1" applyAlignment="1" applyProtection="1">
      <alignment horizontal="right" vertical="center"/>
      <protection locked="0"/>
    </xf>
    <xf numFmtId="0" fontId="47" fillId="2" borderId="1" xfId="0"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178" fontId="6" fillId="2" borderId="11" xfId="0" applyNumberFormat="1" applyFont="1" applyFill="1" applyBorder="1" applyAlignment="1">
      <alignment vertical="center"/>
    </xf>
    <xf numFmtId="0" fontId="6" fillId="2" borderId="2" xfId="0" applyFont="1" applyFill="1" applyBorder="1" applyAlignment="1">
      <alignment vertical="center" wrapText="1"/>
    </xf>
    <xf numFmtId="0" fontId="6" fillId="2" borderId="11" xfId="0" applyFont="1" applyFill="1" applyBorder="1" applyAlignment="1">
      <alignment vertical="center" wrapText="1"/>
    </xf>
    <xf numFmtId="0" fontId="6" fillId="2" borderId="23" xfId="0" applyFont="1" applyFill="1" applyBorder="1" applyAlignment="1">
      <alignment vertical="center" wrapText="1"/>
    </xf>
    <xf numFmtId="180" fontId="6" fillId="2" borderId="11" xfId="0" applyNumberFormat="1" applyFont="1" applyFill="1" applyBorder="1" applyAlignment="1">
      <alignment vertical="center"/>
    </xf>
    <xf numFmtId="180" fontId="47" fillId="2" borderId="11" xfId="0" applyNumberFormat="1" applyFont="1" applyFill="1" applyBorder="1" applyAlignment="1">
      <alignment vertical="center"/>
    </xf>
    <xf numFmtId="0" fontId="26" fillId="2" borderId="11" xfId="0" applyFont="1" applyFill="1" applyBorder="1" applyAlignment="1">
      <alignment vertical="center"/>
    </xf>
    <xf numFmtId="49" fontId="46" fillId="2" borderId="2" xfId="0" applyNumberFormat="1" applyFont="1" applyFill="1" applyBorder="1" applyAlignment="1">
      <alignment horizontal="center" vertical="center" wrapText="1"/>
    </xf>
    <xf numFmtId="0" fontId="5" fillId="2" borderId="14" xfId="0" applyFont="1" applyFill="1" applyBorder="1" applyAlignment="1">
      <alignment vertical="center"/>
    </xf>
    <xf numFmtId="0" fontId="5" fillId="2" borderId="11" xfId="0" applyFont="1" applyFill="1" applyBorder="1" applyAlignment="1">
      <alignment vertical="center"/>
    </xf>
    <xf numFmtId="182" fontId="9" fillId="2" borderId="41" xfId="0" applyNumberFormat="1" applyFont="1" applyFill="1" applyBorder="1" applyAlignment="1">
      <alignment horizontal="right"/>
    </xf>
    <xf numFmtId="182" fontId="9" fillId="2" borderId="11" xfId="0" applyNumberFormat="1" applyFont="1" applyFill="1" applyBorder="1" applyAlignment="1">
      <alignment horizontal="right"/>
    </xf>
    <xf numFmtId="0" fontId="56" fillId="2" borderId="11" xfId="0" applyFont="1" applyFill="1" applyBorder="1" applyAlignment="1">
      <alignment vertical="center"/>
    </xf>
    <xf numFmtId="0" fontId="5" fillId="2" borderId="2" xfId="0" applyFont="1" applyFill="1" applyBorder="1" applyAlignment="1">
      <alignment vertical="center"/>
    </xf>
    <xf numFmtId="0" fontId="3" fillId="2" borderId="1" xfId="0" applyFont="1" applyFill="1" applyBorder="1" applyAlignment="1">
      <alignment horizontal="right" vertical="center"/>
    </xf>
    <xf numFmtId="187" fontId="3" fillId="0" borderId="1" xfId="3" applyNumberFormat="1" applyFont="1" applyBorder="1" applyAlignment="1"/>
    <xf numFmtId="181" fontId="26" fillId="5" borderId="7" xfId="0" applyNumberFormat="1" applyFont="1" applyFill="1" applyBorder="1" applyAlignment="1" applyProtection="1">
      <alignment vertical="center" wrapText="1"/>
      <protection locked="0"/>
    </xf>
    <xf numFmtId="188" fontId="80" fillId="2" borderId="3" xfId="1" applyNumberFormat="1" applyFont="1" applyFill="1" applyBorder="1" applyAlignment="1">
      <alignment horizontal="right" vertical="center"/>
    </xf>
    <xf numFmtId="188" fontId="78" fillId="0" borderId="1" xfId="1" applyNumberFormat="1" applyFont="1" applyBorder="1" applyAlignment="1">
      <alignment vertical="center"/>
    </xf>
    <xf numFmtId="0" fontId="14" fillId="0" borderId="0" xfId="0" applyFont="1" applyAlignment="1">
      <alignment horizontal="center" vertical="center" wrapText="1"/>
    </xf>
    <xf numFmtId="0" fontId="14" fillId="0" borderId="1" xfId="0" applyFont="1" applyBorder="1" applyAlignment="1">
      <alignment horizontal="center" vertical="center"/>
    </xf>
    <xf numFmtId="0" fontId="0" fillId="0" borderId="1" xfId="0" applyFont="1" applyBorder="1" applyAlignment="1">
      <alignment horizontal="center" vertical="center"/>
    </xf>
    <xf numFmtId="38" fontId="64" fillId="4" borderId="0" xfId="1" applyFont="1" applyFill="1" applyAlignment="1">
      <alignment vertical="center" wrapText="1"/>
    </xf>
    <xf numFmtId="178" fontId="32" fillId="0" borderId="17" xfId="0" applyNumberFormat="1" applyFont="1" applyBorder="1" applyAlignment="1">
      <alignment vertical="center"/>
    </xf>
    <xf numFmtId="178" fontId="32" fillId="0" borderId="52" xfId="0" applyNumberFormat="1" applyFont="1" applyBorder="1" applyAlignment="1">
      <alignment vertical="center"/>
    </xf>
    <xf numFmtId="178" fontId="32" fillId="0" borderId="25" xfId="0" applyNumberFormat="1" applyFont="1" applyBorder="1" applyAlignment="1">
      <alignment vertical="center"/>
    </xf>
    <xf numFmtId="38" fontId="77" fillId="2" borderId="1" xfId="1" applyFont="1" applyFill="1" applyBorder="1" applyAlignment="1">
      <alignment vertical="center"/>
    </xf>
    <xf numFmtId="38" fontId="75" fillId="2" borderId="1" xfId="1" applyFont="1" applyFill="1" applyBorder="1" applyAlignment="1">
      <alignment vertical="center"/>
    </xf>
    <xf numFmtId="0" fontId="3" fillId="0" borderId="0" xfId="0" applyFont="1"/>
    <xf numFmtId="0" fontId="82" fillId="5" borderId="44" xfId="0" applyNumberFormat="1" applyFont="1" applyFill="1" applyBorder="1" applyAlignment="1" applyProtection="1">
      <alignment horizontal="center" vertical="center"/>
      <protection locked="0"/>
    </xf>
    <xf numFmtId="0" fontId="46" fillId="5" borderId="8" xfId="0" applyNumberFormat="1" applyFont="1" applyFill="1" applyBorder="1" applyAlignment="1" applyProtection="1">
      <alignment horizontal="center" vertical="center"/>
      <protection locked="0"/>
    </xf>
    <xf numFmtId="0" fontId="0" fillId="7" borderId="17" xfId="0" applyFont="1" applyFill="1" applyBorder="1" applyAlignment="1">
      <alignment horizontal="center" vertical="center"/>
    </xf>
    <xf numFmtId="0" fontId="9" fillId="8" borderId="25" xfId="0" applyFont="1" applyFill="1" applyBorder="1" applyAlignment="1">
      <alignment horizontal="center" vertical="center"/>
    </xf>
    <xf numFmtId="3" fontId="83" fillId="0" borderId="25" xfId="1" applyNumberFormat="1" applyFont="1" applyBorder="1" applyAlignment="1">
      <alignment horizontal="center" vertical="center"/>
    </xf>
    <xf numFmtId="0" fontId="8" fillId="3" borderId="53" xfId="0" applyFont="1" applyFill="1" applyBorder="1" applyAlignment="1" applyProtection="1">
      <alignment horizontal="left" vertical="center" wrapText="1"/>
      <protection locked="0"/>
    </xf>
    <xf numFmtId="0" fontId="28" fillId="3" borderId="53"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center" vertical="center" wrapText="1"/>
      <protection locked="0"/>
    </xf>
    <xf numFmtId="177" fontId="14" fillId="3" borderId="53" xfId="0" applyNumberFormat="1" applyFont="1" applyFill="1" applyBorder="1" applyAlignment="1" applyProtection="1">
      <alignment vertical="center"/>
      <protection locked="0"/>
    </xf>
    <xf numFmtId="177" fontId="6" fillId="3" borderId="53" xfId="0" applyNumberFormat="1" applyFont="1" applyFill="1" applyBorder="1" applyAlignment="1" applyProtection="1">
      <alignment vertical="center"/>
      <protection locked="0"/>
    </xf>
    <xf numFmtId="178" fontId="6" fillId="0" borderId="53" xfId="0" applyNumberFormat="1" applyFont="1" applyBorder="1" applyAlignment="1">
      <alignment vertical="center"/>
    </xf>
    <xf numFmtId="0" fontId="14" fillId="3" borderId="54" xfId="0" applyFont="1" applyFill="1" applyBorder="1" applyAlignment="1" applyProtection="1">
      <alignment horizontal="justify" vertical="center" wrapText="1"/>
      <protection locked="0"/>
    </xf>
    <xf numFmtId="177" fontId="6" fillId="5" borderId="53" xfId="0" applyNumberFormat="1" applyFont="1" applyFill="1" applyBorder="1" applyAlignment="1" applyProtection="1">
      <alignment vertical="center"/>
      <protection locked="0"/>
    </xf>
    <xf numFmtId="177" fontId="47" fillId="5" borderId="53" xfId="0" applyNumberFormat="1" applyFont="1" applyFill="1" applyBorder="1" applyAlignment="1" applyProtection="1">
      <alignment vertical="center"/>
      <protection locked="0"/>
    </xf>
    <xf numFmtId="178" fontId="47" fillId="0" borderId="53" xfId="0" applyNumberFormat="1" applyFont="1" applyBorder="1" applyAlignment="1">
      <alignment vertical="center"/>
    </xf>
    <xf numFmtId="181" fontId="46" fillId="5" borderId="53" xfId="0" applyNumberFormat="1" applyFont="1" applyFill="1" applyBorder="1" applyAlignment="1" applyProtection="1">
      <alignment vertical="center"/>
      <protection locked="0"/>
    </xf>
    <xf numFmtId="0" fontId="10" fillId="5" borderId="53" xfId="0" applyFont="1" applyFill="1" applyBorder="1" applyAlignment="1" applyProtection="1">
      <alignment vertical="center"/>
      <protection locked="0"/>
    </xf>
    <xf numFmtId="0" fontId="8" fillId="3" borderId="25" xfId="0" applyFont="1" applyFill="1" applyBorder="1" applyAlignment="1" applyProtection="1">
      <alignment horizontal="left" vertical="center" wrapText="1"/>
      <protection locked="0"/>
    </xf>
    <xf numFmtId="0" fontId="28" fillId="3" borderId="25" xfId="0" applyFont="1" applyFill="1" applyBorder="1" applyAlignment="1" applyProtection="1">
      <alignment horizontal="left" vertical="center" wrapText="1"/>
      <protection locked="0"/>
    </xf>
    <xf numFmtId="0" fontId="8" fillId="3" borderId="25" xfId="0" applyFont="1" applyFill="1" applyBorder="1" applyAlignment="1" applyProtection="1">
      <alignment horizontal="center" vertical="center" wrapText="1"/>
      <protection locked="0"/>
    </xf>
    <xf numFmtId="177" fontId="14" fillId="3" borderId="25" xfId="0" applyNumberFormat="1" applyFont="1" applyFill="1" applyBorder="1" applyAlignment="1" applyProtection="1">
      <alignment vertical="center"/>
      <protection locked="0"/>
    </xf>
    <xf numFmtId="177" fontId="6" fillId="3" borderId="25" xfId="0" applyNumberFormat="1" applyFont="1" applyFill="1" applyBorder="1" applyAlignment="1" applyProtection="1">
      <alignment vertical="center"/>
      <protection locked="0"/>
    </xf>
    <xf numFmtId="178" fontId="6" fillId="0" borderId="25" xfId="0" applyNumberFormat="1" applyFont="1" applyBorder="1" applyAlignment="1">
      <alignment vertical="center"/>
    </xf>
    <xf numFmtId="0" fontId="14" fillId="3" borderId="27" xfId="0" applyFont="1" applyFill="1" applyBorder="1" applyAlignment="1" applyProtection="1">
      <alignment horizontal="justify" vertical="center" wrapText="1"/>
      <protection locked="0"/>
    </xf>
    <xf numFmtId="0" fontId="8" fillId="3" borderId="48" xfId="0" applyFont="1" applyFill="1" applyBorder="1" applyAlignment="1" applyProtection="1">
      <alignment horizontal="left" vertical="center" wrapText="1"/>
      <protection locked="0"/>
    </xf>
    <xf numFmtId="177" fontId="6" fillId="5" borderId="25" xfId="0" applyNumberFormat="1" applyFont="1" applyFill="1" applyBorder="1" applyAlignment="1" applyProtection="1">
      <alignment vertical="center"/>
      <protection locked="0"/>
    </xf>
    <xf numFmtId="177" fontId="47" fillId="5" borderId="25" xfId="0" applyNumberFormat="1" applyFont="1" applyFill="1" applyBorder="1" applyAlignment="1" applyProtection="1">
      <alignment vertical="center"/>
      <protection locked="0"/>
    </xf>
    <xf numFmtId="181" fontId="46" fillId="5" borderId="25" xfId="0" applyNumberFormat="1" applyFont="1" applyFill="1" applyBorder="1" applyAlignment="1" applyProtection="1">
      <alignment vertical="center"/>
      <protection locked="0"/>
    </xf>
    <xf numFmtId="0" fontId="10" fillId="5" borderId="25" xfId="0" applyFont="1" applyFill="1" applyBorder="1" applyAlignment="1" applyProtection="1">
      <alignment vertical="center"/>
      <protection locked="0"/>
    </xf>
    <xf numFmtId="41" fontId="9" fillId="0" borderId="53" xfId="0" applyNumberFormat="1" applyFont="1" applyBorder="1" applyAlignment="1" applyProtection="1">
      <alignment vertical="center"/>
      <protection locked="0"/>
    </xf>
    <xf numFmtId="41" fontId="9" fillId="0" borderId="25" xfId="0" applyNumberFormat="1" applyFont="1" applyBorder="1" applyAlignment="1" applyProtection="1">
      <alignment vertical="center"/>
      <protection locked="0"/>
    </xf>
    <xf numFmtId="41" fontId="9" fillId="0" borderId="7" xfId="0" applyNumberFormat="1" applyFont="1" applyBorder="1" applyAlignment="1" applyProtection="1">
      <alignment vertical="center"/>
      <protection locked="0"/>
    </xf>
    <xf numFmtId="0" fontId="30" fillId="0" borderId="0" xfId="0" applyFont="1" applyAlignment="1">
      <alignment horizontal="center" vertical="top"/>
    </xf>
    <xf numFmtId="0" fontId="1" fillId="0" borderId="0" xfId="2">
      <alignment vertical="center"/>
    </xf>
    <xf numFmtId="0" fontId="1" fillId="0" borderId="0" xfId="2" applyAlignment="1">
      <alignment horizontal="right" vertical="center"/>
    </xf>
    <xf numFmtId="38" fontId="3" fillId="3" borderId="1" xfId="1" applyFont="1" applyFill="1" applyBorder="1" applyAlignment="1" applyProtection="1">
      <alignment horizontal="right" vertical="center" wrapText="1"/>
      <protection locked="0"/>
    </xf>
    <xf numFmtId="0" fontId="3" fillId="3" borderId="1" xfId="0" applyFont="1" applyFill="1" applyBorder="1" applyAlignment="1" applyProtection="1">
      <alignment horizontal="justify" vertical="center" wrapText="1"/>
      <protection locked="0"/>
    </xf>
    <xf numFmtId="0" fontId="4" fillId="0" borderId="0" xfId="0" applyFont="1" applyAlignment="1"/>
    <xf numFmtId="0" fontId="27" fillId="3" borderId="3" xfId="0" applyFont="1" applyFill="1" applyBorder="1" applyAlignment="1" applyProtection="1">
      <alignment vertical="center" wrapText="1"/>
      <protection locked="0"/>
    </xf>
    <xf numFmtId="0" fontId="27" fillId="3" borderId="2" xfId="0" applyFont="1" applyFill="1" applyBorder="1" applyAlignment="1" applyProtection="1">
      <alignment vertical="center" wrapText="1"/>
      <protection locked="0"/>
    </xf>
    <xf numFmtId="3" fontId="27" fillId="6" borderId="1" xfId="0" applyNumberFormat="1" applyFont="1" applyFill="1" applyBorder="1" applyAlignment="1" applyProtection="1">
      <alignment vertical="center" wrapText="1"/>
      <protection locked="0"/>
    </xf>
    <xf numFmtId="0" fontId="62" fillId="0" borderId="0" xfId="0" applyFont="1" applyAlignment="1">
      <alignment horizontal="left" vertical="top" wrapText="1"/>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0" borderId="19" xfId="0" applyBorder="1" applyAlignment="1">
      <alignment horizontal="center" vertical="center"/>
    </xf>
    <xf numFmtId="0" fontId="0" fillId="0" borderId="50" xfId="0" applyBorder="1" applyAlignment="1">
      <alignment horizontal="center" vertical="center"/>
    </xf>
    <xf numFmtId="0" fontId="6" fillId="2" borderId="22" xfId="0" applyFont="1" applyFill="1" applyBorder="1" applyAlignment="1">
      <alignment horizontal="right" vertical="center" wrapText="1"/>
    </xf>
    <xf numFmtId="0" fontId="6" fillId="2" borderId="45" xfId="0" applyFont="1" applyFill="1" applyBorder="1" applyAlignment="1">
      <alignment horizontal="right" vertical="center" wrapText="1"/>
    </xf>
    <xf numFmtId="0" fontId="6" fillId="2" borderId="45"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182" fontId="9" fillId="5" borderId="19" xfId="0" applyNumberFormat="1" applyFont="1" applyFill="1" applyBorder="1" applyAlignment="1">
      <alignment horizontal="center" vertical="center" wrapText="1"/>
    </xf>
    <xf numFmtId="182" fontId="9" fillId="5" borderId="21"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1" xfId="0" applyFont="1" applyFill="1" applyBorder="1" applyAlignment="1">
      <alignment vertical="center"/>
    </xf>
    <xf numFmtId="0" fontId="39" fillId="0" borderId="0" xfId="0" applyFont="1" applyAlignment="1">
      <alignment horizontal="left"/>
    </xf>
    <xf numFmtId="0" fontId="3" fillId="3" borderId="18" xfId="0" applyFont="1" applyFill="1" applyBorder="1" applyAlignment="1">
      <alignment horizontal="left" vertical="center"/>
    </xf>
    <xf numFmtId="0" fontId="6" fillId="3" borderId="12" xfId="0" applyFont="1" applyFill="1" applyBorder="1" applyAlignment="1">
      <alignment horizontal="center" vertical="center" textRotation="255" wrapText="1"/>
    </xf>
    <xf numFmtId="0" fontId="0" fillId="3" borderId="1" xfId="0" applyFill="1" applyBorder="1" applyAlignment="1">
      <alignment horizontal="center" vertical="center"/>
    </xf>
    <xf numFmtId="176" fontId="6" fillId="3" borderId="12"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176" fontId="6" fillId="0" borderId="12"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3" fillId="0" borderId="0" xfId="0" applyFont="1" applyAlignment="1">
      <alignment horizontal="right"/>
    </xf>
    <xf numFmtId="0" fontId="8" fillId="0" borderId="13"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6" fillId="3" borderId="12"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25" fillId="0" borderId="26" xfId="0" applyNumberFormat="1" applyFont="1" applyBorder="1" applyAlignment="1">
      <alignment horizontal="center" vertical="center" wrapText="1"/>
    </xf>
    <xf numFmtId="49" fontId="25" fillId="0" borderId="27" xfId="0" applyNumberFormat="1" applyFont="1" applyBorder="1" applyAlignment="1">
      <alignment horizontal="center" vertical="center" wrapText="1"/>
    </xf>
    <xf numFmtId="0" fontId="5" fillId="0" borderId="0" xfId="0" applyFont="1" applyAlignment="1">
      <alignment horizontal="center"/>
    </xf>
    <xf numFmtId="0" fontId="3" fillId="0" borderId="0" xfId="0" applyFont="1"/>
    <xf numFmtId="0" fontId="49" fillId="0" borderId="0" xfId="0" applyFont="1" applyAlignment="1">
      <alignment horizontal="left"/>
    </xf>
    <xf numFmtId="0" fontId="4" fillId="0" borderId="18" xfId="0" applyFont="1" applyBorder="1" applyAlignment="1">
      <alignment horizontal="right" vertical="center"/>
    </xf>
    <xf numFmtId="0" fontId="6" fillId="5" borderId="12" xfId="0" applyFont="1" applyFill="1" applyBorder="1" applyAlignment="1">
      <alignment horizontal="center" vertical="center" textRotation="255" wrapText="1"/>
    </xf>
    <xf numFmtId="0" fontId="0" fillId="5" borderId="1" xfId="0" applyFill="1" applyBorder="1" applyAlignment="1">
      <alignment horizontal="center" vertical="center"/>
    </xf>
    <xf numFmtId="176" fontId="6" fillId="5" borderId="12" xfId="0" applyNumberFormat="1" applyFont="1" applyFill="1" applyBorder="1" applyAlignment="1">
      <alignment horizontal="center" vertical="center" wrapText="1"/>
    </xf>
    <xf numFmtId="176" fontId="6" fillId="5" borderId="1" xfId="0" applyNumberFormat="1" applyFont="1" applyFill="1" applyBorder="1" applyAlignment="1">
      <alignment horizontal="center" vertical="center" wrapText="1"/>
    </xf>
    <xf numFmtId="176" fontId="25" fillId="5" borderId="24" xfId="0" applyNumberFormat="1" applyFont="1" applyFill="1" applyBorder="1" applyAlignment="1">
      <alignment horizontal="center" vertical="center" wrapText="1"/>
    </xf>
    <xf numFmtId="176" fontId="25" fillId="5" borderId="25" xfId="0" applyNumberFormat="1" applyFont="1" applyFill="1" applyBorder="1" applyAlignment="1">
      <alignment horizontal="center" vertical="center" wrapText="1"/>
    </xf>
    <xf numFmtId="176" fontId="25" fillId="0" borderId="24" xfId="0" applyNumberFormat="1" applyFont="1" applyBorder="1" applyAlignment="1">
      <alignment horizontal="center" vertical="center" wrapText="1"/>
    </xf>
    <xf numFmtId="176" fontId="25" fillId="0" borderId="25" xfId="0" applyNumberFormat="1" applyFont="1" applyBorder="1" applyAlignment="1">
      <alignment horizontal="center" vertical="center" wrapText="1"/>
    </xf>
    <xf numFmtId="49" fontId="25" fillId="5" borderId="26" xfId="0" applyNumberFormat="1" applyFont="1" applyFill="1" applyBorder="1" applyAlignment="1">
      <alignment horizontal="center" vertical="center" wrapText="1"/>
    </xf>
    <xf numFmtId="49" fontId="25" fillId="5" borderId="27" xfId="0" applyNumberFormat="1" applyFont="1" applyFill="1" applyBorder="1" applyAlignment="1">
      <alignment horizontal="center" vertical="center" wrapText="1"/>
    </xf>
    <xf numFmtId="176" fontId="6" fillId="0" borderId="12" xfId="0" applyNumberFormat="1" applyFont="1" applyBorder="1" applyAlignment="1">
      <alignment horizontal="left" vertical="center" wrapText="1"/>
    </xf>
    <xf numFmtId="176" fontId="6" fillId="0" borderId="1" xfId="0" applyNumberFormat="1" applyFont="1" applyBorder="1" applyAlignment="1">
      <alignment horizontal="left" vertical="center" wrapText="1"/>
    </xf>
    <xf numFmtId="0" fontId="6" fillId="3" borderId="1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9" fillId="0" borderId="0" xfId="0" applyFont="1" applyAlignment="1">
      <alignment horizontal="left" wrapText="1"/>
    </xf>
    <xf numFmtId="0" fontId="6" fillId="0" borderId="1" xfId="0" applyFont="1" applyBorder="1" applyAlignment="1">
      <alignment horizontal="center" vertical="center" wrapText="1"/>
    </xf>
    <xf numFmtId="0" fontId="0" fillId="0" borderId="1" xfId="0" applyBorder="1" applyAlignment="1">
      <alignment vertical="center"/>
    </xf>
    <xf numFmtId="0" fontId="14" fillId="0" borderId="13"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4" fillId="0" borderId="0" xfId="0" applyFont="1" applyAlignment="1">
      <alignment horizontal="center"/>
    </xf>
    <xf numFmtId="0" fontId="74" fillId="0" borderId="0" xfId="2" applyFont="1" applyAlignment="1">
      <alignment horizontal="left" vertical="center" wrapText="1"/>
    </xf>
    <xf numFmtId="0" fontId="64" fillId="4" borderId="1" xfId="2" applyFont="1" applyFill="1" applyBorder="1" applyAlignment="1">
      <alignment horizontal="left" vertical="center" wrapText="1"/>
    </xf>
    <xf numFmtId="0" fontId="64" fillId="0" borderId="1" xfId="2" applyFont="1" applyBorder="1" applyAlignment="1">
      <alignment horizontal="left" vertical="center" wrapText="1"/>
    </xf>
    <xf numFmtId="0" fontId="64" fillId="0" borderId="22" xfId="2" applyFont="1" applyBorder="1" applyAlignment="1">
      <alignment horizontal="left" vertical="center" wrapText="1"/>
    </xf>
    <xf numFmtId="0" fontId="64" fillId="0" borderId="45" xfId="2" applyFont="1" applyBorder="1" applyAlignment="1">
      <alignment horizontal="left" vertical="center" wrapText="1"/>
    </xf>
    <xf numFmtId="0" fontId="64" fillId="0" borderId="46" xfId="2" applyFont="1" applyBorder="1" applyAlignment="1">
      <alignment horizontal="left" vertical="center" wrapText="1"/>
    </xf>
    <xf numFmtId="0" fontId="64" fillId="0" borderId="0" xfId="2" applyFont="1" applyAlignment="1">
      <alignment horizontal="justify" vertical="center" wrapText="1"/>
    </xf>
    <xf numFmtId="0" fontId="1" fillId="0" borderId="0" xfId="2">
      <alignment vertical="center"/>
    </xf>
    <xf numFmtId="0" fontId="64" fillId="0" borderId="0" xfId="2" applyFont="1" applyAlignment="1">
      <alignment horizontal="left" vertical="center" wrapText="1"/>
    </xf>
    <xf numFmtId="0" fontId="64" fillId="0" borderId="0" xfId="2" applyFont="1" applyAlignment="1">
      <alignment horizontal="center" vertical="center" wrapText="1"/>
    </xf>
    <xf numFmtId="0" fontId="64" fillId="0" borderId="17" xfId="2" applyFont="1" applyBorder="1" applyAlignment="1">
      <alignment horizontal="left" vertical="center" wrapText="1"/>
    </xf>
    <xf numFmtId="0" fontId="64" fillId="4" borderId="25" xfId="2" applyFont="1" applyFill="1" applyBorder="1" applyAlignment="1">
      <alignment horizontal="left" vertical="center" wrapText="1"/>
    </xf>
    <xf numFmtId="184" fontId="1" fillId="0" borderId="0" xfId="2" applyNumberFormat="1" applyAlignment="1">
      <alignment horizontal="left" vertical="center"/>
    </xf>
    <xf numFmtId="0" fontId="1" fillId="0" borderId="0" xfId="2" applyAlignment="1">
      <alignment horizontal="left" vertical="center"/>
    </xf>
    <xf numFmtId="0" fontId="64" fillId="0" borderId="1" xfId="2" applyFont="1" applyBorder="1" applyAlignment="1">
      <alignment horizontal="center" vertical="center" wrapText="1"/>
    </xf>
    <xf numFmtId="0" fontId="1" fillId="4" borderId="0" xfId="2" applyFill="1" applyAlignment="1">
      <alignment horizontal="left" vertical="center"/>
    </xf>
    <xf numFmtId="0" fontId="71" fillId="0" borderId="0" xfId="2" applyFont="1" applyAlignment="1">
      <alignment horizontal="left" vertical="center" wrapText="1"/>
    </xf>
    <xf numFmtId="184" fontId="71" fillId="0" borderId="0" xfId="2" applyNumberFormat="1" applyFont="1" applyAlignment="1">
      <alignment horizontal="justify" vertical="center" wrapText="1"/>
    </xf>
    <xf numFmtId="0" fontId="71" fillId="0" borderId="0" xfId="2" applyFont="1" applyAlignment="1">
      <alignment horizontal="justify" vertical="center" wrapText="1"/>
    </xf>
    <xf numFmtId="0" fontId="72" fillId="0" borderId="0" xfId="2" applyFont="1" applyAlignment="1">
      <alignment horizontal="center" vertical="center" wrapText="1"/>
    </xf>
    <xf numFmtId="0" fontId="71" fillId="0" borderId="0" xfId="2" applyFont="1" applyAlignment="1">
      <alignment horizontal="center" vertical="center" wrapText="1"/>
    </xf>
    <xf numFmtId="0" fontId="64" fillId="0" borderId="0" xfId="2" applyFont="1" applyAlignment="1">
      <alignment horizontal="left" vertical="center" wrapText="1" indent="3"/>
    </xf>
    <xf numFmtId="0" fontId="69" fillId="0" borderId="0" xfId="2" applyFont="1" applyAlignment="1">
      <alignment horizontal="left" vertical="top" wrapText="1"/>
    </xf>
    <xf numFmtId="0" fontId="67" fillId="0" borderId="0" xfId="2" applyFont="1" applyAlignment="1">
      <alignment horizontal="right" vertical="center" wrapText="1"/>
    </xf>
    <xf numFmtId="0" fontId="1" fillId="0" borderId="0" xfId="2" applyAlignment="1">
      <alignment horizontal="right" vertical="center"/>
    </xf>
    <xf numFmtId="186" fontId="64" fillId="0" borderId="0" xfId="2" applyNumberFormat="1" applyFont="1" applyAlignment="1">
      <alignment horizontal="right" vertical="center" wrapText="1"/>
    </xf>
    <xf numFmtId="185" fontId="64" fillId="4" borderId="0" xfId="2" applyNumberFormat="1" applyFont="1" applyFill="1" applyAlignment="1">
      <alignment horizontal="left" vertical="center" wrapText="1" indent="3"/>
    </xf>
    <xf numFmtId="0" fontId="64" fillId="0" borderId="0" xfId="2" applyFont="1" applyAlignment="1">
      <alignment horizontal="left" vertical="center" wrapText="1" indent="4"/>
    </xf>
    <xf numFmtId="0" fontId="64" fillId="0" borderId="0" xfId="2" applyFont="1" applyAlignment="1">
      <alignment horizontal="right" vertical="center" wrapText="1"/>
    </xf>
    <xf numFmtId="0" fontId="65" fillId="0" borderId="0" xfId="2" applyFont="1" applyAlignment="1">
      <alignment horizontal="right" vertical="center" wrapText="1"/>
    </xf>
    <xf numFmtId="0" fontId="10" fillId="0" borderId="0" xfId="0" applyFont="1" applyAlignment="1">
      <alignment horizontal="center"/>
    </xf>
    <xf numFmtId="0" fontId="28" fillId="0" borderId="29" xfId="0" applyFont="1" applyBorder="1" applyAlignment="1">
      <alignment horizontal="center" vertical="center" wrapText="1"/>
    </xf>
    <xf numFmtId="0" fontId="28" fillId="0" borderId="28" xfId="0" applyFont="1" applyBorder="1" applyAlignment="1">
      <alignment horizontal="center" vertical="center" wrapText="1"/>
    </xf>
    <xf numFmtId="0" fontId="29" fillId="0" borderId="0" xfId="0" applyFont="1" applyAlignment="1">
      <alignment horizontal="center" vertical="center"/>
    </xf>
    <xf numFmtId="0" fontId="3" fillId="3" borderId="22" xfId="0" applyFont="1" applyFill="1" applyBorder="1" applyAlignment="1">
      <alignment horizontal="center"/>
    </xf>
    <xf numFmtId="0" fontId="3" fillId="3" borderId="45" xfId="0" applyFont="1" applyFill="1" applyBorder="1" applyAlignment="1">
      <alignment horizontal="center"/>
    </xf>
    <xf numFmtId="0" fontId="3" fillId="3" borderId="46" xfId="0" applyFont="1" applyFill="1" applyBorder="1" applyAlignment="1">
      <alignment horizontal="center"/>
    </xf>
    <xf numFmtId="0" fontId="3" fillId="0" borderId="22"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xf>
    <xf numFmtId="189" fontId="3" fillId="3" borderId="22" xfId="0" applyNumberFormat="1" applyFont="1" applyFill="1" applyBorder="1" applyAlignment="1">
      <alignment horizontal="center"/>
    </xf>
    <xf numFmtId="189" fontId="3" fillId="3" borderId="45" xfId="0" applyNumberFormat="1" applyFont="1" applyFill="1" applyBorder="1" applyAlignment="1">
      <alignment horizontal="center"/>
    </xf>
    <xf numFmtId="189" fontId="3" fillId="3" borderId="46" xfId="0" applyNumberFormat="1" applyFont="1" applyFill="1" applyBorder="1" applyAlignment="1">
      <alignment horizontal="center"/>
    </xf>
    <xf numFmtId="0" fontId="3" fillId="0" borderId="0" xfId="0" applyFont="1" applyAlignment="1">
      <alignment vertical="center" wrapText="1"/>
    </xf>
    <xf numFmtId="0" fontId="25" fillId="0" borderId="23" xfId="0" applyFont="1" applyBorder="1" applyAlignment="1">
      <alignment horizontal="justify" vertical="center"/>
    </xf>
    <xf numFmtId="0" fontId="9" fillId="0" borderId="43" xfId="0" applyFont="1" applyBorder="1" applyAlignment="1">
      <alignment horizontal="justify" vertical="center"/>
    </xf>
    <xf numFmtId="0" fontId="25" fillId="0" borderId="36" xfId="0" applyFont="1" applyBorder="1" applyAlignment="1">
      <alignment horizontal="center" vertical="center"/>
    </xf>
    <xf numFmtId="0" fontId="9" fillId="0" borderId="37" xfId="0" applyFont="1" applyBorder="1" applyAlignment="1">
      <alignment horizontal="center" vertical="center"/>
    </xf>
    <xf numFmtId="3" fontId="25" fillId="0" borderId="0" xfId="0" applyNumberFormat="1" applyFont="1" applyAlignment="1">
      <alignment vertical="center"/>
    </xf>
    <xf numFmtId="3" fontId="9" fillId="0" borderId="0" xfId="0" applyNumberFormat="1" applyFont="1" applyAlignment="1">
      <alignment vertical="center"/>
    </xf>
    <xf numFmtId="3" fontId="9" fillId="0" borderId="37" xfId="0" applyNumberFormat="1" applyFont="1" applyBorder="1" applyAlignment="1">
      <alignment vertical="center"/>
    </xf>
    <xf numFmtId="3" fontId="25" fillId="0" borderId="38" xfId="0" applyNumberFormat="1" applyFont="1" applyFill="1" applyBorder="1" applyAlignment="1">
      <alignment vertical="center"/>
    </xf>
    <xf numFmtId="3" fontId="9" fillId="0" borderId="37" xfId="0" applyNumberFormat="1" applyFont="1" applyFill="1" applyBorder="1" applyAlignment="1">
      <alignment vertical="center"/>
    </xf>
    <xf numFmtId="0" fontId="25" fillId="3" borderId="38" xfId="0" applyFont="1" applyFill="1" applyBorder="1" applyAlignment="1" applyProtection="1">
      <alignment horizontal="justify" vertical="center"/>
      <protection locked="0"/>
    </xf>
    <xf numFmtId="0" fontId="9" fillId="3" borderId="37" xfId="0" applyFont="1" applyFill="1" applyBorder="1" applyAlignment="1" applyProtection="1">
      <alignment horizontal="justify" vertical="center"/>
      <protection locked="0"/>
    </xf>
    <xf numFmtId="0" fontId="9" fillId="3" borderId="39" xfId="0" applyFont="1" applyFill="1" applyBorder="1" applyAlignment="1" applyProtection="1">
      <alignment horizontal="justify" vertical="center"/>
      <protection locked="0"/>
    </xf>
    <xf numFmtId="0" fontId="25" fillId="0" borderId="40" xfId="0" applyFont="1" applyBorder="1" applyAlignment="1">
      <alignment horizontal="center" vertical="center"/>
    </xf>
    <xf numFmtId="0" fontId="9" fillId="0" borderId="41" xfId="0" applyFont="1" applyBorder="1" applyAlignment="1">
      <alignment horizontal="center" vertical="center"/>
    </xf>
    <xf numFmtId="180" fontId="25" fillId="0" borderId="42" xfId="0" applyNumberFormat="1" applyFont="1" applyBorder="1" applyAlignment="1">
      <alignment vertical="center"/>
    </xf>
    <xf numFmtId="180" fontId="9" fillId="0" borderId="42" xfId="0" applyNumberFormat="1" applyFont="1" applyBorder="1" applyAlignment="1">
      <alignment vertical="center"/>
    </xf>
    <xf numFmtId="180" fontId="9" fillId="0" borderId="41" xfId="0" applyNumberFormat="1" applyFont="1" applyBorder="1" applyAlignment="1">
      <alignment vertical="center"/>
    </xf>
    <xf numFmtId="180" fontId="25" fillId="0" borderId="23" xfId="0" applyNumberFormat="1" applyFont="1" applyBorder="1" applyAlignment="1">
      <alignment vertical="center"/>
    </xf>
    <xf numFmtId="0" fontId="9" fillId="0" borderId="41" xfId="0" applyFont="1" applyBorder="1" applyAlignment="1">
      <alignment horizontal="justify" vertical="center"/>
    </xf>
    <xf numFmtId="3" fontId="25" fillId="0" borderId="37" xfId="0" applyNumberFormat="1" applyFont="1" applyBorder="1" applyAlignment="1">
      <alignment vertical="center"/>
    </xf>
    <xf numFmtId="184" fontId="25" fillId="3" borderId="38" xfId="0" applyNumberFormat="1" applyFont="1" applyFill="1" applyBorder="1" applyAlignment="1" applyProtection="1">
      <alignment horizontal="justify" vertical="center"/>
      <protection locked="0"/>
    </xf>
    <xf numFmtId="184" fontId="9" fillId="3" borderId="37" xfId="0" applyNumberFormat="1" applyFont="1" applyFill="1" applyBorder="1" applyAlignment="1" applyProtection="1">
      <alignment horizontal="justify" vertical="center"/>
      <protection locked="0"/>
    </xf>
    <xf numFmtId="0" fontId="25" fillId="0" borderId="38" xfId="0" applyFont="1" applyBorder="1" applyAlignment="1">
      <alignment horizontal="justify" vertical="center"/>
    </xf>
    <xf numFmtId="0" fontId="9" fillId="0" borderId="37" xfId="0" applyFont="1" applyBorder="1" applyAlignment="1">
      <alignment horizontal="justify" vertical="center"/>
    </xf>
    <xf numFmtId="0" fontId="25" fillId="3" borderId="34" xfId="0" applyFont="1" applyFill="1" applyBorder="1" applyAlignment="1" applyProtection="1">
      <alignment horizontal="justify" vertical="center"/>
      <protection locked="0"/>
    </xf>
    <xf numFmtId="0" fontId="25" fillId="3" borderId="35" xfId="0" applyFont="1" applyFill="1" applyBorder="1" applyAlignment="1" applyProtection="1">
      <alignment horizontal="justify" vertical="center"/>
      <protection locked="0"/>
    </xf>
    <xf numFmtId="0" fontId="25" fillId="0" borderId="1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25" fillId="0" borderId="12"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center" vertical="center"/>
    </xf>
    <xf numFmtId="0" fontId="25" fillId="0" borderId="1" xfId="0" applyFont="1" applyBorder="1" applyAlignment="1">
      <alignment horizontal="center" vertical="center"/>
    </xf>
    <xf numFmtId="0" fontId="25" fillId="0" borderId="32" xfId="0" applyFont="1" applyBorder="1" applyAlignment="1">
      <alignment horizontal="center" vertical="center"/>
    </xf>
    <xf numFmtId="0" fontId="9" fillId="0" borderId="33" xfId="0" applyFont="1" applyBorder="1" applyAlignment="1">
      <alignment horizontal="center" vertical="center"/>
    </xf>
    <xf numFmtId="3" fontId="25" fillId="0" borderId="28" xfId="0" applyNumberFormat="1" applyFont="1" applyBorder="1" applyAlignment="1">
      <alignment vertical="center"/>
    </xf>
    <xf numFmtId="3" fontId="9" fillId="0" borderId="33" xfId="0" applyNumberFormat="1" applyFont="1" applyBorder="1" applyAlignment="1">
      <alignment vertical="center"/>
    </xf>
    <xf numFmtId="3" fontId="25" fillId="0" borderId="34" xfId="0" applyNumberFormat="1" applyFont="1" applyFill="1" applyBorder="1" applyAlignment="1">
      <alignment vertical="center"/>
    </xf>
    <xf numFmtId="3" fontId="25" fillId="0" borderId="33" xfId="0" applyNumberFormat="1" applyFont="1" applyFill="1" applyBorder="1" applyAlignment="1">
      <alignment vertical="center"/>
    </xf>
    <xf numFmtId="0" fontId="9" fillId="3" borderId="33" xfId="0" applyFont="1" applyFill="1" applyBorder="1" applyAlignment="1" applyProtection="1">
      <alignment horizontal="justify" vertical="center"/>
      <protection locked="0"/>
    </xf>
    <xf numFmtId="0" fontId="25" fillId="3" borderId="33" xfId="0" applyFont="1" applyFill="1" applyBorder="1" applyAlignment="1" applyProtection="1">
      <alignment horizontal="justify" vertical="center"/>
      <protection locked="0"/>
    </xf>
  </cellXfs>
  <cellStyles count="4">
    <cellStyle name="パーセント" xfId="3" builtinId="5"/>
    <cellStyle name="桁区切り" xfId="1" builtinId="6"/>
    <cellStyle name="標準" xfId="0" builtinId="0"/>
    <cellStyle name="標準 2" xfId="2" xr:uid="{DF410007-A4A6-4937-B2A7-D56F242DEF11}"/>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EB"/>
      <color rgb="FFFEF4EC"/>
      <color rgb="FFFFFBF7"/>
      <color rgb="FFFFFF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1028700</xdr:colOff>
      <xdr:row>12</xdr:row>
      <xdr:rowOff>0</xdr:rowOff>
    </xdr:to>
    <xdr:sp macro="" textlink="">
      <xdr:nvSpPr>
        <xdr:cNvPr id="1028" name="Line 1">
          <a:extLst>
            <a:ext uri="{FF2B5EF4-FFF2-40B4-BE49-F238E27FC236}">
              <a16:creationId xmlns:a16="http://schemas.microsoft.com/office/drawing/2014/main" id="{00000000-0008-0000-0100-000004040000}"/>
            </a:ext>
          </a:extLst>
        </xdr:cNvPr>
        <xdr:cNvSpPr>
          <a:spLocks noChangeShapeType="1"/>
        </xdr:cNvSpPr>
      </xdr:nvSpPr>
      <xdr:spPr bwMode="auto">
        <a:xfrm flipH="1" flipV="1">
          <a:off x="0" y="325755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9.bin"/><Relationship Id="rId7"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18.bin"/><Relationship Id="rId7" Type="http://schemas.openxmlformats.org/officeDocument/2006/relationships/vmlDrawing" Target="../drawings/vmlDrawing4.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printerSettings" Target="../printerSettings/printerSettings24.bin"/><Relationship Id="rId7"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autoPageBreaks="0" fitToPage="1"/>
  </sheetPr>
  <dimension ref="B1:AO161"/>
  <sheetViews>
    <sheetView showGridLines="0" tabSelected="1"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 defaultRowHeight="12.75" outlineLevelCol="1"/>
  <cols>
    <col min="1" max="1" width="1.83203125" customWidth="1"/>
    <col min="2" max="2" width="5.83203125" customWidth="1"/>
    <col min="3" max="3" width="6.83203125" style="56" customWidth="1" outlineLevel="1"/>
    <col min="4" max="4" width="23.5" customWidth="1"/>
    <col min="5" max="5" width="13.33203125" customWidth="1"/>
    <col min="6" max="6" width="4.83203125" customWidth="1"/>
    <col min="7" max="7" width="8.1640625" customWidth="1"/>
    <col min="8" max="8" width="14.83203125" customWidth="1"/>
    <col min="9" max="11" width="13.83203125" customWidth="1"/>
    <col min="12" max="12" width="13.83203125" style="9" customWidth="1"/>
    <col min="13" max="13" width="3.5" style="9" customWidth="1"/>
    <col min="14" max="14" width="7.83203125" hidden="1" customWidth="1" outlineLevel="1"/>
    <col min="15" max="15" width="13.83203125" hidden="1" customWidth="1" outlineLevel="1"/>
    <col min="16" max="18" width="13.83203125" style="3" hidden="1" customWidth="1" outlineLevel="1"/>
    <col min="19" max="19" width="9.5" style="3" hidden="1" customWidth="1" outlineLevel="1"/>
    <col min="20" max="20" width="9.1640625" style="3" hidden="1" customWidth="1" outlineLevel="1"/>
    <col min="21" max="21" width="18.5" style="3" hidden="1" customWidth="1" outlineLevel="1"/>
    <col min="22" max="22" width="13.83203125" style="3" hidden="1" customWidth="1" outlineLevel="1"/>
    <col min="23" max="23" width="11.83203125" style="56" hidden="1" customWidth="1" outlineLevel="1"/>
    <col min="24" max="24" width="5.83203125" style="136" hidden="1" customWidth="1" collapsed="1"/>
    <col min="25" max="29" width="5.83203125" style="136" hidden="1" customWidth="1"/>
    <col min="30" max="30" width="9" style="134" hidden="1" customWidth="1"/>
    <col min="31" max="31" width="10.5" style="134" hidden="1" customWidth="1"/>
    <col min="32" max="32" width="4" style="139" hidden="1" customWidth="1"/>
    <col min="33" max="33" width="12.33203125" style="136" hidden="1" customWidth="1"/>
    <col min="34" max="34" width="2.5" hidden="1" customWidth="1"/>
    <col min="35" max="35" width="12.83203125" customWidth="1"/>
    <col min="36" max="36" width="8.83203125" customWidth="1"/>
    <col min="37" max="37" width="19.6640625" customWidth="1"/>
    <col min="38" max="38" width="7.5" customWidth="1"/>
    <col min="39" max="39" width="16.6640625" customWidth="1"/>
    <col min="40" max="40" width="12.83203125" customWidth="1"/>
  </cols>
  <sheetData>
    <row r="1" spans="2:41" s="3" customFormat="1" ht="17.25">
      <c r="B1" s="407" t="s">
        <v>363</v>
      </c>
      <c r="C1" s="407"/>
      <c r="D1" s="407"/>
      <c r="E1" s="407"/>
      <c r="W1" s="56"/>
      <c r="X1" s="136"/>
      <c r="Y1" s="136"/>
      <c r="Z1" s="136"/>
      <c r="AA1" s="136"/>
      <c r="AB1" s="136"/>
      <c r="AC1" s="136"/>
      <c r="AD1" s="56"/>
      <c r="AE1" s="56"/>
      <c r="AF1" s="137"/>
      <c r="AG1" s="136"/>
      <c r="AN1" s="270"/>
      <c r="AO1" s="3" t="s">
        <v>364</v>
      </c>
    </row>
    <row r="2" spans="2:41" s="3" customFormat="1" ht="15.75" customHeight="1">
      <c r="B2" s="1"/>
      <c r="C2" s="57"/>
      <c r="J2" s="424" t="str">
        <f>IF(J5="","注●申請者名に会社名等を入力ください","")</f>
        <v>注●申請者名に会社名等を入力ください</v>
      </c>
      <c r="K2" s="424"/>
      <c r="L2" s="424"/>
      <c r="M2" s="94"/>
      <c r="W2" s="57"/>
      <c r="AI2" s="106" t="s">
        <v>163</v>
      </c>
      <c r="AK2" s="106" t="s">
        <v>357</v>
      </c>
      <c r="AM2" s="318" t="s">
        <v>358</v>
      </c>
      <c r="AN2" s="319">
        <v>0.1</v>
      </c>
      <c r="AO2" s="3" t="s">
        <v>365</v>
      </c>
    </row>
    <row r="3" spans="2:41" s="3" customFormat="1" ht="23.25" customHeight="1">
      <c r="B3" s="399" t="str">
        <f>IF(B1="様式1号の別紙1の別添1","資　金　支　出　内　訳","")</f>
        <v>資　金　支　出　内　訳</v>
      </c>
      <c r="C3" s="399"/>
      <c r="D3" s="399"/>
      <c r="E3" s="399"/>
      <c r="F3" s="399"/>
      <c r="G3" s="399"/>
      <c r="H3" s="399"/>
      <c r="I3" s="174"/>
      <c r="J3" s="391" t="str">
        <f>IF(AND(J117&lt;$J$155/6,AL5=1),"注●共同研究委託は総額の1/6以上2/3以内",IF(J117&gt;$J$155*2/3,"注●研究委託は総額の2/3以内",""))</f>
        <v/>
      </c>
      <c r="K3" s="391"/>
      <c r="L3" s="391"/>
      <c r="M3" s="95"/>
      <c r="N3" s="50"/>
      <c r="O3" s="406" t="str">
        <f>IF(B1="様式第６号の別表","補 助 対 象 物 件 の 状 況","収　支　明　細　書")</f>
        <v>収　支　明　細　書</v>
      </c>
      <c r="P3" s="406"/>
      <c r="Q3" s="406"/>
      <c r="R3" s="406"/>
      <c r="S3" s="406"/>
      <c r="T3" s="406"/>
      <c r="U3" s="4"/>
      <c r="W3" s="57"/>
      <c r="AI3" s="273" t="s">
        <v>160</v>
      </c>
      <c r="AJ3" s="274" t="s">
        <v>166</v>
      </c>
      <c r="AK3" s="275" t="s">
        <v>31</v>
      </c>
      <c r="AL3" s="274" t="s">
        <v>167</v>
      </c>
      <c r="AM3" s="272" t="s">
        <v>351</v>
      </c>
      <c r="AN3" s="272" t="s">
        <v>353</v>
      </c>
      <c r="AO3" s="3" t="s">
        <v>112</v>
      </c>
    </row>
    <row r="4" spans="2:41" s="3" customFormat="1" ht="14.25" customHeight="1">
      <c r="B4" s="1"/>
      <c r="C4" s="1"/>
      <c r="J4" s="391" t="str">
        <f>IF(K79&gt;$K$155,"注●設備装置等は総額の1/2以内",IF(K128&gt;$K$155,"注●人件費等は総額の1/2以内",IF(K139&gt;$K$155/3,"注●産業財産等は総額の1/3以内","")))</f>
        <v/>
      </c>
      <c r="K4" s="391"/>
      <c r="L4" s="391"/>
      <c r="M4" s="92"/>
      <c r="P4" s="5"/>
      <c r="Q4" s="5"/>
      <c r="R4" s="5"/>
      <c r="T4" s="408" t="str">
        <f>IF(COUNTIF(AH7:AH155,"超過"),"注●各区分で20%超増額！変更申請必要！","")</f>
        <v/>
      </c>
      <c r="U4" s="408"/>
      <c r="V4" s="408"/>
      <c r="W4" s="408"/>
      <c r="AI4" s="104" t="s">
        <v>161</v>
      </c>
      <c r="AJ4" s="47" t="s">
        <v>165</v>
      </c>
      <c r="AK4" s="46" t="s">
        <v>43</v>
      </c>
      <c r="AL4" s="47">
        <v>1</v>
      </c>
      <c r="AM4" s="324" t="s">
        <v>360</v>
      </c>
      <c r="AN4" s="331"/>
    </row>
    <row r="5" spans="2:41" s="5" customFormat="1" ht="21.75" customHeight="1" thickBot="1">
      <c r="B5" s="5" t="str">
        <f>IF(B1="様式第７号の別紙３","(1)支出","")</f>
        <v/>
      </c>
      <c r="D5" s="177" t="s">
        <v>257</v>
      </c>
      <c r="E5" s="178">
        <f>AL7</f>
        <v>0.5</v>
      </c>
      <c r="I5" s="93" t="s">
        <v>127</v>
      </c>
      <c r="J5" s="392"/>
      <c r="K5" s="392"/>
      <c r="L5" s="392"/>
      <c r="M5" s="96"/>
      <c r="P5" s="3"/>
      <c r="Q5" s="3"/>
      <c r="R5" s="3"/>
      <c r="T5" s="409">
        <f>J5</f>
        <v>0</v>
      </c>
      <c r="U5" s="409"/>
      <c r="V5" s="409"/>
      <c r="W5" s="409"/>
      <c r="AD5" s="44" t="s">
        <v>244</v>
      </c>
      <c r="AI5" s="104" t="s">
        <v>162</v>
      </c>
      <c r="AJ5" s="47">
        <v>1</v>
      </c>
      <c r="AK5" s="46" t="s">
        <v>131</v>
      </c>
      <c r="AL5" s="48"/>
      <c r="AM5" s="323" t="s">
        <v>359</v>
      </c>
      <c r="AN5" s="278">
        <f>K58+K79+K95+K106+K117+K128+K139+K150+K154-AN4</f>
        <v>0</v>
      </c>
      <c r="AO5" s="5" t="s">
        <v>354</v>
      </c>
    </row>
    <row r="6" spans="2:41" s="7" customFormat="1" ht="21" customHeight="1">
      <c r="B6" s="401" t="s">
        <v>12</v>
      </c>
      <c r="C6" s="404" t="s">
        <v>255</v>
      </c>
      <c r="D6" s="402" t="s">
        <v>1</v>
      </c>
      <c r="E6" s="402" t="s">
        <v>2</v>
      </c>
      <c r="F6" s="393" t="s">
        <v>3</v>
      </c>
      <c r="G6" s="393" t="s">
        <v>4</v>
      </c>
      <c r="H6" s="395" t="s">
        <v>32</v>
      </c>
      <c r="I6" s="397" t="s">
        <v>356</v>
      </c>
      <c r="J6" s="397" t="s">
        <v>5</v>
      </c>
      <c r="K6" s="420" t="s">
        <v>27</v>
      </c>
      <c r="L6" s="422" t="s">
        <v>33</v>
      </c>
      <c r="M6" s="103"/>
      <c r="N6" s="410" t="s">
        <v>4</v>
      </c>
      <c r="O6" s="412" t="s">
        <v>32</v>
      </c>
      <c r="P6" s="383" t="s">
        <v>53</v>
      </c>
      <c r="Q6" s="384"/>
      <c r="R6" s="385"/>
      <c r="S6" s="414" t="s">
        <v>45</v>
      </c>
      <c r="T6" s="414" t="s">
        <v>46</v>
      </c>
      <c r="U6" s="414" t="s">
        <v>47</v>
      </c>
      <c r="V6" s="416" t="s">
        <v>48</v>
      </c>
      <c r="W6" s="418" t="s">
        <v>49</v>
      </c>
      <c r="X6" s="375" t="s">
        <v>253</v>
      </c>
      <c r="Y6" s="376"/>
      <c r="Z6" s="376"/>
      <c r="AA6" s="376"/>
      <c r="AB6" s="376"/>
      <c r="AC6" s="376"/>
      <c r="AD6" s="386" t="s">
        <v>242</v>
      </c>
      <c r="AE6" s="387"/>
      <c r="AF6" s="377" t="s">
        <v>104</v>
      </c>
      <c r="AG6" s="378"/>
      <c r="AI6" s="335" t="s">
        <v>373</v>
      </c>
      <c r="AJ6" s="271">
        <f>IF(AJ4=1,100,IF(AJ5=1,2000,""))</f>
        <v>2000</v>
      </c>
      <c r="AK6" s="46" t="s">
        <v>129</v>
      </c>
      <c r="AL6" s="48"/>
      <c r="AM6" s="277" t="s">
        <v>352</v>
      </c>
      <c r="AN6" s="330"/>
    </row>
    <row r="7" spans="2:41" s="7" customFormat="1" ht="24.95" customHeight="1">
      <c r="B7" s="400"/>
      <c r="C7" s="405"/>
      <c r="D7" s="403"/>
      <c r="E7" s="403"/>
      <c r="F7" s="394"/>
      <c r="G7" s="394"/>
      <c r="H7" s="396"/>
      <c r="I7" s="398"/>
      <c r="J7" s="398"/>
      <c r="K7" s="421"/>
      <c r="L7" s="423"/>
      <c r="M7" s="103"/>
      <c r="N7" s="411"/>
      <c r="O7" s="413"/>
      <c r="P7" s="51" t="s">
        <v>50</v>
      </c>
      <c r="Q7" s="51" t="s">
        <v>51</v>
      </c>
      <c r="R7" s="51" t="s">
        <v>52</v>
      </c>
      <c r="S7" s="415"/>
      <c r="T7" s="415"/>
      <c r="U7" s="415"/>
      <c r="V7" s="417"/>
      <c r="W7" s="419"/>
      <c r="X7" s="147" t="s">
        <v>245</v>
      </c>
      <c r="Y7" s="147" t="s">
        <v>246</v>
      </c>
      <c r="Z7" s="148" t="s">
        <v>247</v>
      </c>
      <c r="AA7" s="148" t="s">
        <v>248</v>
      </c>
      <c r="AB7" s="147" t="s">
        <v>249</v>
      </c>
      <c r="AC7" s="147" t="s">
        <v>250</v>
      </c>
      <c r="AD7" s="145" t="s">
        <v>252</v>
      </c>
      <c r="AE7" s="146" t="s">
        <v>243</v>
      </c>
      <c r="AF7" s="138" t="s">
        <v>251</v>
      </c>
      <c r="AG7" s="131" t="s">
        <v>49</v>
      </c>
      <c r="AI7" s="336" t="s">
        <v>379</v>
      </c>
      <c r="AJ7" s="337">
        <f>K58+K79+K95+K106+K117+K128+K139+K150+K154-AJ6*10000</f>
        <v>-20000000</v>
      </c>
      <c r="AK7" s="276" t="s">
        <v>30</v>
      </c>
      <c r="AL7" s="26">
        <f>IF(AL6=1,2/3,IF(AL5=1,2/3,IF(AL4=1,1/2,"-")))</f>
        <v>0.5</v>
      </c>
      <c r="AM7" s="325" t="s">
        <v>361</v>
      </c>
      <c r="AN7" s="322">
        <f>V58+V79+V95+V106+V117+V128+V139+V150+V154-AN6</f>
        <v>0</v>
      </c>
      <c r="AO7" s="7" t="s">
        <v>355</v>
      </c>
    </row>
    <row r="8" spans="2:41" s="8" customFormat="1" ht="18" customHeight="1">
      <c r="B8" s="400" t="s">
        <v>6</v>
      </c>
      <c r="C8" s="167" t="s">
        <v>54</v>
      </c>
      <c r="D8" s="204"/>
      <c r="E8" s="204"/>
      <c r="F8" s="205"/>
      <c r="G8" s="206"/>
      <c r="H8" s="206"/>
      <c r="I8" s="28">
        <f t="shared" ref="I8:I56" si="0">G8*H8</f>
        <v>0</v>
      </c>
      <c r="J8" s="28">
        <f>I8</f>
        <v>0</v>
      </c>
      <c r="K8" s="327" t="str">
        <f>IF((H8&lt;&gt;"")*(J8&lt;10000),"１万円未満は対象外","")</f>
        <v/>
      </c>
      <c r="L8" s="220"/>
      <c r="M8" s="97" t="str">
        <f t="shared" ref="M8:M57" si="1">IF(H8&gt;0,IF(L8="","●支払先等を記入",""),"")</f>
        <v/>
      </c>
      <c r="N8" s="223"/>
      <c r="O8" s="224"/>
      <c r="P8" s="28">
        <f>J8</f>
        <v>0</v>
      </c>
      <c r="Q8" s="112">
        <f>N8*O8</f>
        <v>0</v>
      </c>
      <c r="R8" s="112">
        <f>IF(AD8="支払先",(Q8*(1+$AN$2)-AE8)/(1+$AN$2),Q8)</f>
        <v>0</v>
      </c>
      <c r="S8" s="229"/>
      <c r="T8" s="229"/>
      <c r="U8" s="230"/>
      <c r="V8" s="168"/>
      <c r="W8" s="333" t="str">
        <f>IF(AD8="支払先","振込料相手負担","")</f>
        <v/>
      </c>
      <c r="X8" s="159"/>
      <c r="Y8" s="160"/>
      <c r="Z8" s="160"/>
      <c r="AA8" s="153" t="s">
        <v>254</v>
      </c>
      <c r="AB8" s="160"/>
      <c r="AC8" s="160"/>
      <c r="AD8" s="235"/>
      <c r="AE8" s="236"/>
      <c r="AF8" s="237"/>
      <c r="AG8" s="152" t="str">
        <f t="shared" ref="AG8:AG57" si="2">IF(Y8&gt;=X8,IF(Z8&gt;=Y8,IF(AB8&gt;=Z8,IF(AC8&gt;=AB8,"〇","日付確認"),"日付確認"),"日付確認"),"日付確認")</f>
        <v>〇</v>
      </c>
      <c r="AM8" s="36"/>
      <c r="AN8" s="36"/>
    </row>
    <row r="9" spans="2:41" s="8" customFormat="1" ht="18" customHeight="1">
      <c r="B9" s="400"/>
      <c r="C9" s="125" t="s">
        <v>113</v>
      </c>
      <c r="D9" s="207"/>
      <c r="E9" s="207"/>
      <c r="F9" s="208"/>
      <c r="G9" s="209"/>
      <c r="H9" s="209"/>
      <c r="I9" s="29">
        <f t="shared" ref="I9" si="3">G9*H9</f>
        <v>0</v>
      </c>
      <c r="J9" s="29">
        <f>I9</f>
        <v>0</v>
      </c>
      <c r="K9" s="328" t="str">
        <f t="shared" ref="K9:K72" si="4">IF((H9&lt;&gt;"")*(J9&lt;10000),"１万円未満は対象外","")</f>
        <v/>
      </c>
      <c r="L9" s="221"/>
      <c r="M9" s="97" t="str">
        <f t="shared" si="1"/>
        <v/>
      </c>
      <c r="N9" s="225"/>
      <c r="O9" s="226"/>
      <c r="P9" s="29">
        <f>J9</f>
        <v>0</v>
      </c>
      <c r="Q9" s="108">
        <f t="shared" ref="Q9" si="5">N9*O9</f>
        <v>0</v>
      </c>
      <c r="R9" s="108">
        <f t="shared" ref="R9:R57" si="6">IF(AD9="支払先",(Q9*(1+$AN$2)-AE9)/(1+$AN$2),Q9)</f>
        <v>0</v>
      </c>
      <c r="S9" s="231"/>
      <c r="T9" s="231"/>
      <c r="U9" s="232"/>
      <c r="V9" s="169"/>
      <c r="W9" s="334" t="str">
        <f t="shared" ref="W9:W57" si="7">IF(AD9="支払先","振込料相手方","")</f>
        <v/>
      </c>
      <c r="X9" s="161"/>
      <c r="Y9" s="162"/>
      <c r="Z9" s="162"/>
      <c r="AA9" s="154" t="s">
        <v>254</v>
      </c>
      <c r="AB9" s="162"/>
      <c r="AC9" s="162"/>
      <c r="AD9" s="238"/>
      <c r="AE9" s="239"/>
      <c r="AF9" s="237"/>
      <c r="AG9" s="155" t="str">
        <f t="shared" si="2"/>
        <v>〇</v>
      </c>
      <c r="AM9" s="36"/>
      <c r="AN9" s="36"/>
    </row>
    <row r="10" spans="2:41" s="98" customFormat="1" ht="18" customHeight="1">
      <c r="B10" s="400"/>
      <c r="C10" s="125" t="s">
        <v>114</v>
      </c>
      <c r="D10" s="207"/>
      <c r="E10" s="207"/>
      <c r="F10" s="208"/>
      <c r="G10" s="209"/>
      <c r="H10" s="209"/>
      <c r="I10" s="29">
        <f t="shared" ref="I10:I11" si="8">G10*H10</f>
        <v>0</v>
      </c>
      <c r="J10" s="29">
        <f>I10</f>
        <v>0</v>
      </c>
      <c r="K10" s="328" t="str">
        <f t="shared" si="4"/>
        <v/>
      </c>
      <c r="L10" s="221"/>
      <c r="M10" s="97" t="str">
        <f t="shared" si="1"/>
        <v/>
      </c>
      <c r="N10" s="225"/>
      <c r="O10" s="226"/>
      <c r="P10" s="29">
        <f>J10</f>
        <v>0</v>
      </c>
      <c r="Q10" s="108">
        <f t="shared" ref="Q10:Q11" si="9">N10*O10</f>
        <v>0</v>
      </c>
      <c r="R10" s="108">
        <f t="shared" si="6"/>
        <v>0</v>
      </c>
      <c r="S10" s="231"/>
      <c r="T10" s="231"/>
      <c r="U10" s="232"/>
      <c r="V10" s="169"/>
      <c r="W10" s="334" t="str">
        <f t="shared" si="7"/>
        <v/>
      </c>
      <c r="X10" s="161"/>
      <c r="Y10" s="162"/>
      <c r="Z10" s="162"/>
      <c r="AA10" s="154" t="s">
        <v>254</v>
      </c>
      <c r="AB10" s="162"/>
      <c r="AC10" s="162"/>
      <c r="AD10" s="238"/>
      <c r="AE10" s="239"/>
      <c r="AF10" s="237"/>
      <c r="AG10" s="155" t="str">
        <f t="shared" si="2"/>
        <v>〇</v>
      </c>
      <c r="AM10" s="99"/>
      <c r="AN10" s="99"/>
    </row>
    <row r="11" spans="2:41" s="98" customFormat="1" ht="18" hidden="1" customHeight="1">
      <c r="B11" s="400"/>
      <c r="C11" s="125" t="s">
        <v>115</v>
      </c>
      <c r="D11" s="207"/>
      <c r="E11" s="207"/>
      <c r="F11" s="208"/>
      <c r="G11" s="209"/>
      <c r="H11" s="209"/>
      <c r="I11" s="29">
        <f t="shared" si="8"/>
        <v>0</v>
      </c>
      <c r="J11" s="29">
        <f>I11</f>
        <v>0</v>
      </c>
      <c r="K11" s="328" t="str">
        <f t="shared" si="4"/>
        <v/>
      </c>
      <c r="L11" s="221"/>
      <c r="M11" s="97" t="str">
        <f t="shared" si="1"/>
        <v/>
      </c>
      <c r="N11" s="225"/>
      <c r="O11" s="226"/>
      <c r="P11" s="29">
        <f>J11</f>
        <v>0</v>
      </c>
      <c r="Q11" s="108">
        <f t="shared" si="9"/>
        <v>0</v>
      </c>
      <c r="R11" s="108">
        <f t="shared" si="6"/>
        <v>0</v>
      </c>
      <c r="S11" s="231"/>
      <c r="T11" s="231"/>
      <c r="U11" s="232"/>
      <c r="V11" s="169"/>
      <c r="W11" s="334" t="str">
        <f t="shared" si="7"/>
        <v/>
      </c>
      <c r="X11" s="161"/>
      <c r="Y11" s="162"/>
      <c r="Z11" s="162"/>
      <c r="AA11" s="154" t="s">
        <v>254</v>
      </c>
      <c r="AB11" s="162"/>
      <c r="AC11" s="162"/>
      <c r="AD11" s="238"/>
      <c r="AE11" s="239"/>
      <c r="AF11" s="237"/>
      <c r="AG11" s="155" t="str">
        <f t="shared" si="2"/>
        <v>〇</v>
      </c>
      <c r="AM11" s="99"/>
      <c r="AN11" s="99"/>
    </row>
    <row r="12" spans="2:41" s="98" customFormat="1" ht="18" hidden="1" customHeight="1">
      <c r="B12" s="400"/>
      <c r="C12" s="125" t="s">
        <v>116</v>
      </c>
      <c r="D12" s="207"/>
      <c r="E12" s="207"/>
      <c r="F12" s="208"/>
      <c r="G12" s="209"/>
      <c r="H12" s="209"/>
      <c r="I12" s="29">
        <f t="shared" ref="I12:I14" si="10">G12*H12</f>
        <v>0</v>
      </c>
      <c r="J12" s="29">
        <f t="shared" ref="J12:J14" si="11">I12</f>
        <v>0</v>
      </c>
      <c r="K12" s="328" t="str">
        <f t="shared" si="4"/>
        <v/>
      </c>
      <c r="L12" s="221"/>
      <c r="M12" s="97" t="str">
        <f t="shared" si="1"/>
        <v/>
      </c>
      <c r="N12" s="225"/>
      <c r="O12" s="226"/>
      <c r="P12" s="29">
        <f t="shared" ref="P12:P14" si="12">J12</f>
        <v>0</v>
      </c>
      <c r="Q12" s="108">
        <f t="shared" ref="Q12:Q14" si="13">N12*O12</f>
        <v>0</v>
      </c>
      <c r="R12" s="108">
        <f t="shared" si="6"/>
        <v>0</v>
      </c>
      <c r="S12" s="231"/>
      <c r="T12" s="231"/>
      <c r="U12" s="232"/>
      <c r="V12" s="169"/>
      <c r="W12" s="334" t="str">
        <f t="shared" si="7"/>
        <v/>
      </c>
      <c r="X12" s="161"/>
      <c r="Y12" s="162"/>
      <c r="Z12" s="162"/>
      <c r="AA12" s="154" t="s">
        <v>254</v>
      </c>
      <c r="AB12" s="162"/>
      <c r="AC12" s="162"/>
      <c r="AD12" s="238"/>
      <c r="AE12" s="239"/>
      <c r="AF12" s="237"/>
      <c r="AG12" s="155" t="str">
        <f t="shared" si="2"/>
        <v>〇</v>
      </c>
      <c r="AM12" s="99"/>
      <c r="AN12" s="99"/>
    </row>
    <row r="13" spans="2:41" s="98" customFormat="1" ht="18" hidden="1" customHeight="1">
      <c r="B13" s="400"/>
      <c r="C13" s="125" t="s">
        <v>117</v>
      </c>
      <c r="D13" s="207"/>
      <c r="E13" s="207"/>
      <c r="F13" s="208"/>
      <c r="G13" s="209"/>
      <c r="H13" s="209"/>
      <c r="I13" s="29">
        <f t="shared" si="10"/>
        <v>0</v>
      </c>
      <c r="J13" s="29">
        <f>I13</f>
        <v>0</v>
      </c>
      <c r="K13" s="328" t="str">
        <f t="shared" si="4"/>
        <v/>
      </c>
      <c r="L13" s="221"/>
      <c r="M13" s="97" t="str">
        <f t="shared" si="1"/>
        <v/>
      </c>
      <c r="N13" s="225"/>
      <c r="O13" s="226"/>
      <c r="P13" s="29">
        <f>J13</f>
        <v>0</v>
      </c>
      <c r="Q13" s="108">
        <f t="shared" si="13"/>
        <v>0</v>
      </c>
      <c r="R13" s="108">
        <f t="shared" si="6"/>
        <v>0</v>
      </c>
      <c r="S13" s="231"/>
      <c r="T13" s="231"/>
      <c r="U13" s="232"/>
      <c r="V13" s="169"/>
      <c r="W13" s="334" t="str">
        <f t="shared" si="7"/>
        <v/>
      </c>
      <c r="X13" s="161"/>
      <c r="Y13" s="162"/>
      <c r="Z13" s="162"/>
      <c r="AA13" s="154" t="s">
        <v>254</v>
      </c>
      <c r="AB13" s="162"/>
      <c r="AC13" s="162"/>
      <c r="AD13" s="238"/>
      <c r="AE13" s="239"/>
      <c r="AF13" s="237"/>
      <c r="AG13" s="155" t="str">
        <f t="shared" si="2"/>
        <v>〇</v>
      </c>
      <c r="AI13" s="89" t="s">
        <v>240</v>
      </c>
      <c r="AM13" s="99"/>
      <c r="AN13" s="99"/>
    </row>
    <row r="14" spans="2:41" s="98" customFormat="1" ht="18" hidden="1" customHeight="1">
      <c r="B14" s="400"/>
      <c r="C14" s="125" t="s">
        <v>118</v>
      </c>
      <c r="D14" s="207"/>
      <c r="E14" s="207"/>
      <c r="F14" s="208"/>
      <c r="G14" s="209"/>
      <c r="H14" s="209"/>
      <c r="I14" s="29">
        <f t="shared" si="10"/>
        <v>0</v>
      </c>
      <c r="J14" s="29">
        <f t="shared" si="11"/>
        <v>0</v>
      </c>
      <c r="K14" s="328" t="str">
        <f t="shared" si="4"/>
        <v/>
      </c>
      <c r="L14" s="221"/>
      <c r="M14" s="97" t="str">
        <f t="shared" si="1"/>
        <v/>
      </c>
      <c r="N14" s="225"/>
      <c r="O14" s="226"/>
      <c r="P14" s="29">
        <f t="shared" si="12"/>
        <v>0</v>
      </c>
      <c r="Q14" s="108">
        <f t="shared" si="13"/>
        <v>0</v>
      </c>
      <c r="R14" s="108">
        <f t="shared" si="6"/>
        <v>0</v>
      </c>
      <c r="S14" s="231"/>
      <c r="T14" s="231"/>
      <c r="U14" s="232"/>
      <c r="V14" s="169"/>
      <c r="W14" s="334" t="str">
        <f t="shared" si="7"/>
        <v/>
      </c>
      <c r="X14" s="161"/>
      <c r="Y14" s="162"/>
      <c r="Z14" s="162"/>
      <c r="AA14" s="154" t="s">
        <v>254</v>
      </c>
      <c r="AB14" s="162"/>
      <c r="AC14" s="162"/>
      <c r="AD14" s="238"/>
      <c r="AE14" s="239"/>
      <c r="AF14" s="237"/>
      <c r="AG14" s="155" t="str">
        <f t="shared" si="2"/>
        <v>〇</v>
      </c>
      <c r="AI14" s="89" t="s">
        <v>241</v>
      </c>
      <c r="AM14" s="99"/>
      <c r="AN14" s="99"/>
    </row>
    <row r="15" spans="2:41" s="98" customFormat="1" ht="18" hidden="1" customHeight="1">
      <c r="B15" s="400"/>
      <c r="C15" s="125" t="s">
        <v>119</v>
      </c>
      <c r="D15" s="207"/>
      <c r="E15" s="207"/>
      <c r="F15" s="208"/>
      <c r="G15" s="209"/>
      <c r="H15" s="209"/>
      <c r="I15" s="29">
        <f t="shared" ref="I15:I32" si="14">G15*H15</f>
        <v>0</v>
      </c>
      <c r="J15" s="29">
        <f t="shared" ref="J15:J56" si="15">I15</f>
        <v>0</v>
      </c>
      <c r="K15" s="328" t="str">
        <f t="shared" si="4"/>
        <v/>
      </c>
      <c r="L15" s="221"/>
      <c r="M15" s="97" t="str">
        <f t="shared" si="1"/>
        <v/>
      </c>
      <c r="N15" s="225"/>
      <c r="O15" s="226"/>
      <c r="P15" s="29">
        <f t="shared" ref="P15:P57" si="16">J15</f>
        <v>0</v>
      </c>
      <c r="Q15" s="108">
        <f t="shared" ref="Q15:Q32" si="17">N15*O15</f>
        <v>0</v>
      </c>
      <c r="R15" s="108">
        <f t="shared" si="6"/>
        <v>0</v>
      </c>
      <c r="S15" s="231"/>
      <c r="T15" s="231"/>
      <c r="U15" s="232"/>
      <c r="V15" s="169"/>
      <c r="W15" s="334" t="str">
        <f t="shared" si="7"/>
        <v/>
      </c>
      <c r="X15" s="161"/>
      <c r="Y15" s="162"/>
      <c r="Z15" s="162"/>
      <c r="AA15" s="154" t="s">
        <v>254</v>
      </c>
      <c r="AB15" s="162"/>
      <c r="AC15" s="162"/>
      <c r="AD15" s="238"/>
      <c r="AE15" s="239"/>
      <c r="AF15" s="237"/>
      <c r="AG15" s="155" t="str">
        <f t="shared" si="2"/>
        <v>〇</v>
      </c>
      <c r="AM15" s="99"/>
      <c r="AN15" s="99"/>
    </row>
    <row r="16" spans="2:41" s="98" customFormat="1" ht="18" hidden="1" customHeight="1">
      <c r="B16" s="400"/>
      <c r="C16" s="125" t="s">
        <v>120</v>
      </c>
      <c r="D16" s="207"/>
      <c r="E16" s="207"/>
      <c r="F16" s="208"/>
      <c r="G16" s="209"/>
      <c r="H16" s="209"/>
      <c r="I16" s="29">
        <f t="shared" ref="I16" si="18">G16*H16</f>
        <v>0</v>
      </c>
      <c r="J16" s="29">
        <f t="shared" si="15"/>
        <v>0</v>
      </c>
      <c r="K16" s="328" t="str">
        <f t="shared" si="4"/>
        <v/>
      </c>
      <c r="L16" s="221"/>
      <c r="M16" s="97" t="str">
        <f t="shared" si="1"/>
        <v/>
      </c>
      <c r="N16" s="225"/>
      <c r="O16" s="226"/>
      <c r="P16" s="29">
        <f t="shared" si="16"/>
        <v>0</v>
      </c>
      <c r="Q16" s="108">
        <f t="shared" ref="Q16" si="19">N16*O16</f>
        <v>0</v>
      </c>
      <c r="R16" s="108">
        <f t="shared" si="6"/>
        <v>0</v>
      </c>
      <c r="S16" s="231"/>
      <c r="T16" s="231"/>
      <c r="U16" s="232"/>
      <c r="V16" s="169"/>
      <c r="W16" s="334" t="str">
        <f t="shared" si="7"/>
        <v/>
      </c>
      <c r="X16" s="161"/>
      <c r="Y16" s="162"/>
      <c r="Z16" s="162"/>
      <c r="AA16" s="154" t="s">
        <v>254</v>
      </c>
      <c r="AB16" s="162"/>
      <c r="AC16" s="162"/>
      <c r="AD16" s="238"/>
      <c r="AE16" s="239"/>
      <c r="AF16" s="237"/>
      <c r="AG16" s="155" t="str">
        <f t="shared" si="2"/>
        <v>〇</v>
      </c>
      <c r="AM16" s="99"/>
      <c r="AN16" s="99"/>
    </row>
    <row r="17" spans="2:40" s="98" customFormat="1" ht="18" hidden="1" customHeight="1">
      <c r="B17" s="400"/>
      <c r="C17" s="125" t="s">
        <v>121</v>
      </c>
      <c r="D17" s="207"/>
      <c r="E17" s="207"/>
      <c r="F17" s="208"/>
      <c r="G17" s="209"/>
      <c r="H17" s="209"/>
      <c r="I17" s="29">
        <f t="shared" ref="I17:I26" si="20">G17*H17</f>
        <v>0</v>
      </c>
      <c r="J17" s="29">
        <f t="shared" si="15"/>
        <v>0</v>
      </c>
      <c r="K17" s="328" t="str">
        <f t="shared" si="4"/>
        <v/>
      </c>
      <c r="L17" s="221"/>
      <c r="M17" s="97" t="str">
        <f t="shared" si="1"/>
        <v/>
      </c>
      <c r="N17" s="225"/>
      <c r="O17" s="226"/>
      <c r="P17" s="29">
        <f t="shared" si="16"/>
        <v>0</v>
      </c>
      <c r="Q17" s="108">
        <f t="shared" ref="Q17:Q26" si="21">N17*O17</f>
        <v>0</v>
      </c>
      <c r="R17" s="108">
        <f t="shared" si="6"/>
        <v>0</v>
      </c>
      <c r="S17" s="231"/>
      <c r="T17" s="231"/>
      <c r="U17" s="232"/>
      <c r="V17" s="169"/>
      <c r="W17" s="334" t="str">
        <f t="shared" si="7"/>
        <v/>
      </c>
      <c r="X17" s="161"/>
      <c r="Y17" s="162"/>
      <c r="Z17" s="162"/>
      <c r="AA17" s="154" t="s">
        <v>254</v>
      </c>
      <c r="AB17" s="162"/>
      <c r="AC17" s="162"/>
      <c r="AD17" s="238"/>
      <c r="AE17" s="239"/>
      <c r="AF17" s="237"/>
      <c r="AG17" s="155" t="str">
        <f t="shared" si="2"/>
        <v>〇</v>
      </c>
      <c r="AM17" s="99"/>
      <c r="AN17" s="99"/>
    </row>
    <row r="18" spans="2:40" s="98" customFormat="1" ht="18" hidden="1" customHeight="1">
      <c r="B18" s="400"/>
      <c r="C18" s="125" t="s">
        <v>122</v>
      </c>
      <c r="D18" s="207"/>
      <c r="E18" s="207"/>
      <c r="F18" s="208"/>
      <c r="G18" s="209"/>
      <c r="H18" s="209"/>
      <c r="I18" s="29">
        <f t="shared" si="20"/>
        <v>0</v>
      </c>
      <c r="J18" s="29">
        <f t="shared" si="15"/>
        <v>0</v>
      </c>
      <c r="K18" s="328" t="str">
        <f t="shared" si="4"/>
        <v/>
      </c>
      <c r="L18" s="221"/>
      <c r="M18" s="97" t="str">
        <f t="shared" si="1"/>
        <v/>
      </c>
      <c r="N18" s="225"/>
      <c r="O18" s="226"/>
      <c r="P18" s="29">
        <f t="shared" si="16"/>
        <v>0</v>
      </c>
      <c r="Q18" s="108">
        <f t="shared" si="21"/>
        <v>0</v>
      </c>
      <c r="R18" s="108">
        <f t="shared" si="6"/>
        <v>0</v>
      </c>
      <c r="S18" s="231"/>
      <c r="T18" s="231"/>
      <c r="U18" s="232"/>
      <c r="V18" s="169"/>
      <c r="W18" s="334" t="str">
        <f t="shared" si="7"/>
        <v/>
      </c>
      <c r="X18" s="161"/>
      <c r="Y18" s="162"/>
      <c r="Z18" s="162"/>
      <c r="AA18" s="154" t="s">
        <v>254</v>
      </c>
      <c r="AB18" s="162"/>
      <c r="AC18" s="162"/>
      <c r="AD18" s="238"/>
      <c r="AE18" s="239"/>
      <c r="AF18" s="237"/>
      <c r="AG18" s="155" t="str">
        <f t="shared" si="2"/>
        <v>〇</v>
      </c>
      <c r="AM18" s="99"/>
      <c r="AN18" s="99"/>
    </row>
    <row r="19" spans="2:40" s="8" customFormat="1" ht="18" hidden="1" customHeight="1">
      <c r="B19" s="400"/>
      <c r="C19" s="125" t="s">
        <v>123</v>
      </c>
      <c r="D19" s="207"/>
      <c r="E19" s="207"/>
      <c r="F19" s="208"/>
      <c r="G19" s="209"/>
      <c r="H19" s="209"/>
      <c r="I19" s="29">
        <f t="shared" si="20"/>
        <v>0</v>
      </c>
      <c r="J19" s="29">
        <f>I19</f>
        <v>0</v>
      </c>
      <c r="K19" s="328" t="str">
        <f t="shared" si="4"/>
        <v/>
      </c>
      <c r="L19" s="221"/>
      <c r="M19" s="97" t="str">
        <f t="shared" ref="M19:M28" si="22">IF(H19&gt;0,IF(L19="","●支払先等を記入",""),"")</f>
        <v/>
      </c>
      <c r="N19" s="225"/>
      <c r="O19" s="226"/>
      <c r="P19" s="29">
        <f>J19</f>
        <v>0</v>
      </c>
      <c r="Q19" s="108">
        <f t="shared" si="21"/>
        <v>0</v>
      </c>
      <c r="R19" s="108">
        <f t="shared" si="6"/>
        <v>0</v>
      </c>
      <c r="S19" s="231"/>
      <c r="T19" s="231"/>
      <c r="U19" s="232"/>
      <c r="V19" s="169"/>
      <c r="W19" s="334" t="str">
        <f t="shared" si="7"/>
        <v/>
      </c>
      <c r="X19" s="161"/>
      <c r="Y19" s="162"/>
      <c r="Z19" s="162"/>
      <c r="AA19" s="154" t="s">
        <v>254</v>
      </c>
      <c r="AB19" s="162"/>
      <c r="AC19" s="162"/>
      <c r="AD19" s="238"/>
      <c r="AE19" s="239"/>
      <c r="AF19" s="237"/>
      <c r="AG19" s="155" t="str">
        <f t="shared" si="2"/>
        <v>〇</v>
      </c>
      <c r="AM19" s="36"/>
      <c r="AN19" s="36"/>
    </row>
    <row r="20" spans="2:40" s="98" customFormat="1" ht="18" hidden="1" customHeight="1">
      <c r="B20" s="400"/>
      <c r="C20" s="125" t="s">
        <v>124</v>
      </c>
      <c r="D20" s="207"/>
      <c r="E20" s="207"/>
      <c r="F20" s="208"/>
      <c r="G20" s="209"/>
      <c r="H20" s="209"/>
      <c r="I20" s="29">
        <f t="shared" si="20"/>
        <v>0</v>
      </c>
      <c r="J20" s="29">
        <f>I20</f>
        <v>0</v>
      </c>
      <c r="K20" s="328" t="str">
        <f t="shared" si="4"/>
        <v/>
      </c>
      <c r="L20" s="221"/>
      <c r="M20" s="97" t="str">
        <f t="shared" si="22"/>
        <v/>
      </c>
      <c r="N20" s="225"/>
      <c r="O20" s="226"/>
      <c r="P20" s="29">
        <f>J20</f>
        <v>0</v>
      </c>
      <c r="Q20" s="108">
        <f t="shared" si="21"/>
        <v>0</v>
      </c>
      <c r="R20" s="108">
        <f t="shared" si="6"/>
        <v>0</v>
      </c>
      <c r="S20" s="231"/>
      <c r="T20" s="231"/>
      <c r="U20" s="232"/>
      <c r="V20" s="169"/>
      <c r="W20" s="334" t="str">
        <f t="shared" si="7"/>
        <v/>
      </c>
      <c r="X20" s="161"/>
      <c r="Y20" s="162"/>
      <c r="Z20" s="162"/>
      <c r="AA20" s="154" t="s">
        <v>254</v>
      </c>
      <c r="AB20" s="162"/>
      <c r="AC20" s="162"/>
      <c r="AD20" s="238"/>
      <c r="AE20" s="239"/>
      <c r="AF20" s="237"/>
      <c r="AG20" s="155" t="str">
        <f t="shared" si="2"/>
        <v>〇</v>
      </c>
      <c r="AM20" s="99"/>
      <c r="AN20" s="99"/>
    </row>
    <row r="21" spans="2:40" s="98" customFormat="1" ht="18" hidden="1" customHeight="1">
      <c r="B21" s="400"/>
      <c r="C21" s="125" t="s">
        <v>125</v>
      </c>
      <c r="D21" s="207"/>
      <c r="E21" s="207"/>
      <c r="F21" s="208"/>
      <c r="G21" s="209"/>
      <c r="H21" s="209"/>
      <c r="I21" s="29">
        <f t="shared" si="20"/>
        <v>0</v>
      </c>
      <c r="J21" s="29">
        <f>I21</f>
        <v>0</v>
      </c>
      <c r="K21" s="328" t="str">
        <f t="shared" si="4"/>
        <v/>
      </c>
      <c r="L21" s="221"/>
      <c r="M21" s="97" t="str">
        <f t="shared" si="22"/>
        <v/>
      </c>
      <c r="N21" s="225"/>
      <c r="O21" s="226"/>
      <c r="P21" s="29">
        <f>J21</f>
        <v>0</v>
      </c>
      <c r="Q21" s="108">
        <f t="shared" si="21"/>
        <v>0</v>
      </c>
      <c r="R21" s="108">
        <f t="shared" si="6"/>
        <v>0</v>
      </c>
      <c r="S21" s="231"/>
      <c r="T21" s="231"/>
      <c r="U21" s="232"/>
      <c r="V21" s="169"/>
      <c r="W21" s="334" t="str">
        <f t="shared" si="7"/>
        <v/>
      </c>
      <c r="X21" s="161"/>
      <c r="Y21" s="162"/>
      <c r="Z21" s="162"/>
      <c r="AA21" s="154" t="s">
        <v>254</v>
      </c>
      <c r="AB21" s="162"/>
      <c r="AC21" s="162"/>
      <c r="AD21" s="238"/>
      <c r="AE21" s="239"/>
      <c r="AF21" s="237"/>
      <c r="AG21" s="155" t="str">
        <f t="shared" si="2"/>
        <v>〇</v>
      </c>
      <c r="AM21" s="99"/>
      <c r="AN21" s="99"/>
    </row>
    <row r="22" spans="2:40" s="98" customFormat="1" ht="18" hidden="1" customHeight="1">
      <c r="B22" s="400"/>
      <c r="C22" s="125" t="s">
        <v>126</v>
      </c>
      <c r="D22" s="207"/>
      <c r="E22" s="207"/>
      <c r="F22" s="208"/>
      <c r="G22" s="209"/>
      <c r="H22" s="209"/>
      <c r="I22" s="29">
        <f t="shared" si="20"/>
        <v>0</v>
      </c>
      <c r="J22" s="29">
        <f t="shared" ref="J22" si="23">I22</f>
        <v>0</v>
      </c>
      <c r="K22" s="328" t="str">
        <f t="shared" si="4"/>
        <v/>
      </c>
      <c r="L22" s="221"/>
      <c r="M22" s="97" t="str">
        <f t="shared" si="22"/>
        <v/>
      </c>
      <c r="N22" s="225"/>
      <c r="O22" s="226"/>
      <c r="P22" s="29">
        <f t="shared" ref="P22" si="24">J22</f>
        <v>0</v>
      </c>
      <c r="Q22" s="108">
        <f t="shared" si="21"/>
        <v>0</v>
      </c>
      <c r="R22" s="108">
        <f t="shared" si="6"/>
        <v>0</v>
      </c>
      <c r="S22" s="231"/>
      <c r="T22" s="231"/>
      <c r="U22" s="232"/>
      <c r="V22" s="169"/>
      <c r="W22" s="334" t="str">
        <f t="shared" si="7"/>
        <v/>
      </c>
      <c r="X22" s="161"/>
      <c r="Y22" s="162"/>
      <c r="Z22" s="162"/>
      <c r="AA22" s="154" t="s">
        <v>254</v>
      </c>
      <c r="AB22" s="162"/>
      <c r="AC22" s="162"/>
      <c r="AD22" s="238"/>
      <c r="AE22" s="239"/>
      <c r="AF22" s="237"/>
      <c r="AG22" s="155" t="str">
        <f t="shared" si="2"/>
        <v>〇</v>
      </c>
      <c r="AM22" s="99"/>
      <c r="AN22" s="99"/>
    </row>
    <row r="23" spans="2:40" s="98" customFormat="1" ht="18" hidden="1" customHeight="1">
      <c r="B23" s="400"/>
      <c r="C23" s="125" t="s">
        <v>168</v>
      </c>
      <c r="D23" s="207"/>
      <c r="E23" s="207"/>
      <c r="F23" s="208"/>
      <c r="G23" s="209"/>
      <c r="H23" s="209"/>
      <c r="I23" s="29">
        <f t="shared" si="20"/>
        <v>0</v>
      </c>
      <c r="J23" s="29">
        <f>I23</f>
        <v>0</v>
      </c>
      <c r="K23" s="328" t="str">
        <f t="shared" si="4"/>
        <v/>
      </c>
      <c r="L23" s="221"/>
      <c r="M23" s="97" t="str">
        <f t="shared" si="22"/>
        <v/>
      </c>
      <c r="N23" s="225"/>
      <c r="O23" s="226"/>
      <c r="P23" s="29">
        <f>J23</f>
        <v>0</v>
      </c>
      <c r="Q23" s="108">
        <f t="shared" si="21"/>
        <v>0</v>
      </c>
      <c r="R23" s="108">
        <f t="shared" si="6"/>
        <v>0</v>
      </c>
      <c r="S23" s="231"/>
      <c r="T23" s="231"/>
      <c r="U23" s="232"/>
      <c r="V23" s="169"/>
      <c r="W23" s="334" t="str">
        <f t="shared" si="7"/>
        <v/>
      </c>
      <c r="X23" s="161"/>
      <c r="Y23" s="162"/>
      <c r="Z23" s="162"/>
      <c r="AA23" s="154" t="s">
        <v>254</v>
      </c>
      <c r="AB23" s="162"/>
      <c r="AC23" s="162"/>
      <c r="AD23" s="238"/>
      <c r="AE23" s="239"/>
      <c r="AF23" s="237"/>
      <c r="AG23" s="155" t="str">
        <f t="shared" si="2"/>
        <v>〇</v>
      </c>
      <c r="AM23" s="99"/>
      <c r="AN23" s="99"/>
    </row>
    <row r="24" spans="2:40" s="98" customFormat="1" ht="18" hidden="1" customHeight="1">
      <c r="B24" s="400"/>
      <c r="C24" s="125" t="s">
        <v>169</v>
      </c>
      <c r="D24" s="207"/>
      <c r="E24" s="207"/>
      <c r="F24" s="208"/>
      <c r="G24" s="209"/>
      <c r="H24" s="209"/>
      <c r="I24" s="29">
        <f t="shared" si="20"/>
        <v>0</v>
      </c>
      <c r="J24" s="29">
        <f t="shared" ref="J24:J28" si="25">I24</f>
        <v>0</v>
      </c>
      <c r="K24" s="328" t="str">
        <f t="shared" si="4"/>
        <v/>
      </c>
      <c r="L24" s="221"/>
      <c r="M24" s="97" t="str">
        <f t="shared" si="22"/>
        <v/>
      </c>
      <c r="N24" s="225"/>
      <c r="O24" s="226"/>
      <c r="P24" s="29">
        <f t="shared" ref="P24:P28" si="26">J24</f>
        <v>0</v>
      </c>
      <c r="Q24" s="108">
        <f t="shared" si="21"/>
        <v>0</v>
      </c>
      <c r="R24" s="108">
        <f t="shared" si="6"/>
        <v>0</v>
      </c>
      <c r="S24" s="231"/>
      <c r="T24" s="231"/>
      <c r="U24" s="232"/>
      <c r="V24" s="169"/>
      <c r="W24" s="334" t="str">
        <f t="shared" si="7"/>
        <v/>
      </c>
      <c r="X24" s="161"/>
      <c r="Y24" s="162"/>
      <c r="Z24" s="162"/>
      <c r="AA24" s="154" t="s">
        <v>254</v>
      </c>
      <c r="AB24" s="162"/>
      <c r="AC24" s="162"/>
      <c r="AD24" s="238"/>
      <c r="AE24" s="239"/>
      <c r="AF24" s="237"/>
      <c r="AG24" s="155" t="str">
        <f t="shared" si="2"/>
        <v>〇</v>
      </c>
      <c r="AM24" s="99"/>
      <c r="AN24" s="99"/>
    </row>
    <row r="25" spans="2:40" s="98" customFormat="1" ht="18" hidden="1" customHeight="1">
      <c r="B25" s="400"/>
      <c r="C25" s="125" t="s">
        <v>170</v>
      </c>
      <c r="D25" s="207"/>
      <c r="E25" s="207"/>
      <c r="F25" s="208"/>
      <c r="G25" s="209"/>
      <c r="H25" s="209"/>
      <c r="I25" s="29">
        <f t="shared" si="20"/>
        <v>0</v>
      </c>
      <c r="J25" s="29">
        <f t="shared" si="25"/>
        <v>0</v>
      </c>
      <c r="K25" s="328" t="str">
        <f t="shared" si="4"/>
        <v/>
      </c>
      <c r="L25" s="221"/>
      <c r="M25" s="97" t="str">
        <f t="shared" si="22"/>
        <v/>
      </c>
      <c r="N25" s="225"/>
      <c r="O25" s="226"/>
      <c r="P25" s="29">
        <f t="shared" si="26"/>
        <v>0</v>
      </c>
      <c r="Q25" s="108">
        <f t="shared" si="21"/>
        <v>0</v>
      </c>
      <c r="R25" s="108">
        <f t="shared" si="6"/>
        <v>0</v>
      </c>
      <c r="S25" s="231"/>
      <c r="T25" s="231"/>
      <c r="U25" s="232"/>
      <c r="V25" s="169"/>
      <c r="W25" s="334" t="str">
        <f t="shared" si="7"/>
        <v/>
      </c>
      <c r="X25" s="161"/>
      <c r="Y25" s="162"/>
      <c r="Z25" s="162"/>
      <c r="AA25" s="154" t="s">
        <v>254</v>
      </c>
      <c r="AB25" s="162"/>
      <c r="AC25" s="162"/>
      <c r="AD25" s="238"/>
      <c r="AE25" s="239"/>
      <c r="AF25" s="237"/>
      <c r="AG25" s="155" t="str">
        <f t="shared" si="2"/>
        <v>〇</v>
      </c>
      <c r="AM25" s="99"/>
      <c r="AN25" s="99"/>
    </row>
    <row r="26" spans="2:40" s="98" customFormat="1" ht="18" hidden="1" customHeight="1">
      <c r="B26" s="400"/>
      <c r="C26" s="125" t="s">
        <v>171</v>
      </c>
      <c r="D26" s="207"/>
      <c r="E26" s="207"/>
      <c r="F26" s="208"/>
      <c r="G26" s="209"/>
      <c r="H26" s="209"/>
      <c r="I26" s="29">
        <f t="shared" si="20"/>
        <v>0</v>
      </c>
      <c r="J26" s="29">
        <f t="shared" si="25"/>
        <v>0</v>
      </c>
      <c r="K26" s="328" t="str">
        <f t="shared" si="4"/>
        <v/>
      </c>
      <c r="L26" s="221"/>
      <c r="M26" s="97" t="str">
        <f t="shared" si="22"/>
        <v/>
      </c>
      <c r="N26" s="225"/>
      <c r="O26" s="226"/>
      <c r="P26" s="29">
        <f t="shared" si="26"/>
        <v>0</v>
      </c>
      <c r="Q26" s="108">
        <f t="shared" si="21"/>
        <v>0</v>
      </c>
      <c r="R26" s="108">
        <f t="shared" si="6"/>
        <v>0</v>
      </c>
      <c r="S26" s="231"/>
      <c r="T26" s="231"/>
      <c r="U26" s="232"/>
      <c r="V26" s="169"/>
      <c r="W26" s="334" t="str">
        <f t="shared" si="7"/>
        <v/>
      </c>
      <c r="X26" s="161"/>
      <c r="Y26" s="162"/>
      <c r="Z26" s="162"/>
      <c r="AA26" s="154" t="s">
        <v>254</v>
      </c>
      <c r="AB26" s="162"/>
      <c r="AC26" s="162"/>
      <c r="AD26" s="238"/>
      <c r="AE26" s="239"/>
      <c r="AF26" s="237"/>
      <c r="AG26" s="155" t="str">
        <f t="shared" si="2"/>
        <v>〇</v>
      </c>
      <c r="AM26" s="99"/>
      <c r="AN26" s="99"/>
    </row>
    <row r="27" spans="2:40" s="98" customFormat="1" ht="18" hidden="1" customHeight="1">
      <c r="B27" s="400"/>
      <c r="C27" s="125" t="s">
        <v>172</v>
      </c>
      <c r="D27" s="207"/>
      <c r="E27" s="207"/>
      <c r="F27" s="208"/>
      <c r="G27" s="209"/>
      <c r="H27" s="209"/>
      <c r="I27" s="29">
        <f t="shared" ref="I27:I28" si="27">G27*H27</f>
        <v>0</v>
      </c>
      <c r="J27" s="29">
        <f t="shared" si="25"/>
        <v>0</v>
      </c>
      <c r="K27" s="328" t="str">
        <f t="shared" si="4"/>
        <v/>
      </c>
      <c r="L27" s="221"/>
      <c r="M27" s="97" t="str">
        <f t="shared" si="22"/>
        <v/>
      </c>
      <c r="N27" s="225"/>
      <c r="O27" s="226"/>
      <c r="P27" s="29">
        <f t="shared" si="26"/>
        <v>0</v>
      </c>
      <c r="Q27" s="108">
        <f t="shared" ref="Q27:Q28" si="28">N27*O27</f>
        <v>0</v>
      </c>
      <c r="R27" s="108">
        <f t="shared" si="6"/>
        <v>0</v>
      </c>
      <c r="S27" s="231"/>
      <c r="T27" s="231"/>
      <c r="U27" s="232"/>
      <c r="V27" s="169"/>
      <c r="W27" s="334" t="str">
        <f t="shared" si="7"/>
        <v/>
      </c>
      <c r="X27" s="161"/>
      <c r="Y27" s="162"/>
      <c r="Z27" s="162"/>
      <c r="AA27" s="154" t="s">
        <v>254</v>
      </c>
      <c r="AB27" s="162"/>
      <c r="AC27" s="162"/>
      <c r="AD27" s="238"/>
      <c r="AE27" s="239"/>
      <c r="AF27" s="237"/>
      <c r="AG27" s="155" t="str">
        <f t="shared" si="2"/>
        <v>〇</v>
      </c>
      <c r="AM27" s="99"/>
      <c r="AN27" s="99"/>
    </row>
    <row r="28" spans="2:40" s="98" customFormat="1" ht="18" hidden="1" customHeight="1">
      <c r="B28" s="400"/>
      <c r="C28" s="125" t="s">
        <v>173</v>
      </c>
      <c r="D28" s="207"/>
      <c r="E28" s="207"/>
      <c r="F28" s="208"/>
      <c r="G28" s="209"/>
      <c r="H28" s="209"/>
      <c r="I28" s="29">
        <f t="shared" si="27"/>
        <v>0</v>
      </c>
      <c r="J28" s="29">
        <f t="shared" si="25"/>
        <v>0</v>
      </c>
      <c r="K28" s="328" t="str">
        <f t="shared" si="4"/>
        <v/>
      </c>
      <c r="L28" s="221"/>
      <c r="M28" s="97" t="str">
        <f t="shared" si="22"/>
        <v/>
      </c>
      <c r="N28" s="225"/>
      <c r="O28" s="226"/>
      <c r="P28" s="29">
        <f t="shared" si="26"/>
        <v>0</v>
      </c>
      <c r="Q28" s="108">
        <f t="shared" si="28"/>
        <v>0</v>
      </c>
      <c r="R28" s="108">
        <f t="shared" si="6"/>
        <v>0</v>
      </c>
      <c r="S28" s="231"/>
      <c r="T28" s="231"/>
      <c r="U28" s="232"/>
      <c r="V28" s="169"/>
      <c r="W28" s="334" t="str">
        <f t="shared" si="7"/>
        <v/>
      </c>
      <c r="X28" s="161"/>
      <c r="Y28" s="162"/>
      <c r="Z28" s="162"/>
      <c r="AA28" s="154" t="s">
        <v>254</v>
      </c>
      <c r="AB28" s="162"/>
      <c r="AC28" s="162"/>
      <c r="AD28" s="238"/>
      <c r="AE28" s="239"/>
      <c r="AF28" s="237"/>
      <c r="AG28" s="155" t="str">
        <f t="shared" si="2"/>
        <v>〇</v>
      </c>
      <c r="AM28" s="99"/>
      <c r="AN28" s="99"/>
    </row>
    <row r="29" spans="2:40" s="98" customFormat="1" ht="18" hidden="1" customHeight="1">
      <c r="B29" s="400"/>
      <c r="C29" s="125" t="s">
        <v>174</v>
      </c>
      <c r="D29" s="207"/>
      <c r="E29" s="207"/>
      <c r="F29" s="208"/>
      <c r="G29" s="209"/>
      <c r="H29" s="209"/>
      <c r="I29" s="29">
        <f t="shared" si="14"/>
        <v>0</v>
      </c>
      <c r="J29" s="29">
        <f t="shared" si="15"/>
        <v>0</v>
      </c>
      <c r="K29" s="328" t="str">
        <f t="shared" si="4"/>
        <v/>
      </c>
      <c r="L29" s="221"/>
      <c r="M29" s="97" t="str">
        <f t="shared" si="1"/>
        <v/>
      </c>
      <c r="N29" s="225"/>
      <c r="O29" s="226"/>
      <c r="P29" s="29">
        <f t="shared" si="16"/>
        <v>0</v>
      </c>
      <c r="Q29" s="108">
        <f t="shared" si="17"/>
        <v>0</v>
      </c>
      <c r="R29" s="108">
        <f t="shared" si="6"/>
        <v>0</v>
      </c>
      <c r="S29" s="231"/>
      <c r="T29" s="231"/>
      <c r="U29" s="232"/>
      <c r="V29" s="169"/>
      <c r="W29" s="334" t="str">
        <f t="shared" si="7"/>
        <v/>
      </c>
      <c r="X29" s="161"/>
      <c r="Y29" s="162"/>
      <c r="Z29" s="162"/>
      <c r="AA29" s="154" t="s">
        <v>254</v>
      </c>
      <c r="AB29" s="162"/>
      <c r="AC29" s="162"/>
      <c r="AD29" s="238"/>
      <c r="AE29" s="239"/>
      <c r="AF29" s="237"/>
      <c r="AG29" s="155" t="str">
        <f t="shared" si="2"/>
        <v>〇</v>
      </c>
      <c r="AM29" s="99"/>
      <c r="AN29" s="99"/>
    </row>
    <row r="30" spans="2:40" s="98" customFormat="1" ht="18" hidden="1" customHeight="1">
      <c r="B30" s="400"/>
      <c r="C30" s="125" t="s">
        <v>175</v>
      </c>
      <c r="D30" s="207"/>
      <c r="E30" s="207"/>
      <c r="F30" s="208"/>
      <c r="G30" s="209"/>
      <c r="H30" s="209"/>
      <c r="I30" s="29">
        <f t="shared" si="14"/>
        <v>0</v>
      </c>
      <c r="J30" s="29">
        <f t="shared" si="15"/>
        <v>0</v>
      </c>
      <c r="K30" s="328" t="str">
        <f t="shared" si="4"/>
        <v/>
      </c>
      <c r="L30" s="221"/>
      <c r="M30" s="97" t="str">
        <f t="shared" ref="M30:M54" si="29">IF(H30&gt;0,IF(L30="","●支払先等を記入",""),"")</f>
        <v/>
      </c>
      <c r="N30" s="225"/>
      <c r="O30" s="226"/>
      <c r="P30" s="29">
        <f t="shared" si="16"/>
        <v>0</v>
      </c>
      <c r="Q30" s="108">
        <f t="shared" si="17"/>
        <v>0</v>
      </c>
      <c r="R30" s="108">
        <f t="shared" si="6"/>
        <v>0</v>
      </c>
      <c r="S30" s="231"/>
      <c r="T30" s="231"/>
      <c r="U30" s="232"/>
      <c r="V30" s="169"/>
      <c r="W30" s="334" t="str">
        <f t="shared" si="7"/>
        <v/>
      </c>
      <c r="X30" s="161"/>
      <c r="Y30" s="162"/>
      <c r="Z30" s="162"/>
      <c r="AA30" s="154" t="s">
        <v>254</v>
      </c>
      <c r="AB30" s="162"/>
      <c r="AC30" s="162"/>
      <c r="AD30" s="238"/>
      <c r="AE30" s="239"/>
      <c r="AF30" s="237"/>
      <c r="AG30" s="155" t="str">
        <f t="shared" si="2"/>
        <v>〇</v>
      </c>
      <c r="AM30" s="99"/>
      <c r="AN30" s="99"/>
    </row>
    <row r="31" spans="2:40" s="98" customFormat="1" ht="18" hidden="1" customHeight="1">
      <c r="B31" s="400"/>
      <c r="C31" s="125" t="s">
        <v>176</v>
      </c>
      <c r="D31" s="207"/>
      <c r="E31" s="207"/>
      <c r="F31" s="208"/>
      <c r="G31" s="209"/>
      <c r="H31" s="209"/>
      <c r="I31" s="29">
        <f t="shared" si="14"/>
        <v>0</v>
      </c>
      <c r="J31" s="29">
        <f>I31</f>
        <v>0</v>
      </c>
      <c r="K31" s="328" t="str">
        <f t="shared" si="4"/>
        <v/>
      </c>
      <c r="L31" s="221"/>
      <c r="M31" s="97" t="str">
        <f t="shared" si="29"/>
        <v/>
      </c>
      <c r="N31" s="225"/>
      <c r="O31" s="226"/>
      <c r="P31" s="29">
        <f>J31</f>
        <v>0</v>
      </c>
      <c r="Q31" s="108">
        <f t="shared" si="17"/>
        <v>0</v>
      </c>
      <c r="R31" s="108">
        <f t="shared" si="6"/>
        <v>0</v>
      </c>
      <c r="S31" s="231"/>
      <c r="T31" s="231"/>
      <c r="U31" s="232"/>
      <c r="V31" s="169"/>
      <c r="W31" s="334" t="str">
        <f t="shared" si="7"/>
        <v/>
      </c>
      <c r="X31" s="161"/>
      <c r="Y31" s="162"/>
      <c r="Z31" s="162"/>
      <c r="AA31" s="154" t="s">
        <v>254</v>
      </c>
      <c r="AB31" s="162"/>
      <c r="AC31" s="162"/>
      <c r="AD31" s="238"/>
      <c r="AE31" s="239"/>
      <c r="AF31" s="237"/>
      <c r="AG31" s="155" t="str">
        <f t="shared" si="2"/>
        <v>〇</v>
      </c>
      <c r="AM31" s="99"/>
      <c r="AN31" s="99"/>
    </row>
    <row r="32" spans="2:40" s="98" customFormat="1" ht="18" hidden="1" customHeight="1">
      <c r="B32" s="400"/>
      <c r="C32" s="125" t="s">
        <v>177</v>
      </c>
      <c r="D32" s="207"/>
      <c r="E32" s="207"/>
      <c r="F32" s="208"/>
      <c r="G32" s="209"/>
      <c r="H32" s="209"/>
      <c r="I32" s="29">
        <f t="shared" si="14"/>
        <v>0</v>
      </c>
      <c r="J32" s="29">
        <f t="shared" ref="J32:J36" si="30">I32</f>
        <v>0</v>
      </c>
      <c r="K32" s="328" t="str">
        <f t="shared" si="4"/>
        <v/>
      </c>
      <c r="L32" s="221"/>
      <c r="M32" s="97" t="str">
        <f t="shared" si="29"/>
        <v/>
      </c>
      <c r="N32" s="225"/>
      <c r="O32" s="226"/>
      <c r="P32" s="29">
        <f t="shared" ref="P32:P36" si="31">J32</f>
        <v>0</v>
      </c>
      <c r="Q32" s="108">
        <f t="shared" si="17"/>
        <v>0</v>
      </c>
      <c r="R32" s="108">
        <f t="shared" si="6"/>
        <v>0</v>
      </c>
      <c r="S32" s="231"/>
      <c r="T32" s="231"/>
      <c r="U32" s="232"/>
      <c r="V32" s="169"/>
      <c r="W32" s="334" t="str">
        <f t="shared" si="7"/>
        <v/>
      </c>
      <c r="X32" s="161"/>
      <c r="Y32" s="162"/>
      <c r="Z32" s="162"/>
      <c r="AA32" s="154" t="s">
        <v>254</v>
      </c>
      <c r="AB32" s="162"/>
      <c r="AC32" s="162"/>
      <c r="AD32" s="238"/>
      <c r="AE32" s="239"/>
      <c r="AF32" s="237"/>
      <c r="AG32" s="155" t="str">
        <f t="shared" si="2"/>
        <v>〇</v>
      </c>
      <c r="AM32" s="99"/>
      <c r="AN32" s="99"/>
    </row>
    <row r="33" spans="2:40" s="98" customFormat="1" ht="18" hidden="1" customHeight="1">
      <c r="B33" s="400"/>
      <c r="C33" s="125" t="s">
        <v>178</v>
      </c>
      <c r="D33" s="207"/>
      <c r="E33" s="207"/>
      <c r="F33" s="208"/>
      <c r="G33" s="209"/>
      <c r="H33" s="209"/>
      <c r="I33" s="29">
        <f t="shared" ref="I33:I54" si="32">G33*H33</f>
        <v>0</v>
      </c>
      <c r="J33" s="29">
        <f t="shared" si="30"/>
        <v>0</v>
      </c>
      <c r="K33" s="328" t="str">
        <f t="shared" si="4"/>
        <v/>
      </c>
      <c r="L33" s="221"/>
      <c r="M33" s="97" t="str">
        <f t="shared" si="29"/>
        <v/>
      </c>
      <c r="N33" s="225"/>
      <c r="O33" s="226"/>
      <c r="P33" s="29">
        <f t="shared" si="31"/>
        <v>0</v>
      </c>
      <c r="Q33" s="108">
        <f t="shared" ref="Q33:Q54" si="33">N33*O33</f>
        <v>0</v>
      </c>
      <c r="R33" s="108">
        <f t="shared" si="6"/>
        <v>0</v>
      </c>
      <c r="S33" s="231"/>
      <c r="T33" s="231"/>
      <c r="U33" s="232"/>
      <c r="V33" s="169"/>
      <c r="W33" s="334" t="str">
        <f t="shared" si="7"/>
        <v/>
      </c>
      <c r="X33" s="161"/>
      <c r="Y33" s="162"/>
      <c r="Z33" s="162"/>
      <c r="AA33" s="154" t="s">
        <v>254</v>
      </c>
      <c r="AB33" s="162"/>
      <c r="AC33" s="162"/>
      <c r="AD33" s="238"/>
      <c r="AE33" s="239"/>
      <c r="AF33" s="237"/>
      <c r="AG33" s="155" t="str">
        <f t="shared" si="2"/>
        <v>〇</v>
      </c>
      <c r="AM33" s="99"/>
      <c r="AN33" s="99"/>
    </row>
    <row r="34" spans="2:40" s="98" customFormat="1" ht="18" hidden="1" customHeight="1">
      <c r="B34" s="400"/>
      <c r="C34" s="125" t="s">
        <v>179</v>
      </c>
      <c r="D34" s="207"/>
      <c r="E34" s="207"/>
      <c r="F34" s="208"/>
      <c r="G34" s="209"/>
      <c r="H34" s="209"/>
      <c r="I34" s="29">
        <f t="shared" si="32"/>
        <v>0</v>
      </c>
      <c r="J34" s="29">
        <f t="shared" si="30"/>
        <v>0</v>
      </c>
      <c r="K34" s="328" t="str">
        <f t="shared" si="4"/>
        <v/>
      </c>
      <c r="L34" s="221"/>
      <c r="M34" s="97" t="str">
        <f t="shared" si="29"/>
        <v/>
      </c>
      <c r="N34" s="225"/>
      <c r="O34" s="226"/>
      <c r="P34" s="29">
        <f t="shared" si="31"/>
        <v>0</v>
      </c>
      <c r="Q34" s="108">
        <f t="shared" si="33"/>
        <v>0</v>
      </c>
      <c r="R34" s="108">
        <f t="shared" si="6"/>
        <v>0</v>
      </c>
      <c r="S34" s="231"/>
      <c r="T34" s="231"/>
      <c r="U34" s="232"/>
      <c r="V34" s="169"/>
      <c r="W34" s="334" t="str">
        <f t="shared" si="7"/>
        <v/>
      </c>
      <c r="X34" s="240"/>
      <c r="Y34" s="241"/>
      <c r="Z34" s="241"/>
      <c r="AA34" s="154" t="s">
        <v>254</v>
      </c>
      <c r="AB34" s="241"/>
      <c r="AC34" s="241"/>
      <c r="AD34" s="238"/>
      <c r="AE34" s="239"/>
      <c r="AF34" s="237"/>
      <c r="AG34" s="155" t="str">
        <f t="shared" si="2"/>
        <v>〇</v>
      </c>
      <c r="AM34" s="99"/>
      <c r="AN34" s="99"/>
    </row>
    <row r="35" spans="2:40" s="98" customFormat="1" ht="18" hidden="1" customHeight="1">
      <c r="B35" s="400"/>
      <c r="C35" s="125" t="s">
        <v>180</v>
      </c>
      <c r="D35" s="207"/>
      <c r="E35" s="207"/>
      <c r="F35" s="208"/>
      <c r="G35" s="209"/>
      <c r="H35" s="209"/>
      <c r="I35" s="29">
        <f t="shared" si="32"/>
        <v>0</v>
      </c>
      <c r="J35" s="29">
        <f t="shared" si="30"/>
        <v>0</v>
      </c>
      <c r="K35" s="328" t="str">
        <f t="shared" si="4"/>
        <v/>
      </c>
      <c r="L35" s="221"/>
      <c r="M35" s="97" t="str">
        <f t="shared" si="29"/>
        <v/>
      </c>
      <c r="N35" s="225"/>
      <c r="O35" s="226"/>
      <c r="P35" s="29">
        <f t="shared" si="31"/>
        <v>0</v>
      </c>
      <c r="Q35" s="108">
        <f t="shared" si="33"/>
        <v>0</v>
      </c>
      <c r="R35" s="108">
        <f t="shared" si="6"/>
        <v>0</v>
      </c>
      <c r="S35" s="231"/>
      <c r="T35" s="231"/>
      <c r="U35" s="232"/>
      <c r="V35" s="169"/>
      <c r="W35" s="334" t="str">
        <f t="shared" si="7"/>
        <v/>
      </c>
      <c r="X35" s="242"/>
      <c r="Y35" s="243"/>
      <c r="Z35" s="243"/>
      <c r="AA35" s="154" t="s">
        <v>254</v>
      </c>
      <c r="AB35" s="243"/>
      <c r="AC35" s="243"/>
      <c r="AD35" s="238"/>
      <c r="AE35" s="239"/>
      <c r="AF35" s="237"/>
      <c r="AG35" s="158" t="str">
        <f t="shared" si="2"/>
        <v>〇</v>
      </c>
      <c r="AM35" s="99"/>
      <c r="AN35" s="99"/>
    </row>
    <row r="36" spans="2:40" s="98" customFormat="1" ht="18" hidden="1" customHeight="1">
      <c r="B36" s="400"/>
      <c r="C36" s="125" t="s">
        <v>181</v>
      </c>
      <c r="D36" s="207"/>
      <c r="E36" s="207"/>
      <c r="F36" s="208"/>
      <c r="G36" s="209"/>
      <c r="H36" s="209"/>
      <c r="I36" s="29">
        <f t="shared" si="32"/>
        <v>0</v>
      </c>
      <c r="J36" s="29">
        <f t="shared" si="30"/>
        <v>0</v>
      </c>
      <c r="K36" s="328" t="str">
        <f t="shared" si="4"/>
        <v/>
      </c>
      <c r="L36" s="221"/>
      <c r="M36" s="97" t="str">
        <f t="shared" si="29"/>
        <v/>
      </c>
      <c r="N36" s="225"/>
      <c r="O36" s="226"/>
      <c r="P36" s="29">
        <f t="shared" si="31"/>
        <v>0</v>
      </c>
      <c r="Q36" s="108">
        <f t="shared" si="33"/>
        <v>0</v>
      </c>
      <c r="R36" s="108">
        <f t="shared" si="6"/>
        <v>0</v>
      </c>
      <c r="S36" s="231"/>
      <c r="T36" s="231"/>
      <c r="U36" s="232"/>
      <c r="V36" s="169"/>
      <c r="W36" s="334" t="str">
        <f t="shared" si="7"/>
        <v/>
      </c>
      <c r="X36" s="240"/>
      <c r="Y36" s="241"/>
      <c r="Z36" s="241"/>
      <c r="AA36" s="154" t="s">
        <v>254</v>
      </c>
      <c r="AB36" s="241"/>
      <c r="AC36" s="241"/>
      <c r="AD36" s="238"/>
      <c r="AE36" s="239"/>
      <c r="AF36" s="237"/>
      <c r="AG36" s="155" t="str">
        <f t="shared" si="2"/>
        <v>〇</v>
      </c>
      <c r="AM36" s="99"/>
      <c r="AN36" s="99"/>
    </row>
    <row r="37" spans="2:40" s="8" customFormat="1" ht="18" hidden="1" customHeight="1">
      <c r="B37" s="400"/>
      <c r="C37" s="125" t="s">
        <v>182</v>
      </c>
      <c r="D37" s="207"/>
      <c r="E37" s="207"/>
      <c r="F37" s="208"/>
      <c r="G37" s="209"/>
      <c r="H37" s="209"/>
      <c r="I37" s="29">
        <f t="shared" si="32"/>
        <v>0</v>
      </c>
      <c r="J37" s="29">
        <f>I37</f>
        <v>0</v>
      </c>
      <c r="K37" s="328" t="str">
        <f t="shared" si="4"/>
        <v/>
      </c>
      <c r="L37" s="221"/>
      <c r="M37" s="97" t="str">
        <f t="shared" si="29"/>
        <v/>
      </c>
      <c r="N37" s="225"/>
      <c r="O37" s="226"/>
      <c r="P37" s="29">
        <f>J37</f>
        <v>0</v>
      </c>
      <c r="Q37" s="108">
        <f t="shared" si="33"/>
        <v>0</v>
      </c>
      <c r="R37" s="108">
        <f t="shared" si="6"/>
        <v>0</v>
      </c>
      <c r="S37" s="231"/>
      <c r="T37" s="231"/>
      <c r="U37" s="232"/>
      <c r="V37" s="169"/>
      <c r="W37" s="334" t="str">
        <f t="shared" si="7"/>
        <v/>
      </c>
      <c r="X37" s="240"/>
      <c r="Y37" s="241"/>
      <c r="Z37" s="241"/>
      <c r="AA37" s="154" t="s">
        <v>254</v>
      </c>
      <c r="AB37" s="241"/>
      <c r="AC37" s="241"/>
      <c r="AD37" s="238"/>
      <c r="AE37" s="239"/>
      <c r="AF37" s="237"/>
      <c r="AG37" s="155" t="str">
        <f t="shared" si="2"/>
        <v>〇</v>
      </c>
      <c r="AM37" s="36"/>
      <c r="AN37" s="36"/>
    </row>
    <row r="38" spans="2:40" s="98" customFormat="1" ht="18" hidden="1" customHeight="1">
      <c r="B38" s="400"/>
      <c r="C38" s="125" t="s">
        <v>183</v>
      </c>
      <c r="D38" s="207"/>
      <c r="E38" s="207"/>
      <c r="F38" s="208"/>
      <c r="G38" s="209"/>
      <c r="H38" s="209"/>
      <c r="I38" s="29">
        <f t="shared" si="32"/>
        <v>0</v>
      </c>
      <c r="J38" s="29">
        <f>I38</f>
        <v>0</v>
      </c>
      <c r="K38" s="328" t="str">
        <f t="shared" si="4"/>
        <v/>
      </c>
      <c r="L38" s="221"/>
      <c r="M38" s="97" t="str">
        <f t="shared" si="29"/>
        <v/>
      </c>
      <c r="N38" s="225"/>
      <c r="O38" s="226"/>
      <c r="P38" s="29">
        <f>J38</f>
        <v>0</v>
      </c>
      <c r="Q38" s="108">
        <f t="shared" si="33"/>
        <v>0</v>
      </c>
      <c r="R38" s="108">
        <f t="shared" si="6"/>
        <v>0</v>
      </c>
      <c r="S38" s="231"/>
      <c r="T38" s="231"/>
      <c r="U38" s="232"/>
      <c r="V38" s="169"/>
      <c r="W38" s="334" t="str">
        <f t="shared" si="7"/>
        <v/>
      </c>
      <c r="X38" s="240"/>
      <c r="Y38" s="241"/>
      <c r="Z38" s="241"/>
      <c r="AA38" s="154" t="s">
        <v>254</v>
      </c>
      <c r="AB38" s="241"/>
      <c r="AC38" s="241"/>
      <c r="AD38" s="238"/>
      <c r="AE38" s="244"/>
      <c r="AF38" s="237"/>
      <c r="AG38" s="155" t="str">
        <f t="shared" si="2"/>
        <v>〇</v>
      </c>
      <c r="AM38" s="99"/>
      <c r="AN38" s="99"/>
    </row>
    <row r="39" spans="2:40" s="98" customFormat="1" ht="18" hidden="1" customHeight="1">
      <c r="B39" s="400"/>
      <c r="C39" s="125" t="s">
        <v>184</v>
      </c>
      <c r="D39" s="207"/>
      <c r="E39" s="207"/>
      <c r="F39" s="208"/>
      <c r="G39" s="209"/>
      <c r="H39" s="209"/>
      <c r="I39" s="29">
        <f t="shared" si="32"/>
        <v>0</v>
      </c>
      <c r="J39" s="29">
        <f>I39</f>
        <v>0</v>
      </c>
      <c r="K39" s="328" t="str">
        <f t="shared" si="4"/>
        <v/>
      </c>
      <c r="L39" s="221"/>
      <c r="M39" s="97" t="str">
        <f t="shared" si="29"/>
        <v/>
      </c>
      <c r="N39" s="225"/>
      <c r="O39" s="226"/>
      <c r="P39" s="29">
        <f>J39</f>
        <v>0</v>
      </c>
      <c r="Q39" s="108">
        <f t="shared" si="33"/>
        <v>0</v>
      </c>
      <c r="R39" s="108">
        <f t="shared" si="6"/>
        <v>0</v>
      </c>
      <c r="S39" s="231"/>
      <c r="T39" s="231"/>
      <c r="U39" s="232"/>
      <c r="V39" s="169"/>
      <c r="W39" s="334" t="str">
        <f t="shared" si="7"/>
        <v/>
      </c>
      <c r="X39" s="240"/>
      <c r="Y39" s="241"/>
      <c r="Z39" s="241"/>
      <c r="AA39" s="154" t="s">
        <v>254</v>
      </c>
      <c r="AB39" s="241"/>
      <c r="AC39" s="241"/>
      <c r="AD39" s="238"/>
      <c r="AE39" s="243"/>
      <c r="AF39" s="237"/>
      <c r="AG39" s="155" t="str">
        <f t="shared" si="2"/>
        <v>〇</v>
      </c>
      <c r="AM39" s="99"/>
      <c r="AN39" s="99"/>
    </row>
    <row r="40" spans="2:40" s="98" customFormat="1" ht="18" hidden="1" customHeight="1">
      <c r="B40" s="400"/>
      <c r="C40" s="125" t="s">
        <v>185</v>
      </c>
      <c r="D40" s="207"/>
      <c r="E40" s="207"/>
      <c r="F40" s="208"/>
      <c r="G40" s="209"/>
      <c r="H40" s="209"/>
      <c r="I40" s="29">
        <f t="shared" si="32"/>
        <v>0</v>
      </c>
      <c r="J40" s="29">
        <f t="shared" ref="J40" si="34">I40</f>
        <v>0</v>
      </c>
      <c r="K40" s="328" t="str">
        <f t="shared" si="4"/>
        <v/>
      </c>
      <c r="L40" s="221"/>
      <c r="M40" s="97" t="str">
        <f t="shared" si="29"/>
        <v/>
      </c>
      <c r="N40" s="225"/>
      <c r="O40" s="226"/>
      <c r="P40" s="29">
        <f t="shared" ref="P40" si="35">J40</f>
        <v>0</v>
      </c>
      <c r="Q40" s="108">
        <f t="shared" si="33"/>
        <v>0</v>
      </c>
      <c r="R40" s="108">
        <f t="shared" si="6"/>
        <v>0</v>
      </c>
      <c r="S40" s="231"/>
      <c r="T40" s="231"/>
      <c r="U40" s="232"/>
      <c r="V40" s="169"/>
      <c r="W40" s="334" t="str">
        <f t="shared" si="7"/>
        <v/>
      </c>
      <c r="X40" s="240"/>
      <c r="Y40" s="241"/>
      <c r="Z40" s="241"/>
      <c r="AA40" s="154" t="s">
        <v>254</v>
      </c>
      <c r="AB40" s="241"/>
      <c r="AC40" s="241"/>
      <c r="AD40" s="238"/>
      <c r="AE40" s="243"/>
      <c r="AF40" s="237"/>
      <c r="AG40" s="155" t="str">
        <f t="shared" si="2"/>
        <v>〇</v>
      </c>
      <c r="AM40" s="99"/>
      <c r="AN40" s="99"/>
    </row>
    <row r="41" spans="2:40" s="98" customFormat="1" ht="18" hidden="1" customHeight="1">
      <c r="B41" s="400"/>
      <c r="C41" s="125" t="s">
        <v>186</v>
      </c>
      <c r="D41" s="207"/>
      <c r="E41" s="207"/>
      <c r="F41" s="208"/>
      <c r="G41" s="209"/>
      <c r="H41" s="209"/>
      <c r="I41" s="29">
        <f t="shared" si="32"/>
        <v>0</v>
      </c>
      <c r="J41" s="29">
        <f>I41</f>
        <v>0</v>
      </c>
      <c r="K41" s="328" t="str">
        <f t="shared" si="4"/>
        <v/>
      </c>
      <c r="L41" s="221"/>
      <c r="M41" s="97" t="str">
        <f t="shared" si="29"/>
        <v/>
      </c>
      <c r="N41" s="225"/>
      <c r="O41" s="226"/>
      <c r="P41" s="29">
        <f>J41</f>
        <v>0</v>
      </c>
      <c r="Q41" s="108">
        <f t="shared" si="33"/>
        <v>0</v>
      </c>
      <c r="R41" s="108">
        <f t="shared" si="6"/>
        <v>0</v>
      </c>
      <c r="S41" s="231"/>
      <c r="T41" s="231"/>
      <c r="U41" s="232"/>
      <c r="V41" s="169"/>
      <c r="W41" s="334" t="str">
        <f t="shared" si="7"/>
        <v/>
      </c>
      <c r="X41" s="240"/>
      <c r="Y41" s="241"/>
      <c r="Z41" s="241"/>
      <c r="AA41" s="154" t="s">
        <v>254</v>
      </c>
      <c r="AB41" s="241"/>
      <c r="AC41" s="241"/>
      <c r="AD41" s="238"/>
      <c r="AE41" s="244"/>
      <c r="AF41" s="237"/>
      <c r="AG41" s="155" t="str">
        <f t="shared" si="2"/>
        <v>〇</v>
      </c>
      <c r="AM41" s="99"/>
      <c r="AN41" s="99"/>
    </row>
    <row r="42" spans="2:40" s="98" customFormat="1" ht="18" hidden="1" customHeight="1">
      <c r="B42" s="400"/>
      <c r="C42" s="125" t="s">
        <v>187</v>
      </c>
      <c r="D42" s="207"/>
      <c r="E42" s="207"/>
      <c r="F42" s="208"/>
      <c r="G42" s="209"/>
      <c r="H42" s="209"/>
      <c r="I42" s="29">
        <f t="shared" si="32"/>
        <v>0</v>
      </c>
      <c r="J42" s="29">
        <f t="shared" ref="J42:J54" si="36">I42</f>
        <v>0</v>
      </c>
      <c r="K42" s="328" t="str">
        <f t="shared" si="4"/>
        <v/>
      </c>
      <c r="L42" s="221"/>
      <c r="M42" s="97" t="str">
        <f t="shared" si="29"/>
        <v/>
      </c>
      <c r="N42" s="225"/>
      <c r="O42" s="226"/>
      <c r="P42" s="29">
        <f t="shared" ref="P42:P54" si="37">J42</f>
        <v>0</v>
      </c>
      <c r="Q42" s="108">
        <f t="shared" si="33"/>
        <v>0</v>
      </c>
      <c r="R42" s="108">
        <f t="shared" si="6"/>
        <v>0</v>
      </c>
      <c r="S42" s="231"/>
      <c r="T42" s="231"/>
      <c r="U42" s="232"/>
      <c r="V42" s="169"/>
      <c r="W42" s="334" t="str">
        <f t="shared" si="7"/>
        <v/>
      </c>
      <c r="X42" s="240"/>
      <c r="Y42" s="241"/>
      <c r="Z42" s="241"/>
      <c r="AA42" s="154" t="s">
        <v>254</v>
      </c>
      <c r="AB42" s="241"/>
      <c r="AC42" s="241"/>
      <c r="AD42" s="238"/>
      <c r="AE42" s="244"/>
      <c r="AF42" s="237"/>
      <c r="AG42" s="155" t="str">
        <f t="shared" si="2"/>
        <v>〇</v>
      </c>
      <c r="AM42" s="99"/>
      <c r="AN42" s="99"/>
    </row>
    <row r="43" spans="2:40" s="98" customFormat="1" ht="18" hidden="1" customHeight="1">
      <c r="B43" s="400"/>
      <c r="C43" s="125" t="s">
        <v>188</v>
      </c>
      <c r="D43" s="207"/>
      <c r="E43" s="207"/>
      <c r="F43" s="208"/>
      <c r="G43" s="209"/>
      <c r="H43" s="209"/>
      <c r="I43" s="29">
        <f t="shared" si="32"/>
        <v>0</v>
      </c>
      <c r="J43" s="29">
        <f t="shared" si="36"/>
        <v>0</v>
      </c>
      <c r="K43" s="328" t="str">
        <f t="shared" si="4"/>
        <v/>
      </c>
      <c r="L43" s="221"/>
      <c r="M43" s="97" t="str">
        <f t="shared" si="29"/>
        <v/>
      </c>
      <c r="N43" s="225"/>
      <c r="O43" s="226"/>
      <c r="P43" s="29">
        <f t="shared" si="37"/>
        <v>0</v>
      </c>
      <c r="Q43" s="108">
        <f t="shared" si="33"/>
        <v>0</v>
      </c>
      <c r="R43" s="108">
        <f t="shared" si="6"/>
        <v>0</v>
      </c>
      <c r="S43" s="231"/>
      <c r="T43" s="231"/>
      <c r="U43" s="232"/>
      <c r="V43" s="169"/>
      <c r="W43" s="334" t="str">
        <f t="shared" si="7"/>
        <v/>
      </c>
      <c r="X43" s="240"/>
      <c r="Y43" s="241"/>
      <c r="Z43" s="241"/>
      <c r="AA43" s="154" t="s">
        <v>254</v>
      </c>
      <c r="AB43" s="241"/>
      <c r="AC43" s="241"/>
      <c r="AD43" s="238"/>
      <c r="AE43" s="244"/>
      <c r="AF43" s="237"/>
      <c r="AG43" s="155" t="str">
        <f t="shared" si="2"/>
        <v>〇</v>
      </c>
      <c r="AM43" s="99"/>
      <c r="AN43" s="99"/>
    </row>
    <row r="44" spans="2:40" s="98" customFormat="1" ht="18" hidden="1" customHeight="1">
      <c r="B44" s="400"/>
      <c r="C44" s="125" t="s">
        <v>189</v>
      </c>
      <c r="D44" s="207"/>
      <c r="E44" s="207"/>
      <c r="F44" s="208"/>
      <c r="G44" s="209"/>
      <c r="H44" s="209"/>
      <c r="I44" s="29">
        <f t="shared" si="32"/>
        <v>0</v>
      </c>
      <c r="J44" s="29">
        <f t="shared" si="36"/>
        <v>0</v>
      </c>
      <c r="K44" s="328" t="str">
        <f t="shared" si="4"/>
        <v/>
      </c>
      <c r="L44" s="221"/>
      <c r="M44" s="97" t="str">
        <f t="shared" si="29"/>
        <v/>
      </c>
      <c r="N44" s="225"/>
      <c r="O44" s="226"/>
      <c r="P44" s="29">
        <f t="shared" si="37"/>
        <v>0</v>
      </c>
      <c r="Q44" s="108">
        <f t="shared" si="33"/>
        <v>0</v>
      </c>
      <c r="R44" s="108">
        <f t="shared" si="6"/>
        <v>0</v>
      </c>
      <c r="S44" s="231"/>
      <c r="T44" s="231"/>
      <c r="U44" s="232"/>
      <c r="V44" s="169"/>
      <c r="W44" s="334" t="str">
        <f t="shared" si="7"/>
        <v/>
      </c>
      <c r="X44" s="240"/>
      <c r="Y44" s="241"/>
      <c r="Z44" s="241"/>
      <c r="AA44" s="154" t="s">
        <v>254</v>
      </c>
      <c r="AB44" s="241"/>
      <c r="AC44" s="241"/>
      <c r="AD44" s="238"/>
      <c r="AE44" s="244"/>
      <c r="AF44" s="237"/>
      <c r="AG44" s="155" t="str">
        <f t="shared" si="2"/>
        <v>〇</v>
      </c>
      <c r="AM44" s="99"/>
      <c r="AN44" s="99"/>
    </row>
    <row r="45" spans="2:40" s="98" customFormat="1" ht="18" hidden="1" customHeight="1">
      <c r="B45" s="400"/>
      <c r="C45" s="125" t="s">
        <v>190</v>
      </c>
      <c r="D45" s="207"/>
      <c r="E45" s="207"/>
      <c r="F45" s="208"/>
      <c r="G45" s="209"/>
      <c r="H45" s="209"/>
      <c r="I45" s="29">
        <f t="shared" si="32"/>
        <v>0</v>
      </c>
      <c r="J45" s="29">
        <f t="shared" si="36"/>
        <v>0</v>
      </c>
      <c r="K45" s="328" t="str">
        <f t="shared" si="4"/>
        <v/>
      </c>
      <c r="L45" s="221"/>
      <c r="M45" s="97" t="str">
        <f t="shared" si="29"/>
        <v/>
      </c>
      <c r="N45" s="225"/>
      <c r="O45" s="226"/>
      <c r="P45" s="29">
        <f t="shared" si="37"/>
        <v>0</v>
      </c>
      <c r="Q45" s="108">
        <f t="shared" si="33"/>
        <v>0</v>
      </c>
      <c r="R45" s="108">
        <f t="shared" si="6"/>
        <v>0</v>
      </c>
      <c r="S45" s="231"/>
      <c r="T45" s="231"/>
      <c r="U45" s="232"/>
      <c r="V45" s="169"/>
      <c r="W45" s="334" t="str">
        <f t="shared" si="7"/>
        <v/>
      </c>
      <c r="X45" s="240"/>
      <c r="Y45" s="241"/>
      <c r="Z45" s="241"/>
      <c r="AA45" s="154" t="s">
        <v>254</v>
      </c>
      <c r="AB45" s="241"/>
      <c r="AC45" s="241"/>
      <c r="AD45" s="238"/>
      <c r="AE45" s="244"/>
      <c r="AF45" s="237"/>
      <c r="AG45" s="155" t="str">
        <f t="shared" si="2"/>
        <v>〇</v>
      </c>
      <c r="AM45" s="99"/>
      <c r="AN45" s="99"/>
    </row>
    <row r="46" spans="2:40" s="98" customFormat="1" ht="18" hidden="1" customHeight="1">
      <c r="B46" s="400"/>
      <c r="C46" s="125" t="s">
        <v>191</v>
      </c>
      <c r="D46" s="207"/>
      <c r="E46" s="207"/>
      <c r="F46" s="208"/>
      <c r="G46" s="209"/>
      <c r="H46" s="209"/>
      <c r="I46" s="29">
        <f t="shared" si="32"/>
        <v>0</v>
      </c>
      <c r="J46" s="29">
        <f t="shared" si="36"/>
        <v>0</v>
      </c>
      <c r="K46" s="328" t="str">
        <f t="shared" si="4"/>
        <v/>
      </c>
      <c r="L46" s="221"/>
      <c r="M46" s="97" t="str">
        <f t="shared" si="29"/>
        <v/>
      </c>
      <c r="N46" s="225"/>
      <c r="O46" s="226"/>
      <c r="P46" s="29">
        <f t="shared" si="37"/>
        <v>0</v>
      </c>
      <c r="Q46" s="108">
        <f t="shared" si="33"/>
        <v>0</v>
      </c>
      <c r="R46" s="108">
        <f t="shared" si="6"/>
        <v>0</v>
      </c>
      <c r="S46" s="231"/>
      <c r="T46" s="231"/>
      <c r="U46" s="232"/>
      <c r="V46" s="169"/>
      <c r="W46" s="334" t="str">
        <f t="shared" si="7"/>
        <v/>
      </c>
      <c r="X46" s="240"/>
      <c r="Y46" s="241"/>
      <c r="Z46" s="241"/>
      <c r="AA46" s="154" t="s">
        <v>254</v>
      </c>
      <c r="AB46" s="241"/>
      <c r="AC46" s="241"/>
      <c r="AD46" s="238"/>
      <c r="AE46" s="244"/>
      <c r="AF46" s="237"/>
      <c r="AG46" s="155" t="str">
        <f t="shared" si="2"/>
        <v>〇</v>
      </c>
      <c r="AM46" s="99"/>
      <c r="AN46" s="99"/>
    </row>
    <row r="47" spans="2:40" s="98" customFormat="1" ht="18" hidden="1" customHeight="1">
      <c r="B47" s="400"/>
      <c r="C47" s="125" t="s">
        <v>192</v>
      </c>
      <c r="D47" s="207"/>
      <c r="E47" s="207"/>
      <c r="F47" s="208"/>
      <c r="G47" s="209"/>
      <c r="H47" s="209"/>
      <c r="I47" s="29">
        <f t="shared" si="32"/>
        <v>0</v>
      </c>
      <c r="J47" s="29">
        <f>I47</f>
        <v>0</v>
      </c>
      <c r="K47" s="328" t="str">
        <f t="shared" si="4"/>
        <v/>
      </c>
      <c r="L47" s="221"/>
      <c r="M47" s="97" t="str">
        <f t="shared" ref="M47:M53" si="38">IF(H47&gt;0,IF(L47="","●支払先等を記入",""),"")</f>
        <v/>
      </c>
      <c r="N47" s="225"/>
      <c r="O47" s="226"/>
      <c r="P47" s="29">
        <f>J47</f>
        <v>0</v>
      </c>
      <c r="Q47" s="108">
        <f t="shared" si="33"/>
        <v>0</v>
      </c>
      <c r="R47" s="108">
        <f t="shared" si="6"/>
        <v>0</v>
      </c>
      <c r="S47" s="231"/>
      <c r="T47" s="231"/>
      <c r="U47" s="232"/>
      <c r="V47" s="169"/>
      <c r="W47" s="334" t="str">
        <f t="shared" si="7"/>
        <v/>
      </c>
      <c r="X47" s="240"/>
      <c r="Y47" s="241"/>
      <c r="Z47" s="241"/>
      <c r="AA47" s="154" t="s">
        <v>254</v>
      </c>
      <c r="AB47" s="241"/>
      <c r="AC47" s="241"/>
      <c r="AD47" s="238"/>
      <c r="AE47" s="244"/>
      <c r="AF47" s="237"/>
      <c r="AG47" s="155" t="str">
        <f t="shared" si="2"/>
        <v>〇</v>
      </c>
      <c r="AM47" s="99"/>
      <c r="AN47" s="99"/>
    </row>
    <row r="48" spans="2:40" s="98" customFormat="1" ht="18" hidden="1" customHeight="1">
      <c r="B48" s="400"/>
      <c r="C48" s="125" t="s">
        <v>193</v>
      </c>
      <c r="D48" s="210"/>
      <c r="E48" s="211"/>
      <c r="F48" s="208"/>
      <c r="G48" s="209"/>
      <c r="H48" s="209"/>
      <c r="I48" s="29">
        <f t="shared" si="32"/>
        <v>0</v>
      </c>
      <c r="J48" s="29">
        <f t="shared" ref="J48:J52" si="39">I48</f>
        <v>0</v>
      </c>
      <c r="K48" s="328" t="str">
        <f t="shared" si="4"/>
        <v/>
      </c>
      <c r="L48" s="221"/>
      <c r="M48" s="97" t="str">
        <f t="shared" si="38"/>
        <v/>
      </c>
      <c r="N48" s="225"/>
      <c r="O48" s="226"/>
      <c r="P48" s="29">
        <f t="shared" ref="P48:P52" si="40">J48</f>
        <v>0</v>
      </c>
      <c r="Q48" s="108">
        <f t="shared" si="33"/>
        <v>0</v>
      </c>
      <c r="R48" s="108">
        <f t="shared" si="6"/>
        <v>0</v>
      </c>
      <c r="S48" s="231"/>
      <c r="T48" s="231"/>
      <c r="U48" s="232"/>
      <c r="V48" s="169"/>
      <c r="W48" s="334" t="str">
        <f t="shared" si="7"/>
        <v/>
      </c>
      <c r="X48" s="240"/>
      <c r="Y48" s="241"/>
      <c r="Z48" s="241"/>
      <c r="AA48" s="154" t="s">
        <v>254</v>
      </c>
      <c r="AB48" s="241"/>
      <c r="AC48" s="241"/>
      <c r="AD48" s="238"/>
      <c r="AE48" s="244"/>
      <c r="AF48" s="237"/>
      <c r="AG48" s="155" t="str">
        <f t="shared" si="2"/>
        <v>〇</v>
      </c>
      <c r="AM48" s="99"/>
      <c r="AN48" s="99"/>
    </row>
    <row r="49" spans="2:40" s="98" customFormat="1" ht="18" hidden="1" customHeight="1">
      <c r="B49" s="400"/>
      <c r="C49" s="125" t="s">
        <v>194</v>
      </c>
      <c r="D49" s="210"/>
      <c r="E49" s="211"/>
      <c r="F49" s="208"/>
      <c r="G49" s="209"/>
      <c r="H49" s="209"/>
      <c r="I49" s="29">
        <f t="shared" ref="I49:I53" si="41">G49*H49</f>
        <v>0</v>
      </c>
      <c r="J49" s="29">
        <f t="shared" si="39"/>
        <v>0</v>
      </c>
      <c r="K49" s="328" t="str">
        <f t="shared" si="4"/>
        <v/>
      </c>
      <c r="L49" s="221"/>
      <c r="M49" s="97" t="str">
        <f t="shared" si="38"/>
        <v/>
      </c>
      <c r="N49" s="225"/>
      <c r="O49" s="226"/>
      <c r="P49" s="29">
        <f t="shared" si="40"/>
        <v>0</v>
      </c>
      <c r="Q49" s="108">
        <f t="shared" ref="Q49:Q53" si="42">N49*O49</f>
        <v>0</v>
      </c>
      <c r="R49" s="108">
        <f t="shared" si="6"/>
        <v>0</v>
      </c>
      <c r="S49" s="231"/>
      <c r="T49" s="231"/>
      <c r="U49" s="232"/>
      <c r="V49" s="169"/>
      <c r="W49" s="334" t="str">
        <f>IF(AD49="支払先","振込料相手方","")</f>
        <v/>
      </c>
      <c r="X49" s="240"/>
      <c r="Y49" s="241"/>
      <c r="Z49" s="241"/>
      <c r="AA49" s="154" t="s">
        <v>254</v>
      </c>
      <c r="AB49" s="241"/>
      <c r="AC49" s="241"/>
      <c r="AD49" s="238"/>
      <c r="AE49" s="244"/>
      <c r="AF49" s="237"/>
      <c r="AG49" s="155" t="str">
        <f t="shared" si="2"/>
        <v>〇</v>
      </c>
      <c r="AM49" s="99"/>
      <c r="AN49" s="99"/>
    </row>
    <row r="50" spans="2:40" s="98" customFormat="1" ht="18" hidden="1" customHeight="1">
      <c r="B50" s="400"/>
      <c r="C50" s="125" t="s">
        <v>195</v>
      </c>
      <c r="D50" s="210"/>
      <c r="E50" s="211"/>
      <c r="F50" s="208"/>
      <c r="G50" s="209"/>
      <c r="H50" s="209"/>
      <c r="I50" s="29">
        <f t="shared" si="41"/>
        <v>0</v>
      </c>
      <c r="J50" s="29">
        <f t="shared" si="39"/>
        <v>0</v>
      </c>
      <c r="K50" s="328" t="str">
        <f t="shared" si="4"/>
        <v/>
      </c>
      <c r="L50" s="221"/>
      <c r="M50" s="97" t="str">
        <f t="shared" si="38"/>
        <v/>
      </c>
      <c r="N50" s="225"/>
      <c r="O50" s="226"/>
      <c r="P50" s="29">
        <f t="shared" si="40"/>
        <v>0</v>
      </c>
      <c r="Q50" s="108">
        <f t="shared" si="42"/>
        <v>0</v>
      </c>
      <c r="R50" s="108">
        <f t="shared" si="6"/>
        <v>0</v>
      </c>
      <c r="S50" s="231"/>
      <c r="T50" s="231"/>
      <c r="U50" s="232"/>
      <c r="V50" s="169"/>
      <c r="W50" s="334" t="str">
        <f t="shared" si="7"/>
        <v/>
      </c>
      <c r="X50" s="240"/>
      <c r="Y50" s="241"/>
      <c r="Z50" s="241"/>
      <c r="AA50" s="154" t="s">
        <v>254</v>
      </c>
      <c r="AB50" s="241"/>
      <c r="AC50" s="241"/>
      <c r="AD50" s="238"/>
      <c r="AE50" s="244"/>
      <c r="AF50" s="237"/>
      <c r="AG50" s="155" t="str">
        <f t="shared" si="2"/>
        <v>〇</v>
      </c>
      <c r="AM50" s="99"/>
      <c r="AN50" s="99"/>
    </row>
    <row r="51" spans="2:40" s="98" customFormat="1" ht="18" hidden="1" customHeight="1">
      <c r="B51" s="400"/>
      <c r="C51" s="125" t="s">
        <v>196</v>
      </c>
      <c r="D51" s="210"/>
      <c r="E51" s="211"/>
      <c r="F51" s="208"/>
      <c r="G51" s="209"/>
      <c r="H51" s="209"/>
      <c r="I51" s="29">
        <f t="shared" si="41"/>
        <v>0</v>
      </c>
      <c r="J51" s="29">
        <f t="shared" si="39"/>
        <v>0</v>
      </c>
      <c r="K51" s="328" t="str">
        <f t="shared" si="4"/>
        <v/>
      </c>
      <c r="L51" s="221"/>
      <c r="M51" s="97" t="str">
        <f t="shared" si="38"/>
        <v/>
      </c>
      <c r="N51" s="225"/>
      <c r="O51" s="226"/>
      <c r="P51" s="29">
        <f t="shared" si="40"/>
        <v>0</v>
      </c>
      <c r="Q51" s="108">
        <f t="shared" si="42"/>
        <v>0</v>
      </c>
      <c r="R51" s="108">
        <f t="shared" si="6"/>
        <v>0</v>
      </c>
      <c r="S51" s="231"/>
      <c r="T51" s="231"/>
      <c r="U51" s="232"/>
      <c r="V51" s="169"/>
      <c r="W51" s="334" t="str">
        <f t="shared" si="7"/>
        <v/>
      </c>
      <c r="X51" s="240"/>
      <c r="Y51" s="241"/>
      <c r="Z51" s="241"/>
      <c r="AA51" s="154" t="s">
        <v>254</v>
      </c>
      <c r="AB51" s="241"/>
      <c r="AC51" s="241"/>
      <c r="AD51" s="238"/>
      <c r="AE51" s="244"/>
      <c r="AF51" s="237"/>
      <c r="AG51" s="155" t="str">
        <f t="shared" si="2"/>
        <v>〇</v>
      </c>
      <c r="AM51" s="99"/>
      <c r="AN51" s="99"/>
    </row>
    <row r="52" spans="2:40" s="98" customFormat="1" ht="18" hidden="1" customHeight="1">
      <c r="B52" s="400"/>
      <c r="C52" s="125" t="s">
        <v>197</v>
      </c>
      <c r="D52" s="210"/>
      <c r="E52" s="211"/>
      <c r="F52" s="208"/>
      <c r="G52" s="209"/>
      <c r="H52" s="209"/>
      <c r="I52" s="29">
        <f t="shared" si="41"/>
        <v>0</v>
      </c>
      <c r="J52" s="29">
        <f t="shared" si="39"/>
        <v>0</v>
      </c>
      <c r="K52" s="328" t="str">
        <f t="shared" si="4"/>
        <v/>
      </c>
      <c r="L52" s="221"/>
      <c r="M52" s="97" t="str">
        <f t="shared" si="38"/>
        <v/>
      </c>
      <c r="N52" s="225"/>
      <c r="O52" s="226"/>
      <c r="P52" s="29">
        <f t="shared" si="40"/>
        <v>0</v>
      </c>
      <c r="Q52" s="108">
        <f t="shared" si="42"/>
        <v>0</v>
      </c>
      <c r="R52" s="108">
        <f t="shared" si="6"/>
        <v>0</v>
      </c>
      <c r="S52" s="231"/>
      <c r="T52" s="231"/>
      <c r="U52" s="232"/>
      <c r="V52" s="169"/>
      <c r="W52" s="334" t="str">
        <f t="shared" si="7"/>
        <v/>
      </c>
      <c r="X52" s="240"/>
      <c r="Y52" s="241"/>
      <c r="Z52" s="241"/>
      <c r="AA52" s="154" t="s">
        <v>254</v>
      </c>
      <c r="AB52" s="241"/>
      <c r="AC52" s="241"/>
      <c r="AD52" s="238"/>
      <c r="AE52" s="244"/>
      <c r="AF52" s="237"/>
      <c r="AG52" s="155" t="str">
        <f t="shared" si="2"/>
        <v>〇</v>
      </c>
      <c r="AM52" s="99"/>
      <c r="AN52" s="99"/>
    </row>
    <row r="53" spans="2:40" s="8" customFormat="1" ht="18" hidden="1" customHeight="1">
      <c r="B53" s="400"/>
      <c r="C53" s="125" t="s">
        <v>198</v>
      </c>
      <c r="D53" s="210"/>
      <c r="E53" s="211"/>
      <c r="F53" s="208"/>
      <c r="G53" s="209"/>
      <c r="H53" s="209"/>
      <c r="I53" s="29">
        <f t="shared" si="41"/>
        <v>0</v>
      </c>
      <c r="J53" s="29">
        <f>I53</f>
        <v>0</v>
      </c>
      <c r="K53" s="328" t="str">
        <f t="shared" si="4"/>
        <v/>
      </c>
      <c r="L53" s="221"/>
      <c r="M53" s="97" t="str">
        <f t="shared" si="38"/>
        <v/>
      </c>
      <c r="N53" s="225"/>
      <c r="O53" s="226"/>
      <c r="P53" s="29">
        <f>J53</f>
        <v>0</v>
      </c>
      <c r="Q53" s="108">
        <f t="shared" si="42"/>
        <v>0</v>
      </c>
      <c r="R53" s="108">
        <f t="shared" si="6"/>
        <v>0</v>
      </c>
      <c r="S53" s="231"/>
      <c r="T53" s="231"/>
      <c r="U53" s="232"/>
      <c r="V53" s="169"/>
      <c r="W53" s="334" t="str">
        <f t="shared" si="7"/>
        <v/>
      </c>
      <c r="X53" s="240"/>
      <c r="Y53" s="241"/>
      <c r="Z53" s="241"/>
      <c r="AA53" s="154" t="s">
        <v>254</v>
      </c>
      <c r="AB53" s="241"/>
      <c r="AC53" s="241"/>
      <c r="AD53" s="238"/>
      <c r="AE53" s="244"/>
      <c r="AF53" s="237"/>
      <c r="AG53" s="155" t="str">
        <f t="shared" si="2"/>
        <v>〇</v>
      </c>
      <c r="AM53" s="36"/>
      <c r="AN53" s="36"/>
    </row>
    <row r="54" spans="2:40" s="98" customFormat="1" ht="18" hidden="1" customHeight="1">
      <c r="B54" s="400"/>
      <c r="C54" s="125" t="s">
        <v>199</v>
      </c>
      <c r="D54" s="210"/>
      <c r="E54" s="211"/>
      <c r="F54" s="208"/>
      <c r="G54" s="209"/>
      <c r="H54" s="209"/>
      <c r="I54" s="29">
        <f t="shared" si="32"/>
        <v>0</v>
      </c>
      <c r="J54" s="29">
        <f t="shared" si="36"/>
        <v>0</v>
      </c>
      <c r="K54" s="328" t="str">
        <f t="shared" si="4"/>
        <v/>
      </c>
      <c r="L54" s="221"/>
      <c r="M54" s="97" t="str">
        <f t="shared" si="29"/>
        <v/>
      </c>
      <c r="N54" s="225"/>
      <c r="O54" s="226"/>
      <c r="P54" s="29">
        <f t="shared" si="37"/>
        <v>0</v>
      </c>
      <c r="Q54" s="108">
        <f t="shared" si="33"/>
        <v>0</v>
      </c>
      <c r="R54" s="108">
        <f t="shared" si="6"/>
        <v>0</v>
      </c>
      <c r="S54" s="231"/>
      <c r="T54" s="231"/>
      <c r="U54" s="232"/>
      <c r="V54" s="169"/>
      <c r="W54" s="334" t="str">
        <f t="shared" si="7"/>
        <v/>
      </c>
      <c r="X54" s="240"/>
      <c r="Y54" s="241"/>
      <c r="Z54" s="241"/>
      <c r="AA54" s="154" t="s">
        <v>254</v>
      </c>
      <c r="AB54" s="241"/>
      <c r="AC54" s="241"/>
      <c r="AD54" s="238"/>
      <c r="AE54" s="244"/>
      <c r="AF54" s="237"/>
      <c r="AG54" s="155" t="str">
        <f t="shared" si="2"/>
        <v>〇</v>
      </c>
      <c r="AM54" s="99"/>
      <c r="AN54" s="99"/>
    </row>
    <row r="55" spans="2:40" s="98" customFormat="1" ht="18" hidden="1" customHeight="1">
      <c r="B55" s="400"/>
      <c r="C55" s="125" t="s">
        <v>200</v>
      </c>
      <c r="D55" s="210"/>
      <c r="E55" s="211"/>
      <c r="F55" s="208"/>
      <c r="G55" s="209"/>
      <c r="H55" s="209"/>
      <c r="I55" s="29">
        <f t="shared" ref="I55" si="43">G55*H55</f>
        <v>0</v>
      </c>
      <c r="J55" s="29">
        <f t="shared" si="15"/>
        <v>0</v>
      </c>
      <c r="K55" s="328" t="str">
        <f t="shared" si="4"/>
        <v/>
      </c>
      <c r="L55" s="221"/>
      <c r="M55" s="97" t="str">
        <f t="shared" si="1"/>
        <v/>
      </c>
      <c r="N55" s="225"/>
      <c r="O55" s="226"/>
      <c r="P55" s="29">
        <f t="shared" si="16"/>
        <v>0</v>
      </c>
      <c r="Q55" s="108">
        <f t="shared" ref="Q55" si="44">N55*O55</f>
        <v>0</v>
      </c>
      <c r="R55" s="108">
        <f t="shared" si="6"/>
        <v>0</v>
      </c>
      <c r="S55" s="231"/>
      <c r="T55" s="231"/>
      <c r="U55" s="232"/>
      <c r="V55" s="169"/>
      <c r="W55" s="334" t="str">
        <f t="shared" si="7"/>
        <v/>
      </c>
      <c r="X55" s="240"/>
      <c r="Y55" s="241"/>
      <c r="Z55" s="241"/>
      <c r="AA55" s="154" t="s">
        <v>254</v>
      </c>
      <c r="AB55" s="241"/>
      <c r="AC55" s="241"/>
      <c r="AD55" s="238"/>
      <c r="AE55" s="244"/>
      <c r="AF55" s="237"/>
      <c r="AG55" s="155" t="str">
        <f t="shared" si="2"/>
        <v>〇</v>
      </c>
      <c r="AI55" s="40" t="s">
        <v>256</v>
      </c>
      <c r="AM55" s="99"/>
      <c r="AN55" s="99"/>
    </row>
    <row r="56" spans="2:40" s="98" customFormat="1" ht="18" hidden="1" customHeight="1">
      <c r="B56" s="400"/>
      <c r="C56" s="125" t="s">
        <v>201</v>
      </c>
      <c r="D56" s="210"/>
      <c r="E56" s="211"/>
      <c r="F56" s="208"/>
      <c r="G56" s="209"/>
      <c r="H56" s="209"/>
      <c r="I56" s="29">
        <f t="shared" si="0"/>
        <v>0</v>
      </c>
      <c r="J56" s="29">
        <f t="shared" si="15"/>
        <v>0</v>
      </c>
      <c r="K56" s="328" t="str">
        <f t="shared" si="4"/>
        <v/>
      </c>
      <c r="L56" s="221"/>
      <c r="M56" s="97" t="str">
        <f t="shared" si="1"/>
        <v/>
      </c>
      <c r="N56" s="225"/>
      <c r="O56" s="226"/>
      <c r="P56" s="29">
        <f t="shared" si="16"/>
        <v>0</v>
      </c>
      <c r="Q56" s="108">
        <f t="shared" ref="Q56:Q57" si="45">N56*O56</f>
        <v>0</v>
      </c>
      <c r="R56" s="108">
        <f t="shared" si="6"/>
        <v>0</v>
      </c>
      <c r="S56" s="231"/>
      <c r="T56" s="231"/>
      <c r="U56" s="232"/>
      <c r="V56" s="169"/>
      <c r="W56" s="334" t="str">
        <f t="shared" si="7"/>
        <v/>
      </c>
      <c r="X56" s="240"/>
      <c r="Y56" s="241"/>
      <c r="Z56" s="241"/>
      <c r="AA56" s="154" t="s">
        <v>254</v>
      </c>
      <c r="AB56" s="241"/>
      <c r="AC56" s="241"/>
      <c r="AD56" s="238"/>
      <c r="AE56" s="244"/>
      <c r="AF56" s="237"/>
      <c r="AG56" s="155" t="str">
        <f t="shared" si="2"/>
        <v>〇</v>
      </c>
      <c r="AI56" s="8" t="s">
        <v>128</v>
      </c>
      <c r="AM56" s="99"/>
      <c r="AN56" s="99"/>
    </row>
    <row r="57" spans="2:40" s="98" customFormat="1" ht="18" hidden="1" customHeight="1">
      <c r="B57" s="400"/>
      <c r="C57" s="125" t="s">
        <v>202</v>
      </c>
      <c r="D57" s="212"/>
      <c r="E57" s="213"/>
      <c r="F57" s="214"/>
      <c r="G57" s="215"/>
      <c r="H57" s="215"/>
      <c r="I57" s="30">
        <f t="shared" ref="I57" si="46">G57*H57</f>
        <v>0</v>
      </c>
      <c r="J57" s="30">
        <f t="shared" ref="J57" si="47">I57</f>
        <v>0</v>
      </c>
      <c r="K57" s="329" t="str">
        <f t="shared" si="4"/>
        <v/>
      </c>
      <c r="L57" s="222"/>
      <c r="M57" s="97" t="str">
        <f t="shared" si="1"/>
        <v/>
      </c>
      <c r="N57" s="227"/>
      <c r="O57" s="228"/>
      <c r="P57" s="30">
        <f t="shared" si="16"/>
        <v>0</v>
      </c>
      <c r="Q57" s="109">
        <f t="shared" si="45"/>
        <v>0</v>
      </c>
      <c r="R57" s="109">
        <f t="shared" si="6"/>
        <v>0</v>
      </c>
      <c r="S57" s="233"/>
      <c r="T57" s="233"/>
      <c r="U57" s="234"/>
      <c r="V57" s="170"/>
      <c r="W57" s="334" t="str">
        <f t="shared" si="7"/>
        <v/>
      </c>
      <c r="X57" s="245"/>
      <c r="Y57" s="246"/>
      <c r="Z57" s="246"/>
      <c r="AA57" s="247" t="s">
        <v>254</v>
      </c>
      <c r="AB57" s="246"/>
      <c r="AC57" s="246"/>
      <c r="AD57" s="238"/>
      <c r="AE57" s="248"/>
      <c r="AF57" s="249"/>
      <c r="AG57" s="157" t="str">
        <f t="shared" si="2"/>
        <v>〇</v>
      </c>
      <c r="AI57" s="101"/>
    </row>
    <row r="58" spans="2:40" s="98" customFormat="1" ht="18" customHeight="1">
      <c r="B58" s="400"/>
      <c r="C58" s="281"/>
      <c r="D58" s="379" t="s">
        <v>130</v>
      </c>
      <c r="E58" s="380"/>
      <c r="F58" s="380"/>
      <c r="G58" s="381"/>
      <c r="H58" s="382"/>
      <c r="I58" s="282">
        <f>SUM(I8:I57)</f>
        <v>0</v>
      </c>
      <c r="J58" s="282">
        <f>SUM(J8:J57)</f>
        <v>0</v>
      </c>
      <c r="K58" s="282">
        <f>IF(J58="","",ROUNDDOWN(J58*$AL$7-L58,0))</f>
        <v>0</v>
      </c>
      <c r="L58" s="283"/>
      <c r="M58" s="121"/>
      <c r="N58" s="284"/>
      <c r="O58" s="285"/>
      <c r="P58" s="282">
        <f>SUM(P8:P57)</f>
        <v>0</v>
      </c>
      <c r="Q58" s="286">
        <f>SUM(Q8:Q57)</f>
        <v>0</v>
      </c>
      <c r="R58" s="286">
        <f>SUM(R8:R57)</f>
        <v>0</v>
      </c>
      <c r="S58" s="287"/>
      <c r="T58" s="287"/>
      <c r="U58" s="287"/>
      <c r="V58" s="288">
        <f>IF(R58="","",ROUNDDOWN(R58*$AL$7,0))</f>
        <v>0</v>
      </c>
      <c r="W58" s="321"/>
      <c r="X58" s="289"/>
      <c r="Y58" s="290"/>
      <c r="Z58" s="290"/>
      <c r="AA58" s="290"/>
      <c r="AB58" s="290"/>
      <c r="AC58" s="290"/>
      <c r="AD58" s="291"/>
      <c r="AE58" s="292"/>
      <c r="AF58" s="293"/>
      <c r="AG58" s="294"/>
      <c r="AH58" s="100" t="str">
        <f>IF(AND(ABS(P58-Q58)&gt;P58*0.2,ABS(P58-R58)&gt;=100000),"超過","")</f>
        <v/>
      </c>
      <c r="AI58" s="100"/>
      <c r="AJ58" s="100"/>
      <c r="AK58" s="101"/>
    </row>
    <row r="59" spans="2:40" s="8" customFormat="1" ht="18" customHeight="1">
      <c r="B59" s="400" t="s">
        <v>34</v>
      </c>
      <c r="C59" s="124" t="s">
        <v>55</v>
      </c>
      <c r="D59" s="204"/>
      <c r="E59" s="204"/>
      <c r="F59" s="205"/>
      <c r="G59" s="206"/>
      <c r="H59" s="206"/>
      <c r="I59" s="28">
        <f t="shared" ref="I59:I78" si="48">G59*H59</f>
        <v>0</v>
      </c>
      <c r="J59" s="28">
        <f>I59</f>
        <v>0</v>
      </c>
      <c r="K59" s="327" t="str">
        <f t="shared" si="4"/>
        <v/>
      </c>
      <c r="L59" s="220"/>
      <c r="M59" s="97" t="str">
        <f t="shared" ref="M59:M78" si="49">IF(H59&gt;0,IF(L59="","●支払先等を記入",""),"")</f>
        <v/>
      </c>
      <c r="N59" s="268"/>
      <c r="O59" s="224"/>
      <c r="P59" s="28">
        <f t="shared" ref="P59:P78" si="50">J59</f>
        <v>0</v>
      </c>
      <c r="Q59" s="112">
        <f>N59*O59</f>
        <v>0</v>
      </c>
      <c r="R59" s="112">
        <f t="shared" ref="R59:R129" si="51">IF(AD59="支払先",(Q59*(1+$AN$2)-AE59)/(1+$AN$2),Q59)</f>
        <v>0</v>
      </c>
      <c r="S59" s="229"/>
      <c r="T59" s="229"/>
      <c r="U59" s="230"/>
      <c r="V59" s="168"/>
      <c r="W59" s="333" t="str">
        <f>IF(AD59="支払先","振込料相手負担","")</f>
        <v/>
      </c>
      <c r="X59" s="159"/>
      <c r="Y59" s="160"/>
      <c r="Z59" s="160"/>
      <c r="AA59" s="160"/>
      <c r="AB59" s="160"/>
      <c r="AC59" s="160"/>
      <c r="AD59" s="235"/>
      <c r="AE59" s="236"/>
      <c r="AF59" s="250"/>
      <c r="AG59" s="152" t="str">
        <f t="shared" ref="AG59:AG78" si="52">IF(Y59&gt;=X59,IF(Z59&gt;=Y59,IF(AB59&gt;=Z59,IF(AC59&gt;=AB59,"〇","日付確認"),"日付確認"),"日付確認"),"日付確認")</f>
        <v>〇</v>
      </c>
      <c r="AI59" s="105" t="s">
        <v>164</v>
      </c>
      <c r="AK59" s="91"/>
      <c r="AL59" s="32"/>
    </row>
    <row r="60" spans="2:40" s="8" customFormat="1" ht="18" customHeight="1">
      <c r="B60" s="400"/>
      <c r="C60" s="125" t="s">
        <v>56</v>
      </c>
      <c r="D60" s="207"/>
      <c r="E60" s="207"/>
      <c r="F60" s="208"/>
      <c r="G60" s="209"/>
      <c r="H60" s="209"/>
      <c r="I60" s="29">
        <f t="shared" si="48"/>
        <v>0</v>
      </c>
      <c r="J60" s="29">
        <f t="shared" ref="J60" si="53">I60</f>
        <v>0</v>
      </c>
      <c r="K60" s="328" t="str">
        <f t="shared" si="4"/>
        <v/>
      </c>
      <c r="L60" s="221"/>
      <c r="M60" s="97" t="str">
        <f t="shared" si="49"/>
        <v/>
      </c>
      <c r="N60" s="269"/>
      <c r="O60" s="226"/>
      <c r="P60" s="29">
        <f t="shared" si="50"/>
        <v>0</v>
      </c>
      <c r="Q60" s="108">
        <f t="shared" ref="Q60:Q66" si="54">N60*O60</f>
        <v>0</v>
      </c>
      <c r="R60" s="108">
        <f t="shared" si="51"/>
        <v>0</v>
      </c>
      <c r="S60" s="231"/>
      <c r="T60" s="231"/>
      <c r="U60" s="232"/>
      <c r="V60" s="169"/>
      <c r="W60" s="334" t="str">
        <f t="shared" ref="W60:W78" si="55">IF(AD60="支払先","振込料相手方","")</f>
        <v/>
      </c>
      <c r="X60" s="161"/>
      <c r="Y60" s="162"/>
      <c r="Z60" s="162"/>
      <c r="AA60" s="162"/>
      <c r="AB60" s="162"/>
      <c r="AC60" s="162"/>
      <c r="AD60" s="238"/>
      <c r="AE60" s="239"/>
      <c r="AF60" s="237"/>
      <c r="AG60" s="152" t="str">
        <f t="shared" si="52"/>
        <v>〇</v>
      </c>
    </row>
    <row r="61" spans="2:40" s="8" customFormat="1" ht="18" customHeight="1">
      <c r="B61" s="400"/>
      <c r="C61" s="125" t="s">
        <v>132</v>
      </c>
      <c r="D61" s="207"/>
      <c r="E61" s="207"/>
      <c r="F61" s="208"/>
      <c r="G61" s="209"/>
      <c r="H61" s="209"/>
      <c r="I61" s="29">
        <f t="shared" ref="I61:I76" si="56">G61*H61</f>
        <v>0</v>
      </c>
      <c r="J61" s="29">
        <f t="shared" ref="J61:J76" si="57">I61</f>
        <v>0</v>
      </c>
      <c r="K61" s="328" t="str">
        <f t="shared" si="4"/>
        <v/>
      </c>
      <c r="L61" s="221"/>
      <c r="M61" s="97" t="str">
        <f t="shared" ref="M61:M65" si="58">IF(H61&gt;0,IF(L61="","●支払先等を記入",""),"")</f>
        <v/>
      </c>
      <c r="N61" s="269"/>
      <c r="O61" s="226"/>
      <c r="P61" s="29">
        <f t="shared" ref="P61:P65" si="59">J61</f>
        <v>0</v>
      </c>
      <c r="Q61" s="108">
        <f t="shared" ref="Q61:Q65" si="60">N61*O61</f>
        <v>0</v>
      </c>
      <c r="R61" s="108">
        <f t="shared" si="51"/>
        <v>0</v>
      </c>
      <c r="S61" s="231"/>
      <c r="T61" s="231"/>
      <c r="U61" s="232"/>
      <c r="V61" s="169"/>
      <c r="W61" s="334" t="str">
        <f t="shared" si="55"/>
        <v/>
      </c>
      <c r="X61" s="161"/>
      <c r="Y61" s="162"/>
      <c r="Z61" s="162"/>
      <c r="AA61" s="162"/>
      <c r="AB61" s="162"/>
      <c r="AC61" s="162"/>
      <c r="AD61" s="238"/>
      <c r="AE61" s="239"/>
      <c r="AF61" s="237"/>
      <c r="AG61" s="152" t="str">
        <f t="shared" si="52"/>
        <v>〇</v>
      </c>
    </row>
    <row r="62" spans="2:40" s="8" customFormat="1" ht="18" hidden="1" customHeight="1">
      <c r="B62" s="400"/>
      <c r="C62" s="125" t="s">
        <v>133</v>
      </c>
      <c r="D62" s="207"/>
      <c r="E62" s="207"/>
      <c r="F62" s="208"/>
      <c r="G62" s="209"/>
      <c r="H62" s="209"/>
      <c r="I62" s="29">
        <f t="shared" si="56"/>
        <v>0</v>
      </c>
      <c r="J62" s="29">
        <f t="shared" si="57"/>
        <v>0</v>
      </c>
      <c r="K62" s="328" t="str">
        <f t="shared" si="4"/>
        <v/>
      </c>
      <c r="L62" s="221"/>
      <c r="M62" s="97" t="str">
        <f t="shared" si="58"/>
        <v/>
      </c>
      <c r="N62" s="269"/>
      <c r="O62" s="226"/>
      <c r="P62" s="29">
        <f t="shared" si="59"/>
        <v>0</v>
      </c>
      <c r="Q62" s="108">
        <f t="shared" si="60"/>
        <v>0</v>
      </c>
      <c r="R62" s="108">
        <f t="shared" si="51"/>
        <v>0</v>
      </c>
      <c r="S62" s="231"/>
      <c r="T62" s="231"/>
      <c r="U62" s="232"/>
      <c r="V62" s="169"/>
      <c r="W62" s="334" t="str">
        <f t="shared" si="55"/>
        <v/>
      </c>
      <c r="X62" s="161"/>
      <c r="Y62" s="162"/>
      <c r="Z62" s="162"/>
      <c r="AA62" s="162"/>
      <c r="AB62" s="162"/>
      <c r="AC62" s="162"/>
      <c r="AD62" s="238"/>
      <c r="AE62" s="239"/>
      <c r="AF62" s="237"/>
      <c r="AG62" s="152" t="str">
        <f t="shared" si="52"/>
        <v>〇</v>
      </c>
    </row>
    <row r="63" spans="2:40" s="8" customFormat="1" ht="18" hidden="1" customHeight="1">
      <c r="B63" s="400"/>
      <c r="C63" s="125" t="s">
        <v>134</v>
      </c>
      <c r="D63" s="210"/>
      <c r="E63" s="211"/>
      <c r="F63" s="208"/>
      <c r="G63" s="259"/>
      <c r="H63" s="209"/>
      <c r="I63" s="29">
        <f t="shared" si="56"/>
        <v>0</v>
      </c>
      <c r="J63" s="29">
        <f t="shared" si="57"/>
        <v>0</v>
      </c>
      <c r="K63" s="328" t="str">
        <f t="shared" si="4"/>
        <v/>
      </c>
      <c r="L63" s="221"/>
      <c r="M63" s="97" t="str">
        <f t="shared" si="58"/>
        <v/>
      </c>
      <c r="N63" s="269"/>
      <c r="O63" s="226"/>
      <c r="P63" s="29">
        <f t="shared" si="59"/>
        <v>0</v>
      </c>
      <c r="Q63" s="108">
        <f t="shared" si="60"/>
        <v>0</v>
      </c>
      <c r="R63" s="108">
        <f t="shared" si="51"/>
        <v>0</v>
      </c>
      <c r="S63" s="231"/>
      <c r="T63" s="231"/>
      <c r="U63" s="232"/>
      <c r="V63" s="169"/>
      <c r="W63" s="334" t="str">
        <f t="shared" si="55"/>
        <v/>
      </c>
      <c r="X63" s="161"/>
      <c r="Y63" s="162"/>
      <c r="Z63" s="162"/>
      <c r="AA63" s="162"/>
      <c r="AB63" s="162"/>
      <c r="AC63" s="162"/>
      <c r="AD63" s="238"/>
      <c r="AE63" s="239"/>
      <c r="AF63" s="237"/>
      <c r="AG63" s="152" t="str">
        <f t="shared" si="52"/>
        <v>〇</v>
      </c>
    </row>
    <row r="64" spans="2:40" s="8" customFormat="1" ht="18" hidden="1" customHeight="1">
      <c r="B64" s="400"/>
      <c r="C64" s="125" t="s">
        <v>135</v>
      </c>
      <c r="D64" s="210"/>
      <c r="E64" s="211"/>
      <c r="F64" s="208"/>
      <c r="G64" s="259"/>
      <c r="H64" s="209"/>
      <c r="I64" s="29">
        <f t="shared" si="56"/>
        <v>0</v>
      </c>
      <c r="J64" s="29">
        <f t="shared" si="57"/>
        <v>0</v>
      </c>
      <c r="K64" s="328" t="str">
        <f t="shared" si="4"/>
        <v/>
      </c>
      <c r="L64" s="221"/>
      <c r="M64" s="97" t="str">
        <f t="shared" si="58"/>
        <v/>
      </c>
      <c r="N64" s="269"/>
      <c r="O64" s="226"/>
      <c r="P64" s="29">
        <f t="shared" si="59"/>
        <v>0</v>
      </c>
      <c r="Q64" s="108">
        <f t="shared" si="60"/>
        <v>0</v>
      </c>
      <c r="R64" s="108">
        <f t="shared" si="51"/>
        <v>0</v>
      </c>
      <c r="S64" s="231"/>
      <c r="T64" s="231"/>
      <c r="U64" s="232"/>
      <c r="V64" s="169"/>
      <c r="W64" s="334" t="str">
        <f t="shared" si="55"/>
        <v/>
      </c>
      <c r="X64" s="161"/>
      <c r="Y64" s="162"/>
      <c r="Z64" s="162"/>
      <c r="AA64" s="162"/>
      <c r="AB64" s="162"/>
      <c r="AC64" s="162"/>
      <c r="AD64" s="238"/>
      <c r="AE64" s="239"/>
      <c r="AF64" s="237"/>
      <c r="AG64" s="152" t="str">
        <f t="shared" si="52"/>
        <v>〇</v>
      </c>
      <c r="AI64" s="89" t="s">
        <v>240</v>
      </c>
    </row>
    <row r="65" spans="2:37" s="8" customFormat="1" ht="18" hidden="1" customHeight="1">
      <c r="B65" s="400"/>
      <c r="C65" s="125" t="s">
        <v>136</v>
      </c>
      <c r="D65" s="210"/>
      <c r="E65" s="211"/>
      <c r="F65" s="208"/>
      <c r="G65" s="259"/>
      <c r="H65" s="209"/>
      <c r="I65" s="29">
        <f t="shared" si="56"/>
        <v>0</v>
      </c>
      <c r="J65" s="29">
        <f t="shared" si="57"/>
        <v>0</v>
      </c>
      <c r="K65" s="328" t="str">
        <f t="shared" si="4"/>
        <v/>
      </c>
      <c r="L65" s="221"/>
      <c r="M65" s="97" t="str">
        <f t="shared" si="58"/>
        <v/>
      </c>
      <c r="N65" s="269"/>
      <c r="O65" s="226"/>
      <c r="P65" s="29">
        <f t="shared" si="59"/>
        <v>0</v>
      </c>
      <c r="Q65" s="108">
        <f t="shared" si="60"/>
        <v>0</v>
      </c>
      <c r="R65" s="108">
        <f t="shared" si="51"/>
        <v>0</v>
      </c>
      <c r="S65" s="231"/>
      <c r="T65" s="231"/>
      <c r="U65" s="232"/>
      <c r="V65" s="169"/>
      <c r="W65" s="334" t="str">
        <f t="shared" si="55"/>
        <v/>
      </c>
      <c r="X65" s="161"/>
      <c r="Y65" s="162"/>
      <c r="Z65" s="162"/>
      <c r="AA65" s="162"/>
      <c r="AB65" s="162"/>
      <c r="AC65" s="162"/>
      <c r="AD65" s="238"/>
      <c r="AE65" s="239"/>
      <c r="AF65" s="237"/>
      <c r="AG65" s="152" t="str">
        <f t="shared" si="52"/>
        <v>〇</v>
      </c>
      <c r="AI65" s="89" t="s">
        <v>241</v>
      </c>
    </row>
    <row r="66" spans="2:37" s="8" customFormat="1" ht="18" hidden="1" customHeight="1">
      <c r="B66" s="400"/>
      <c r="C66" s="125" t="s">
        <v>137</v>
      </c>
      <c r="D66" s="210"/>
      <c r="E66" s="211"/>
      <c r="F66" s="208"/>
      <c r="G66" s="259"/>
      <c r="H66" s="209"/>
      <c r="I66" s="29">
        <f t="shared" si="56"/>
        <v>0</v>
      </c>
      <c r="J66" s="29">
        <f t="shared" si="57"/>
        <v>0</v>
      </c>
      <c r="K66" s="328" t="str">
        <f t="shared" si="4"/>
        <v/>
      </c>
      <c r="L66" s="221"/>
      <c r="M66" s="97" t="str">
        <f t="shared" si="49"/>
        <v/>
      </c>
      <c r="N66" s="269"/>
      <c r="O66" s="226"/>
      <c r="P66" s="29">
        <f t="shared" si="50"/>
        <v>0</v>
      </c>
      <c r="Q66" s="108">
        <f t="shared" si="54"/>
        <v>0</v>
      </c>
      <c r="R66" s="108">
        <f t="shared" si="51"/>
        <v>0</v>
      </c>
      <c r="S66" s="231"/>
      <c r="T66" s="231"/>
      <c r="U66" s="232"/>
      <c r="V66" s="169"/>
      <c r="W66" s="334" t="str">
        <f t="shared" si="55"/>
        <v/>
      </c>
      <c r="X66" s="161"/>
      <c r="Y66" s="162"/>
      <c r="Z66" s="162"/>
      <c r="AA66" s="162"/>
      <c r="AB66" s="162"/>
      <c r="AC66" s="162"/>
      <c r="AD66" s="238"/>
      <c r="AE66" s="239"/>
      <c r="AF66" s="237"/>
      <c r="AG66" s="152" t="str">
        <f t="shared" si="52"/>
        <v>〇</v>
      </c>
    </row>
    <row r="67" spans="2:37" s="8" customFormat="1" ht="18" hidden="1" customHeight="1">
      <c r="B67" s="400"/>
      <c r="C67" s="125" t="s">
        <v>138</v>
      </c>
      <c r="D67" s="210"/>
      <c r="E67" s="211"/>
      <c r="F67" s="208"/>
      <c r="G67" s="259"/>
      <c r="H67" s="209"/>
      <c r="I67" s="29">
        <f t="shared" si="56"/>
        <v>0</v>
      </c>
      <c r="J67" s="29">
        <f t="shared" si="57"/>
        <v>0</v>
      </c>
      <c r="K67" s="328" t="str">
        <f t="shared" si="4"/>
        <v/>
      </c>
      <c r="L67" s="221"/>
      <c r="M67" s="97" t="str">
        <f t="shared" si="49"/>
        <v/>
      </c>
      <c r="N67" s="269"/>
      <c r="O67" s="226"/>
      <c r="P67" s="29">
        <f t="shared" si="50"/>
        <v>0</v>
      </c>
      <c r="Q67" s="108">
        <f t="shared" ref="Q67" si="61">N67*O67</f>
        <v>0</v>
      </c>
      <c r="R67" s="108">
        <f t="shared" si="51"/>
        <v>0</v>
      </c>
      <c r="S67" s="231"/>
      <c r="T67" s="231"/>
      <c r="U67" s="232"/>
      <c r="V67" s="169"/>
      <c r="W67" s="334" t="str">
        <f t="shared" si="55"/>
        <v/>
      </c>
      <c r="X67" s="161"/>
      <c r="Y67" s="162"/>
      <c r="Z67" s="162"/>
      <c r="AA67" s="162"/>
      <c r="AB67" s="162"/>
      <c r="AC67" s="162"/>
      <c r="AD67" s="238"/>
      <c r="AE67" s="239"/>
      <c r="AF67" s="237"/>
      <c r="AG67" s="152" t="str">
        <f t="shared" si="52"/>
        <v>〇</v>
      </c>
    </row>
    <row r="68" spans="2:37" s="8" customFormat="1" ht="18" hidden="1" customHeight="1">
      <c r="B68" s="400"/>
      <c r="C68" s="125" t="s">
        <v>203</v>
      </c>
      <c r="D68" s="210"/>
      <c r="E68" s="211"/>
      <c r="F68" s="208"/>
      <c r="G68" s="259"/>
      <c r="H68" s="209"/>
      <c r="I68" s="29">
        <f t="shared" si="56"/>
        <v>0</v>
      </c>
      <c r="J68" s="29">
        <f t="shared" si="57"/>
        <v>0</v>
      </c>
      <c r="K68" s="328" t="str">
        <f t="shared" si="4"/>
        <v/>
      </c>
      <c r="L68" s="221"/>
      <c r="M68" s="97" t="str">
        <f t="shared" si="49"/>
        <v/>
      </c>
      <c r="N68" s="269"/>
      <c r="O68" s="226"/>
      <c r="P68" s="29">
        <f t="shared" si="50"/>
        <v>0</v>
      </c>
      <c r="Q68" s="108">
        <f t="shared" ref="Q68:Q71" si="62">N68*O68</f>
        <v>0</v>
      </c>
      <c r="R68" s="108">
        <f t="shared" si="51"/>
        <v>0</v>
      </c>
      <c r="S68" s="231"/>
      <c r="T68" s="231"/>
      <c r="U68" s="232"/>
      <c r="V68" s="169"/>
      <c r="W68" s="334" t="str">
        <f t="shared" si="55"/>
        <v/>
      </c>
      <c r="X68" s="161"/>
      <c r="Y68" s="162"/>
      <c r="Z68" s="162"/>
      <c r="AA68" s="162"/>
      <c r="AB68" s="162"/>
      <c r="AC68" s="162"/>
      <c r="AD68" s="238"/>
      <c r="AE68" s="239"/>
      <c r="AF68" s="237"/>
      <c r="AG68" s="152" t="str">
        <f t="shared" si="52"/>
        <v>〇</v>
      </c>
    </row>
    <row r="69" spans="2:37" s="8" customFormat="1" ht="18" hidden="1" customHeight="1">
      <c r="B69" s="400"/>
      <c r="C69" s="125" t="s">
        <v>204</v>
      </c>
      <c r="D69" s="210"/>
      <c r="E69" s="211"/>
      <c r="F69" s="208"/>
      <c r="G69" s="259"/>
      <c r="H69" s="209"/>
      <c r="I69" s="29">
        <f t="shared" si="56"/>
        <v>0</v>
      </c>
      <c r="J69" s="29">
        <f t="shared" si="57"/>
        <v>0</v>
      </c>
      <c r="K69" s="328" t="str">
        <f t="shared" si="4"/>
        <v/>
      </c>
      <c r="L69" s="221"/>
      <c r="M69" s="97" t="str">
        <f t="shared" si="49"/>
        <v/>
      </c>
      <c r="N69" s="269"/>
      <c r="O69" s="226"/>
      <c r="P69" s="29">
        <f t="shared" si="50"/>
        <v>0</v>
      </c>
      <c r="Q69" s="108">
        <f t="shared" ref="Q69:Q70" si="63">N69*O69</f>
        <v>0</v>
      </c>
      <c r="R69" s="108">
        <f t="shared" si="51"/>
        <v>0</v>
      </c>
      <c r="S69" s="231"/>
      <c r="T69" s="231"/>
      <c r="U69" s="232"/>
      <c r="V69" s="169"/>
      <c r="W69" s="334" t="str">
        <f t="shared" si="55"/>
        <v/>
      </c>
      <c r="X69" s="161"/>
      <c r="Y69" s="162"/>
      <c r="Z69" s="162"/>
      <c r="AA69" s="162"/>
      <c r="AB69" s="162"/>
      <c r="AC69" s="162"/>
      <c r="AD69" s="238"/>
      <c r="AE69" s="239"/>
      <c r="AF69" s="237"/>
      <c r="AG69" s="152" t="str">
        <f t="shared" si="52"/>
        <v>〇</v>
      </c>
    </row>
    <row r="70" spans="2:37" s="8" customFormat="1" ht="18" hidden="1" customHeight="1">
      <c r="B70" s="400"/>
      <c r="C70" s="125" t="s">
        <v>205</v>
      </c>
      <c r="D70" s="210"/>
      <c r="E70" s="211"/>
      <c r="F70" s="208"/>
      <c r="G70" s="259"/>
      <c r="H70" s="209"/>
      <c r="I70" s="29">
        <f t="shared" si="56"/>
        <v>0</v>
      </c>
      <c r="J70" s="29">
        <f t="shared" si="57"/>
        <v>0</v>
      </c>
      <c r="K70" s="328" t="str">
        <f t="shared" si="4"/>
        <v/>
      </c>
      <c r="L70" s="221"/>
      <c r="M70" s="97" t="str">
        <f t="shared" si="49"/>
        <v/>
      </c>
      <c r="N70" s="269"/>
      <c r="O70" s="226"/>
      <c r="P70" s="29">
        <f t="shared" si="50"/>
        <v>0</v>
      </c>
      <c r="Q70" s="108">
        <f t="shared" si="63"/>
        <v>0</v>
      </c>
      <c r="R70" s="108">
        <f t="shared" si="51"/>
        <v>0</v>
      </c>
      <c r="S70" s="231"/>
      <c r="T70" s="231"/>
      <c r="U70" s="232"/>
      <c r="V70" s="169"/>
      <c r="W70" s="334" t="str">
        <f t="shared" si="55"/>
        <v/>
      </c>
      <c r="X70" s="161"/>
      <c r="Y70" s="162"/>
      <c r="Z70" s="162"/>
      <c r="AA70" s="162"/>
      <c r="AB70" s="162"/>
      <c r="AC70" s="162"/>
      <c r="AD70" s="238"/>
      <c r="AE70" s="239"/>
      <c r="AF70" s="237"/>
      <c r="AG70" s="152" t="str">
        <f t="shared" si="52"/>
        <v>〇</v>
      </c>
    </row>
    <row r="71" spans="2:37" s="8" customFormat="1" ht="18" hidden="1" customHeight="1">
      <c r="B71" s="400"/>
      <c r="C71" s="125" t="s">
        <v>206</v>
      </c>
      <c r="D71" s="210"/>
      <c r="E71" s="211"/>
      <c r="F71" s="208"/>
      <c r="G71" s="259"/>
      <c r="H71" s="209"/>
      <c r="I71" s="29">
        <f t="shared" si="56"/>
        <v>0</v>
      </c>
      <c r="J71" s="29">
        <f t="shared" si="57"/>
        <v>0</v>
      </c>
      <c r="K71" s="328" t="str">
        <f t="shared" si="4"/>
        <v/>
      </c>
      <c r="L71" s="221"/>
      <c r="M71" s="97" t="str">
        <f t="shared" si="49"/>
        <v/>
      </c>
      <c r="N71" s="269"/>
      <c r="O71" s="226"/>
      <c r="P71" s="29">
        <f t="shared" si="50"/>
        <v>0</v>
      </c>
      <c r="Q71" s="108">
        <f t="shared" si="62"/>
        <v>0</v>
      </c>
      <c r="R71" s="108">
        <f t="shared" si="51"/>
        <v>0</v>
      </c>
      <c r="S71" s="231"/>
      <c r="T71" s="231"/>
      <c r="U71" s="232"/>
      <c r="V71" s="169"/>
      <c r="W71" s="334" t="str">
        <f t="shared" si="55"/>
        <v/>
      </c>
      <c r="X71" s="161"/>
      <c r="Y71" s="162"/>
      <c r="Z71" s="162"/>
      <c r="AA71" s="162"/>
      <c r="AB71" s="162"/>
      <c r="AC71" s="162"/>
      <c r="AD71" s="238"/>
      <c r="AE71" s="239"/>
      <c r="AF71" s="237"/>
      <c r="AG71" s="152" t="str">
        <f t="shared" si="52"/>
        <v>〇</v>
      </c>
      <c r="AI71" s="40" t="s">
        <v>256</v>
      </c>
    </row>
    <row r="72" spans="2:37" s="8" customFormat="1" ht="18" hidden="1" customHeight="1">
      <c r="B72" s="400"/>
      <c r="C72" s="125" t="s">
        <v>207</v>
      </c>
      <c r="D72" s="210"/>
      <c r="E72" s="211"/>
      <c r="F72" s="208"/>
      <c r="G72" s="259"/>
      <c r="H72" s="209"/>
      <c r="I72" s="29">
        <f t="shared" si="56"/>
        <v>0</v>
      </c>
      <c r="J72" s="29">
        <f t="shared" si="57"/>
        <v>0</v>
      </c>
      <c r="K72" s="328" t="str">
        <f t="shared" si="4"/>
        <v/>
      </c>
      <c r="L72" s="221"/>
      <c r="M72" s="97" t="str">
        <f t="shared" si="49"/>
        <v/>
      </c>
      <c r="N72" s="269"/>
      <c r="O72" s="226"/>
      <c r="P72" s="29">
        <f t="shared" si="50"/>
        <v>0</v>
      </c>
      <c r="Q72" s="108">
        <f t="shared" ref="Q72:Q78" si="64">N72*O72</f>
        <v>0</v>
      </c>
      <c r="R72" s="108">
        <f t="shared" si="51"/>
        <v>0</v>
      </c>
      <c r="S72" s="231"/>
      <c r="T72" s="231"/>
      <c r="U72" s="232"/>
      <c r="V72" s="169"/>
      <c r="W72" s="334" t="str">
        <f t="shared" si="55"/>
        <v/>
      </c>
      <c r="X72" s="161"/>
      <c r="Y72" s="162"/>
      <c r="Z72" s="162"/>
      <c r="AA72" s="162"/>
      <c r="AB72" s="162"/>
      <c r="AC72" s="162"/>
      <c r="AD72" s="238"/>
      <c r="AE72" s="239"/>
      <c r="AF72" s="237"/>
      <c r="AG72" s="152" t="str">
        <f t="shared" si="52"/>
        <v>〇</v>
      </c>
      <c r="AI72" s="8" t="s">
        <v>128</v>
      </c>
    </row>
    <row r="73" spans="2:37" s="8" customFormat="1" ht="18" hidden="1" customHeight="1">
      <c r="B73" s="400"/>
      <c r="C73" s="125" t="s">
        <v>208</v>
      </c>
      <c r="D73" s="338"/>
      <c r="E73" s="339"/>
      <c r="F73" s="340"/>
      <c r="G73" s="341"/>
      <c r="H73" s="342"/>
      <c r="I73" s="343">
        <f t="shared" si="56"/>
        <v>0</v>
      </c>
      <c r="J73" s="343">
        <f t="shared" si="57"/>
        <v>0</v>
      </c>
      <c r="K73" s="328" t="str">
        <f t="shared" ref="K73:K77" si="65">IF((H73&lt;&gt;"")*(J73&lt;10000),"１万円未満は対象外","")</f>
        <v/>
      </c>
      <c r="L73" s="344"/>
      <c r="M73" s="97" t="str">
        <f t="shared" ref="M73:M77" si="66">IF(H73&gt;0,IF(L73="","●支払先等を記入",""),"")</f>
        <v/>
      </c>
      <c r="N73" s="345"/>
      <c r="O73" s="346"/>
      <c r="P73" s="343">
        <f t="shared" ref="P73:P77" si="67">J73</f>
        <v>0</v>
      </c>
      <c r="Q73" s="347">
        <f t="shared" ref="Q73:Q77" si="68">N73*O73</f>
        <v>0</v>
      </c>
      <c r="R73" s="347">
        <f t="shared" ref="R73:R77" si="69">IF(AD73="支払先",(Q73*(1+$AN$2)-AE73)/(1+$AN$2),Q73)</f>
        <v>0</v>
      </c>
      <c r="S73" s="348"/>
      <c r="T73" s="348"/>
      <c r="U73" s="349"/>
      <c r="V73" s="169"/>
      <c r="W73" s="334" t="str">
        <f t="shared" ref="W73:W77" si="70">IF(AD73="支払先","振込料相手方","")</f>
        <v/>
      </c>
      <c r="X73" s="161"/>
      <c r="Y73" s="162"/>
      <c r="Z73" s="162"/>
      <c r="AA73" s="162"/>
      <c r="AB73" s="162"/>
      <c r="AC73" s="162"/>
      <c r="AD73" s="238"/>
      <c r="AE73" s="239"/>
      <c r="AF73" s="362"/>
      <c r="AG73" s="152" t="str">
        <f t="shared" ref="AG73:AG77" si="71">IF(Y73&gt;=X73,IF(Z73&gt;=Y73,IF(AB73&gt;=Z73,IF(AC73&gt;=AB73,"〇","日付確認"),"日付確認"),"日付確認"),"日付確認")</f>
        <v>〇</v>
      </c>
      <c r="AI73" s="101"/>
    </row>
    <row r="74" spans="2:37" s="8" customFormat="1" ht="18" hidden="1" customHeight="1">
      <c r="B74" s="400"/>
      <c r="C74" s="125" t="s">
        <v>374</v>
      </c>
      <c r="D74" s="357"/>
      <c r="E74" s="211"/>
      <c r="F74" s="208"/>
      <c r="G74" s="259"/>
      <c r="H74" s="209"/>
      <c r="I74" s="29">
        <f t="shared" si="56"/>
        <v>0</v>
      </c>
      <c r="J74" s="29">
        <f t="shared" si="57"/>
        <v>0</v>
      </c>
      <c r="K74" s="328" t="str">
        <f t="shared" ref="K74:K76" si="72">IF((H74&lt;&gt;"")*(J74&lt;10000),"１万円未満は対象外","")</f>
        <v/>
      </c>
      <c r="L74" s="221"/>
      <c r="M74" s="97" t="str">
        <f t="shared" ref="M74:M76" si="73">IF(H74&gt;0,IF(L74="","●支払先等を記入",""),"")</f>
        <v/>
      </c>
      <c r="N74" s="269"/>
      <c r="O74" s="226"/>
      <c r="P74" s="29">
        <f t="shared" ref="P74:P76" si="74">J74</f>
        <v>0</v>
      </c>
      <c r="Q74" s="108">
        <f t="shared" ref="Q74:Q76" si="75">N74*O74</f>
        <v>0</v>
      </c>
      <c r="R74" s="108">
        <f t="shared" ref="R74:R76" si="76">IF(AD74="支払先",(Q74*(1+$AN$2)-AE74)/(1+$AN$2),Q74)</f>
        <v>0</v>
      </c>
      <c r="S74" s="231"/>
      <c r="T74" s="231"/>
      <c r="U74" s="232"/>
      <c r="V74" s="169"/>
      <c r="W74" s="334" t="str">
        <f t="shared" ref="W74:W76" si="77">IF(AD74="支払先","振込料相手方","")</f>
        <v/>
      </c>
      <c r="X74" s="161"/>
      <c r="Y74" s="162"/>
      <c r="Z74" s="162"/>
      <c r="AA74" s="162"/>
      <c r="AB74" s="162"/>
      <c r="AC74" s="162"/>
      <c r="AD74" s="238"/>
      <c r="AE74" s="239"/>
      <c r="AF74" s="364"/>
      <c r="AG74" s="152" t="str">
        <f t="shared" ref="AG74:AG76" si="78">IF(Y74&gt;=X74,IF(Z74&gt;=Y74,IF(AB74&gt;=Z74,IF(AC74&gt;=AB74,"〇","日付確認"),"日付確認"),"日付確認"),"日付確認")</f>
        <v>〇</v>
      </c>
      <c r="AI74" s="101"/>
    </row>
    <row r="75" spans="2:37" s="8" customFormat="1" ht="18" hidden="1" customHeight="1">
      <c r="B75" s="400"/>
      <c r="C75" s="125" t="s">
        <v>375</v>
      </c>
      <c r="D75" s="357"/>
      <c r="E75" s="211"/>
      <c r="F75" s="208"/>
      <c r="G75" s="259"/>
      <c r="H75" s="209"/>
      <c r="I75" s="29">
        <f t="shared" si="56"/>
        <v>0</v>
      </c>
      <c r="J75" s="29">
        <f t="shared" si="57"/>
        <v>0</v>
      </c>
      <c r="K75" s="328" t="str">
        <f t="shared" si="72"/>
        <v/>
      </c>
      <c r="L75" s="221"/>
      <c r="M75" s="97" t="str">
        <f t="shared" si="73"/>
        <v/>
      </c>
      <c r="N75" s="269"/>
      <c r="O75" s="226"/>
      <c r="P75" s="29">
        <f t="shared" si="74"/>
        <v>0</v>
      </c>
      <c r="Q75" s="108">
        <f t="shared" si="75"/>
        <v>0</v>
      </c>
      <c r="R75" s="108">
        <f t="shared" si="76"/>
        <v>0</v>
      </c>
      <c r="S75" s="231"/>
      <c r="T75" s="231"/>
      <c r="U75" s="232"/>
      <c r="V75" s="169"/>
      <c r="W75" s="334" t="str">
        <f t="shared" si="77"/>
        <v/>
      </c>
      <c r="X75" s="161"/>
      <c r="Y75" s="162"/>
      <c r="Z75" s="162"/>
      <c r="AA75" s="162"/>
      <c r="AB75" s="162"/>
      <c r="AC75" s="162"/>
      <c r="AD75" s="238"/>
      <c r="AE75" s="239"/>
      <c r="AF75" s="364"/>
      <c r="AG75" s="152" t="str">
        <f t="shared" si="78"/>
        <v>〇</v>
      </c>
      <c r="AI75" s="101"/>
    </row>
    <row r="76" spans="2:37" s="8" customFormat="1" ht="18" hidden="1" customHeight="1">
      <c r="B76" s="400"/>
      <c r="C76" s="125" t="s">
        <v>376</v>
      </c>
      <c r="D76" s="357"/>
      <c r="E76" s="211"/>
      <c r="F76" s="208"/>
      <c r="G76" s="259"/>
      <c r="H76" s="209"/>
      <c r="I76" s="29">
        <f t="shared" si="56"/>
        <v>0</v>
      </c>
      <c r="J76" s="29">
        <f t="shared" si="57"/>
        <v>0</v>
      </c>
      <c r="K76" s="328" t="str">
        <f t="shared" si="72"/>
        <v/>
      </c>
      <c r="L76" s="221"/>
      <c r="M76" s="97" t="str">
        <f t="shared" si="73"/>
        <v/>
      </c>
      <c r="N76" s="269"/>
      <c r="O76" s="226"/>
      <c r="P76" s="29">
        <f t="shared" si="74"/>
        <v>0</v>
      </c>
      <c r="Q76" s="108">
        <f t="shared" si="75"/>
        <v>0</v>
      </c>
      <c r="R76" s="108">
        <f t="shared" si="76"/>
        <v>0</v>
      </c>
      <c r="S76" s="231"/>
      <c r="T76" s="231"/>
      <c r="U76" s="232"/>
      <c r="V76" s="169"/>
      <c r="W76" s="334" t="str">
        <f t="shared" si="77"/>
        <v/>
      </c>
      <c r="X76" s="161"/>
      <c r="Y76" s="162"/>
      <c r="Z76" s="162"/>
      <c r="AA76" s="162"/>
      <c r="AB76" s="162"/>
      <c r="AC76" s="162"/>
      <c r="AD76" s="238"/>
      <c r="AE76" s="239"/>
      <c r="AF76" s="364"/>
      <c r="AG76" s="152" t="str">
        <f t="shared" si="78"/>
        <v>〇</v>
      </c>
      <c r="AI76" s="101"/>
    </row>
    <row r="77" spans="2:37" s="8" customFormat="1" ht="18" hidden="1" customHeight="1">
      <c r="B77" s="400"/>
      <c r="C77" s="125" t="s">
        <v>377</v>
      </c>
      <c r="D77" s="357"/>
      <c r="E77" s="211"/>
      <c r="F77" s="208"/>
      <c r="G77" s="259"/>
      <c r="H77" s="209"/>
      <c r="I77" s="29">
        <f t="shared" ref="I77" si="79">G77*H77</f>
        <v>0</v>
      </c>
      <c r="J77" s="29">
        <f t="shared" ref="J77" si="80">I77</f>
        <v>0</v>
      </c>
      <c r="K77" s="328" t="str">
        <f t="shared" si="65"/>
        <v/>
      </c>
      <c r="L77" s="221"/>
      <c r="M77" s="97" t="str">
        <f t="shared" si="66"/>
        <v/>
      </c>
      <c r="N77" s="269"/>
      <c r="O77" s="226"/>
      <c r="P77" s="29">
        <f t="shared" si="67"/>
        <v>0</v>
      </c>
      <c r="Q77" s="108">
        <f t="shared" si="68"/>
        <v>0</v>
      </c>
      <c r="R77" s="108">
        <f t="shared" si="69"/>
        <v>0</v>
      </c>
      <c r="S77" s="231"/>
      <c r="T77" s="231"/>
      <c r="U77" s="232"/>
      <c r="V77" s="169"/>
      <c r="W77" s="334" t="str">
        <f t="shared" si="70"/>
        <v/>
      </c>
      <c r="X77" s="161"/>
      <c r="Y77" s="162"/>
      <c r="Z77" s="162"/>
      <c r="AA77" s="162"/>
      <c r="AB77" s="162"/>
      <c r="AC77" s="162"/>
      <c r="AD77" s="238"/>
      <c r="AE77" s="239"/>
      <c r="AF77" s="364"/>
      <c r="AG77" s="152" t="str">
        <f t="shared" si="71"/>
        <v>〇</v>
      </c>
      <c r="AI77" s="101"/>
    </row>
    <row r="78" spans="2:37" s="8" customFormat="1" ht="18" hidden="1" customHeight="1">
      <c r="B78" s="400"/>
      <c r="C78" s="125" t="s">
        <v>378</v>
      </c>
      <c r="D78" s="350"/>
      <c r="E78" s="351"/>
      <c r="F78" s="352"/>
      <c r="G78" s="353"/>
      <c r="H78" s="354"/>
      <c r="I78" s="355">
        <f t="shared" si="48"/>
        <v>0</v>
      </c>
      <c r="J78" s="355">
        <f t="shared" ref="J78" si="81">I78</f>
        <v>0</v>
      </c>
      <c r="K78" s="329" t="str">
        <f t="shared" ref="K78" si="82">IF((H78&lt;&gt;"")*(J78&lt;10000),"１万円未満は対象外","")</f>
        <v/>
      </c>
      <c r="L78" s="356"/>
      <c r="M78" s="97" t="str">
        <f t="shared" si="49"/>
        <v/>
      </c>
      <c r="N78" s="358"/>
      <c r="O78" s="359"/>
      <c r="P78" s="355">
        <f t="shared" si="50"/>
        <v>0</v>
      </c>
      <c r="Q78" s="170">
        <f t="shared" si="64"/>
        <v>0</v>
      </c>
      <c r="R78" s="170">
        <f t="shared" si="51"/>
        <v>0</v>
      </c>
      <c r="S78" s="360"/>
      <c r="T78" s="360"/>
      <c r="U78" s="361"/>
      <c r="V78" s="170"/>
      <c r="W78" s="334" t="str">
        <f t="shared" si="55"/>
        <v/>
      </c>
      <c r="X78" s="161"/>
      <c r="Y78" s="162"/>
      <c r="Z78" s="162"/>
      <c r="AA78" s="162"/>
      <c r="AB78" s="162"/>
      <c r="AC78" s="162"/>
      <c r="AD78" s="238"/>
      <c r="AE78" s="239"/>
      <c r="AF78" s="363"/>
      <c r="AG78" s="152" t="str">
        <f t="shared" si="52"/>
        <v>〇</v>
      </c>
      <c r="AI78" s="101"/>
    </row>
    <row r="79" spans="2:37" s="8" customFormat="1" ht="18" customHeight="1">
      <c r="B79" s="400"/>
      <c r="C79" s="281"/>
      <c r="D79" s="379" t="s">
        <v>130</v>
      </c>
      <c r="E79" s="380"/>
      <c r="F79" s="380"/>
      <c r="G79" s="381"/>
      <c r="H79" s="382"/>
      <c r="I79" s="282">
        <f>SUM(I59:I78)</f>
        <v>0</v>
      </c>
      <c r="J79" s="282">
        <f>SUM(J59:J78)</f>
        <v>0</v>
      </c>
      <c r="K79" s="282">
        <f>IF(J79="","",ROUNDDOWN(J79*$AL$7-L79,0))</f>
        <v>0</v>
      </c>
      <c r="L79" s="283"/>
      <c r="M79" s="121" t="str">
        <f>IF(K79&gt;$K$155/2,"注●総額の1/2超！","")</f>
        <v/>
      </c>
      <c r="N79" s="295"/>
      <c r="O79" s="285"/>
      <c r="P79" s="296">
        <f>SUM(P59:P78)</f>
        <v>0</v>
      </c>
      <c r="Q79" s="288">
        <f>SUM(Q59:Q78)</f>
        <v>0</v>
      </c>
      <c r="R79" s="288">
        <f>SUM(R59:R78)</f>
        <v>0</v>
      </c>
      <c r="S79" s="297"/>
      <c r="T79" s="297"/>
      <c r="U79" s="297"/>
      <c r="V79" s="288">
        <f>IF(R79="","",ROUNDDOWN(R79*$AL$7-W79,0))</f>
        <v>0</v>
      </c>
      <c r="W79" s="321"/>
      <c r="X79" s="298"/>
      <c r="Y79" s="299"/>
      <c r="Z79" s="299"/>
      <c r="AA79" s="299"/>
      <c r="AB79" s="299"/>
      <c r="AC79" s="299"/>
      <c r="AD79" s="300"/>
      <c r="AE79" s="301"/>
      <c r="AF79" s="293"/>
      <c r="AG79" s="294"/>
      <c r="AH79" s="89" t="str">
        <f>IF(AND(ABS(P79-Q79)&gt;P79*0.2,ABS(P79-R79)&gt;=100000),"超過","")</f>
        <v/>
      </c>
      <c r="AI79" s="89"/>
      <c r="AJ79" s="89"/>
      <c r="AK79" s="101"/>
    </row>
    <row r="80" spans="2:37" s="8" customFormat="1" ht="18" customHeight="1">
      <c r="B80" s="400" t="s">
        <v>29</v>
      </c>
      <c r="C80" s="124" t="s">
        <v>57</v>
      </c>
      <c r="D80" s="204"/>
      <c r="E80" s="263"/>
      <c r="F80" s="205"/>
      <c r="G80" s="206"/>
      <c r="H80" s="206"/>
      <c r="I80" s="28">
        <f t="shared" ref="I80:I94" si="83">G80*H80</f>
        <v>0</v>
      </c>
      <c r="J80" s="28">
        <f t="shared" ref="J80:J94" si="84">I80</f>
        <v>0</v>
      </c>
      <c r="K80" s="327" t="str">
        <f t="shared" ref="K80:K94" si="85">IF((H80&lt;&gt;"")*(J80&lt;10000),"１万円未満は対象外","")</f>
        <v/>
      </c>
      <c r="L80" s="220"/>
      <c r="M80" s="97" t="str">
        <f t="shared" ref="M80:M94" si="86">IF(H80&gt;0,IF(L80="","●支払先等を記入",""),"")</f>
        <v/>
      </c>
      <c r="N80" s="224"/>
      <c r="O80" s="224"/>
      <c r="P80" s="28">
        <f t="shared" ref="P80:P94" si="87">J80</f>
        <v>0</v>
      </c>
      <c r="Q80" s="112">
        <f>N80*O80</f>
        <v>0</v>
      </c>
      <c r="R80" s="112">
        <f t="shared" si="51"/>
        <v>0</v>
      </c>
      <c r="S80" s="231"/>
      <c r="T80" s="231"/>
      <c r="U80" s="252"/>
      <c r="V80" s="168"/>
      <c r="W80" s="333" t="str">
        <f>IF(AD80="支払先","振込料相手負担","")</f>
        <v/>
      </c>
      <c r="X80" s="159"/>
      <c r="Y80" s="160"/>
      <c r="Z80" s="160"/>
      <c r="AA80" s="153" t="s">
        <v>254</v>
      </c>
      <c r="AB80" s="160"/>
      <c r="AC80" s="160"/>
      <c r="AD80" s="235"/>
      <c r="AE80" s="236"/>
      <c r="AF80" s="250"/>
      <c r="AG80" s="156" t="str">
        <f t="shared" ref="AG80:AG94" si="88">IF(Y80&gt;=X80,IF(Z80&gt;=Y80,IF(AB80&gt;=Z80,IF(AC80&gt;=AB80,"〇","日付確認"),"日付確認"),"日付確認"),"日付確認")</f>
        <v>〇</v>
      </c>
      <c r="AI80" s="105" t="s">
        <v>164</v>
      </c>
    </row>
    <row r="81" spans="2:37" s="8" customFormat="1" ht="18" customHeight="1">
      <c r="B81" s="400"/>
      <c r="C81" s="125" t="s">
        <v>58</v>
      </c>
      <c r="D81" s="207"/>
      <c r="E81" s="211"/>
      <c r="F81" s="208"/>
      <c r="G81" s="209"/>
      <c r="H81" s="209"/>
      <c r="I81" s="29">
        <f t="shared" ref="I81" si="89">G81*H81</f>
        <v>0</v>
      </c>
      <c r="J81" s="29">
        <f t="shared" ref="J81:J93" si="90">I81</f>
        <v>0</v>
      </c>
      <c r="K81" s="328" t="str">
        <f t="shared" si="85"/>
        <v/>
      </c>
      <c r="L81" s="221"/>
      <c r="M81" s="97" t="str">
        <f t="shared" si="86"/>
        <v/>
      </c>
      <c r="N81" s="226"/>
      <c r="O81" s="226"/>
      <c r="P81" s="29">
        <f t="shared" si="87"/>
        <v>0</v>
      </c>
      <c r="Q81" s="108">
        <f t="shared" ref="Q81" si="91">N81*O81</f>
        <v>0</v>
      </c>
      <c r="R81" s="108">
        <f t="shared" si="51"/>
        <v>0</v>
      </c>
      <c r="S81" s="320"/>
      <c r="T81" s="320"/>
      <c r="U81" s="253"/>
      <c r="V81" s="169"/>
      <c r="W81" s="334" t="str">
        <f t="shared" ref="W81:W94" si="92">IF(AD81="支払先","振込料相手方","")</f>
        <v/>
      </c>
      <c r="X81" s="161"/>
      <c r="Y81" s="162"/>
      <c r="Z81" s="162"/>
      <c r="AA81" s="154" t="s">
        <v>254</v>
      </c>
      <c r="AB81" s="162"/>
      <c r="AC81" s="162"/>
      <c r="AD81" s="238"/>
      <c r="AE81" s="239"/>
      <c r="AF81" s="237"/>
      <c r="AG81" s="155" t="str">
        <f t="shared" si="88"/>
        <v>〇</v>
      </c>
    </row>
    <row r="82" spans="2:37" s="8" customFormat="1" ht="18" customHeight="1">
      <c r="B82" s="400"/>
      <c r="C82" s="125" t="s">
        <v>139</v>
      </c>
      <c r="D82" s="207"/>
      <c r="E82" s="211"/>
      <c r="F82" s="208"/>
      <c r="G82" s="209"/>
      <c r="H82" s="209"/>
      <c r="I82" s="29">
        <f t="shared" ref="I82:I87" si="93">G82*H82</f>
        <v>0</v>
      </c>
      <c r="J82" s="29">
        <f t="shared" si="90"/>
        <v>0</v>
      </c>
      <c r="K82" s="328" t="str">
        <f t="shared" si="85"/>
        <v/>
      </c>
      <c r="L82" s="221"/>
      <c r="M82" s="97" t="str">
        <f t="shared" si="86"/>
        <v/>
      </c>
      <c r="N82" s="226"/>
      <c r="O82" s="226"/>
      <c r="P82" s="29">
        <f t="shared" si="87"/>
        <v>0</v>
      </c>
      <c r="Q82" s="108">
        <f t="shared" ref="Q82:Q87" si="94">N82*O82</f>
        <v>0</v>
      </c>
      <c r="R82" s="108">
        <f t="shared" si="51"/>
        <v>0</v>
      </c>
      <c r="S82" s="320"/>
      <c r="T82" s="320"/>
      <c r="U82" s="253"/>
      <c r="V82" s="169"/>
      <c r="W82" s="334" t="str">
        <f t="shared" si="92"/>
        <v/>
      </c>
      <c r="X82" s="161"/>
      <c r="Y82" s="162"/>
      <c r="Z82" s="162"/>
      <c r="AA82" s="154" t="s">
        <v>254</v>
      </c>
      <c r="AB82" s="162"/>
      <c r="AC82" s="162"/>
      <c r="AD82" s="238"/>
      <c r="AE82" s="239"/>
      <c r="AF82" s="237"/>
      <c r="AG82" s="155" t="str">
        <f t="shared" si="88"/>
        <v>〇</v>
      </c>
    </row>
    <row r="83" spans="2:37" s="8" customFormat="1" ht="18" hidden="1" customHeight="1">
      <c r="B83" s="400"/>
      <c r="C83" s="125" t="s">
        <v>140</v>
      </c>
      <c r="D83" s="207"/>
      <c r="E83" s="211"/>
      <c r="F83" s="208"/>
      <c r="G83" s="209"/>
      <c r="H83" s="209"/>
      <c r="I83" s="29">
        <f t="shared" ref="I83:I85" si="95">G83*H83</f>
        <v>0</v>
      </c>
      <c r="J83" s="29">
        <f t="shared" si="90"/>
        <v>0</v>
      </c>
      <c r="K83" s="328" t="str">
        <f t="shared" si="85"/>
        <v/>
      </c>
      <c r="L83" s="221"/>
      <c r="M83" s="97" t="str">
        <f t="shared" si="86"/>
        <v/>
      </c>
      <c r="N83" s="226"/>
      <c r="O83" s="226"/>
      <c r="P83" s="29">
        <f t="shared" si="87"/>
        <v>0</v>
      </c>
      <c r="Q83" s="108">
        <f t="shared" ref="Q83:Q85" si="96">N83*O83</f>
        <v>0</v>
      </c>
      <c r="R83" s="108">
        <f t="shared" si="51"/>
        <v>0</v>
      </c>
      <c r="S83" s="231"/>
      <c r="T83" s="231"/>
      <c r="U83" s="253"/>
      <c r="V83" s="169"/>
      <c r="W83" s="334" t="str">
        <f t="shared" si="92"/>
        <v/>
      </c>
      <c r="X83" s="161"/>
      <c r="Y83" s="162"/>
      <c r="Z83" s="162"/>
      <c r="AA83" s="154" t="s">
        <v>254</v>
      </c>
      <c r="AB83" s="162"/>
      <c r="AC83" s="162"/>
      <c r="AD83" s="238"/>
      <c r="AE83" s="239"/>
      <c r="AF83" s="237"/>
      <c r="AG83" s="155" t="str">
        <f t="shared" si="88"/>
        <v>〇</v>
      </c>
    </row>
    <row r="84" spans="2:37" s="8" customFormat="1" ht="18" hidden="1" customHeight="1">
      <c r="B84" s="400"/>
      <c r="C84" s="125" t="s">
        <v>141</v>
      </c>
      <c r="D84" s="207"/>
      <c r="E84" s="211"/>
      <c r="F84" s="208"/>
      <c r="G84" s="209"/>
      <c r="H84" s="209"/>
      <c r="I84" s="29">
        <f t="shared" si="95"/>
        <v>0</v>
      </c>
      <c r="J84" s="29">
        <f t="shared" si="90"/>
        <v>0</v>
      </c>
      <c r="K84" s="328" t="str">
        <f t="shared" si="85"/>
        <v/>
      </c>
      <c r="L84" s="221"/>
      <c r="M84" s="97" t="str">
        <f t="shared" si="86"/>
        <v/>
      </c>
      <c r="N84" s="226"/>
      <c r="O84" s="226"/>
      <c r="P84" s="29">
        <f t="shared" si="87"/>
        <v>0</v>
      </c>
      <c r="Q84" s="108">
        <f t="shared" si="96"/>
        <v>0</v>
      </c>
      <c r="R84" s="108">
        <f t="shared" si="51"/>
        <v>0</v>
      </c>
      <c r="S84" s="231"/>
      <c r="T84" s="231"/>
      <c r="U84" s="253"/>
      <c r="V84" s="169"/>
      <c r="W84" s="334" t="str">
        <f t="shared" si="92"/>
        <v/>
      </c>
      <c r="X84" s="161"/>
      <c r="Y84" s="162"/>
      <c r="Z84" s="162"/>
      <c r="AA84" s="154" t="s">
        <v>254</v>
      </c>
      <c r="AB84" s="162"/>
      <c r="AC84" s="162"/>
      <c r="AD84" s="238"/>
      <c r="AE84" s="239"/>
      <c r="AF84" s="237"/>
      <c r="AG84" s="155" t="str">
        <f t="shared" si="88"/>
        <v>〇</v>
      </c>
    </row>
    <row r="85" spans="2:37" s="8" customFormat="1" ht="18" hidden="1" customHeight="1">
      <c r="B85" s="400"/>
      <c r="C85" s="125" t="s">
        <v>142</v>
      </c>
      <c r="D85" s="207"/>
      <c r="E85" s="211"/>
      <c r="F85" s="208"/>
      <c r="G85" s="209"/>
      <c r="H85" s="209"/>
      <c r="I85" s="29">
        <f t="shared" si="95"/>
        <v>0</v>
      </c>
      <c r="J85" s="29">
        <f t="shared" si="90"/>
        <v>0</v>
      </c>
      <c r="K85" s="328" t="str">
        <f t="shared" si="85"/>
        <v/>
      </c>
      <c r="L85" s="221"/>
      <c r="M85" s="97" t="str">
        <f t="shared" si="86"/>
        <v/>
      </c>
      <c r="N85" s="226"/>
      <c r="O85" s="226"/>
      <c r="P85" s="29">
        <f t="shared" si="87"/>
        <v>0</v>
      </c>
      <c r="Q85" s="108">
        <f t="shared" si="96"/>
        <v>0</v>
      </c>
      <c r="R85" s="108">
        <f t="shared" si="51"/>
        <v>0</v>
      </c>
      <c r="S85" s="231"/>
      <c r="T85" s="231"/>
      <c r="U85" s="253"/>
      <c r="V85" s="169"/>
      <c r="W85" s="334" t="str">
        <f t="shared" si="92"/>
        <v/>
      </c>
      <c r="X85" s="161"/>
      <c r="Y85" s="162"/>
      <c r="Z85" s="162"/>
      <c r="AA85" s="154" t="s">
        <v>254</v>
      </c>
      <c r="AB85" s="162"/>
      <c r="AC85" s="162"/>
      <c r="AD85" s="238"/>
      <c r="AE85" s="239"/>
      <c r="AF85" s="237"/>
      <c r="AG85" s="155" t="str">
        <f t="shared" si="88"/>
        <v>〇</v>
      </c>
    </row>
    <row r="86" spans="2:37" s="8" customFormat="1" ht="18" hidden="1" customHeight="1">
      <c r="B86" s="400"/>
      <c r="C86" s="125" t="s">
        <v>143</v>
      </c>
      <c r="D86" s="207"/>
      <c r="E86" s="211"/>
      <c r="F86" s="208"/>
      <c r="G86" s="209"/>
      <c r="H86" s="209"/>
      <c r="I86" s="29">
        <f t="shared" si="93"/>
        <v>0</v>
      </c>
      <c r="J86" s="29">
        <f t="shared" si="90"/>
        <v>0</v>
      </c>
      <c r="K86" s="328" t="str">
        <f t="shared" si="85"/>
        <v/>
      </c>
      <c r="L86" s="221"/>
      <c r="M86" s="97" t="str">
        <f t="shared" si="86"/>
        <v/>
      </c>
      <c r="N86" s="226"/>
      <c r="O86" s="226"/>
      <c r="P86" s="29">
        <f t="shared" si="87"/>
        <v>0</v>
      </c>
      <c r="Q86" s="108">
        <f t="shared" si="94"/>
        <v>0</v>
      </c>
      <c r="R86" s="108">
        <f t="shared" si="51"/>
        <v>0</v>
      </c>
      <c r="S86" s="231"/>
      <c r="T86" s="231"/>
      <c r="U86" s="253"/>
      <c r="V86" s="169"/>
      <c r="W86" s="334" t="str">
        <f t="shared" si="92"/>
        <v/>
      </c>
      <c r="X86" s="161"/>
      <c r="Y86" s="162"/>
      <c r="Z86" s="162"/>
      <c r="AA86" s="154" t="s">
        <v>254</v>
      </c>
      <c r="AB86" s="162"/>
      <c r="AC86" s="162"/>
      <c r="AD86" s="238"/>
      <c r="AE86" s="239"/>
      <c r="AF86" s="237"/>
      <c r="AG86" s="155" t="str">
        <f t="shared" si="88"/>
        <v>〇</v>
      </c>
      <c r="AI86" s="89" t="s">
        <v>240</v>
      </c>
    </row>
    <row r="87" spans="2:37" s="8" customFormat="1" ht="18" hidden="1" customHeight="1">
      <c r="B87" s="400"/>
      <c r="C87" s="125" t="s">
        <v>144</v>
      </c>
      <c r="D87" s="207"/>
      <c r="E87" s="211"/>
      <c r="F87" s="208"/>
      <c r="G87" s="209"/>
      <c r="H87" s="209"/>
      <c r="I87" s="29">
        <f t="shared" si="93"/>
        <v>0</v>
      </c>
      <c r="J87" s="29">
        <f t="shared" ref="J87:J91" si="97">I87</f>
        <v>0</v>
      </c>
      <c r="K87" s="328" t="str">
        <f t="shared" si="85"/>
        <v/>
      </c>
      <c r="L87" s="221"/>
      <c r="M87" s="97" t="str">
        <f t="shared" ref="M87:M91" si="98">IF(H87&gt;0,IF(L87="","●支払先等を記入",""),"")</f>
        <v/>
      </c>
      <c r="N87" s="226"/>
      <c r="O87" s="226"/>
      <c r="P87" s="29">
        <f t="shared" ref="P87:P91" si="99">J87</f>
        <v>0</v>
      </c>
      <c r="Q87" s="108">
        <f t="shared" si="94"/>
        <v>0</v>
      </c>
      <c r="R87" s="108">
        <f t="shared" si="51"/>
        <v>0</v>
      </c>
      <c r="S87" s="231"/>
      <c r="T87" s="231"/>
      <c r="U87" s="253"/>
      <c r="V87" s="169"/>
      <c r="W87" s="334" t="str">
        <f t="shared" si="92"/>
        <v/>
      </c>
      <c r="X87" s="161"/>
      <c r="Y87" s="162"/>
      <c r="Z87" s="162"/>
      <c r="AA87" s="154" t="s">
        <v>254</v>
      </c>
      <c r="AB87" s="162"/>
      <c r="AC87" s="162"/>
      <c r="AD87" s="238"/>
      <c r="AE87" s="239"/>
      <c r="AF87" s="237"/>
      <c r="AG87" s="155" t="str">
        <f t="shared" si="88"/>
        <v>〇</v>
      </c>
      <c r="AI87" s="89" t="s">
        <v>241</v>
      </c>
    </row>
    <row r="88" spans="2:37" s="8" customFormat="1" ht="18" hidden="1" customHeight="1">
      <c r="B88" s="400"/>
      <c r="C88" s="125" t="s">
        <v>145</v>
      </c>
      <c r="D88" s="207"/>
      <c r="E88" s="211"/>
      <c r="F88" s="208"/>
      <c r="G88" s="209"/>
      <c r="H88" s="209"/>
      <c r="I88" s="29">
        <f t="shared" ref="I88:I91" si="100">G88*H88</f>
        <v>0</v>
      </c>
      <c r="J88" s="29">
        <f t="shared" si="97"/>
        <v>0</v>
      </c>
      <c r="K88" s="328" t="str">
        <f t="shared" si="85"/>
        <v/>
      </c>
      <c r="L88" s="221"/>
      <c r="M88" s="97" t="str">
        <f t="shared" si="98"/>
        <v/>
      </c>
      <c r="N88" s="226"/>
      <c r="O88" s="226"/>
      <c r="P88" s="29">
        <f t="shared" si="99"/>
        <v>0</v>
      </c>
      <c r="Q88" s="108">
        <f t="shared" ref="Q88:Q91" si="101">N88*O88</f>
        <v>0</v>
      </c>
      <c r="R88" s="108">
        <f t="shared" si="51"/>
        <v>0</v>
      </c>
      <c r="S88" s="231"/>
      <c r="T88" s="231"/>
      <c r="U88" s="253"/>
      <c r="V88" s="169"/>
      <c r="W88" s="334" t="str">
        <f t="shared" si="92"/>
        <v/>
      </c>
      <c r="X88" s="161"/>
      <c r="Y88" s="162"/>
      <c r="Z88" s="162"/>
      <c r="AA88" s="154" t="s">
        <v>254</v>
      </c>
      <c r="AB88" s="162"/>
      <c r="AC88" s="162"/>
      <c r="AD88" s="238"/>
      <c r="AE88" s="239"/>
      <c r="AF88" s="237"/>
      <c r="AG88" s="155" t="str">
        <f t="shared" si="88"/>
        <v>〇</v>
      </c>
    </row>
    <row r="89" spans="2:37" s="8" customFormat="1" ht="18" hidden="1" customHeight="1">
      <c r="B89" s="400"/>
      <c r="C89" s="125" t="s">
        <v>209</v>
      </c>
      <c r="D89" s="207"/>
      <c r="E89" s="211"/>
      <c r="F89" s="208"/>
      <c r="G89" s="209"/>
      <c r="H89" s="209"/>
      <c r="I89" s="29">
        <f t="shared" si="100"/>
        <v>0</v>
      </c>
      <c r="J89" s="29">
        <f t="shared" si="97"/>
        <v>0</v>
      </c>
      <c r="K89" s="328" t="str">
        <f t="shared" si="85"/>
        <v/>
      </c>
      <c r="L89" s="221"/>
      <c r="M89" s="97" t="str">
        <f t="shared" si="98"/>
        <v/>
      </c>
      <c r="N89" s="226"/>
      <c r="O89" s="226"/>
      <c r="P89" s="29">
        <f t="shared" si="99"/>
        <v>0</v>
      </c>
      <c r="Q89" s="108">
        <f t="shared" si="101"/>
        <v>0</v>
      </c>
      <c r="R89" s="108">
        <f t="shared" si="51"/>
        <v>0</v>
      </c>
      <c r="S89" s="231"/>
      <c r="T89" s="231"/>
      <c r="U89" s="253"/>
      <c r="V89" s="169"/>
      <c r="W89" s="334" t="str">
        <f t="shared" si="92"/>
        <v/>
      </c>
      <c r="X89" s="161"/>
      <c r="Y89" s="162"/>
      <c r="Z89" s="162"/>
      <c r="AA89" s="154" t="s">
        <v>254</v>
      </c>
      <c r="AB89" s="162"/>
      <c r="AC89" s="162"/>
      <c r="AD89" s="238"/>
      <c r="AE89" s="239"/>
      <c r="AF89" s="237"/>
      <c r="AG89" s="155" t="str">
        <f t="shared" si="88"/>
        <v>〇</v>
      </c>
    </row>
    <row r="90" spans="2:37" s="8" customFormat="1" ht="18" hidden="1" customHeight="1">
      <c r="B90" s="400"/>
      <c r="C90" s="125" t="s">
        <v>210</v>
      </c>
      <c r="D90" s="207"/>
      <c r="E90" s="211"/>
      <c r="F90" s="208"/>
      <c r="G90" s="209"/>
      <c r="H90" s="209"/>
      <c r="I90" s="29">
        <f t="shared" si="100"/>
        <v>0</v>
      </c>
      <c r="J90" s="29">
        <f t="shared" si="97"/>
        <v>0</v>
      </c>
      <c r="K90" s="328" t="str">
        <f t="shared" si="85"/>
        <v/>
      </c>
      <c r="L90" s="221"/>
      <c r="M90" s="97" t="str">
        <f t="shared" si="98"/>
        <v/>
      </c>
      <c r="N90" s="226"/>
      <c r="O90" s="226"/>
      <c r="P90" s="29">
        <f t="shared" si="99"/>
        <v>0</v>
      </c>
      <c r="Q90" s="108">
        <f t="shared" si="101"/>
        <v>0</v>
      </c>
      <c r="R90" s="108">
        <f t="shared" si="51"/>
        <v>0</v>
      </c>
      <c r="S90" s="231"/>
      <c r="T90" s="231"/>
      <c r="U90" s="253"/>
      <c r="V90" s="169"/>
      <c r="W90" s="334" t="str">
        <f t="shared" si="92"/>
        <v/>
      </c>
      <c r="X90" s="161"/>
      <c r="Y90" s="162"/>
      <c r="Z90" s="162"/>
      <c r="AA90" s="154" t="s">
        <v>254</v>
      </c>
      <c r="AB90" s="162"/>
      <c r="AC90" s="162"/>
      <c r="AD90" s="238"/>
      <c r="AE90" s="239"/>
      <c r="AF90" s="237"/>
      <c r="AG90" s="155" t="str">
        <f t="shared" si="88"/>
        <v>〇</v>
      </c>
    </row>
    <row r="91" spans="2:37" s="8" customFormat="1" ht="18" hidden="1" customHeight="1">
      <c r="B91" s="400"/>
      <c r="C91" s="125" t="s">
        <v>211</v>
      </c>
      <c r="D91" s="210"/>
      <c r="E91" s="211"/>
      <c r="F91" s="208"/>
      <c r="G91" s="259"/>
      <c r="H91" s="209"/>
      <c r="I91" s="29">
        <f t="shared" si="100"/>
        <v>0</v>
      </c>
      <c r="J91" s="29">
        <f t="shared" si="97"/>
        <v>0</v>
      </c>
      <c r="K91" s="328" t="str">
        <f t="shared" si="85"/>
        <v/>
      </c>
      <c r="L91" s="221"/>
      <c r="M91" s="97" t="str">
        <f t="shared" si="98"/>
        <v/>
      </c>
      <c r="N91" s="226"/>
      <c r="O91" s="226"/>
      <c r="P91" s="29">
        <f t="shared" si="99"/>
        <v>0</v>
      </c>
      <c r="Q91" s="108">
        <f t="shared" si="101"/>
        <v>0</v>
      </c>
      <c r="R91" s="108">
        <f t="shared" si="51"/>
        <v>0</v>
      </c>
      <c r="S91" s="231"/>
      <c r="T91" s="231"/>
      <c r="U91" s="253"/>
      <c r="V91" s="169"/>
      <c r="W91" s="334" t="str">
        <f t="shared" si="92"/>
        <v/>
      </c>
      <c r="X91" s="161"/>
      <c r="Y91" s="162"/>
      <c r="Z91" s="162"/>
      <c r="AA91" s="154" t="s">
        <v>254</v>
      </c>
      <c r="AB91" s="162"/>
      <c r="AC91" s="162"/>
      <c r="AD91" s="238"/>
      <c r="AE91" s="239"/>
      <c r="AF91" s="237"/>
      <c r="AG91" s="155" t="str">
        <f t="shared" si="88"/>
        <v>〇</v>
      </c>
    </row>
    <row r="92" spans="2:37" s="8" customFormat="1" ht="18" hidden="1" customHeight="1">
      <c r="B92" s="400"/>
      <c r="C92" s="125" t="s">
        <v>212</v>
      </c>
      <c r="D92" s="210"/>
      <c r="E92" s="211"/>
      <c r="F92" s="208"/>
      <c r="G92" s="259"/>
      <c r="H92" s="209"/>
      <c r="I92" s="29">
        <f t="shared" ref="I92" si="102">G92*H92</f>
        <v>0</v>
      </c>
      <c r="J92" s="29">
        <f t="shared" si="90"/>
        <v>0</v>
      </c>
      <c r="K92" s="328" t="str">
        <f t="shared" si="85"/>
        <v/>
      </c>
      <c r="L92" s="221"/>
      <c r="M92" s="97" t="str">
        <f t="shared" si="86"/>
        <v/>
      </c>
      <c r="N92" s="226"/>
      <c r="O92" s="226"/>
      <c r="P92" s="29">
        <f t="shared" si="87"/>
        <v>0</v>
      </c>
      <c r="Q92" s="108">
        <f t="shared" ref="Q92" si="103">N92*O92</f>
        <v>0</v>
      </c>
      <c r="R92" s="108">
        <f t="shared" si="51"/>
        <v>0</v>
      </c>
      <c r="S92" s="231"/>
      <c r="T92" s="231"/>
      <c r="U92" s="253"/>
      <c r="V92" s="169"/>
      <c r="W92" s="334" t="str">
        <f t="shared" si="92"/>
        <v/>
      </c>
      <c r="X92" s="161"/>
      <c r="Y92" s="162"/>
      <c r="Z92" s="162"/>
      <c r="AA92" s="154" t="s">
        <v>254</v>
      </c>
      <c r="AB92" s="162"/>
      <c r="AC92" s="162"/>
      <c r="AD92" s="238"/>
      <c r="AE92" s="239"/>
      <c r="AF92" s="237"/>
      <c r="AG92" s="155" t="str">
        <f t="shared" si="88"/>
        <v>〇</v>
      </c>
      <c r="AI92" s="40" t="s">
        <v>256</v>
      </c>
    </row>
    <row r="93" spans="2:37" s="8" customFormat="1" ht="18" hidden="1" customHeight="1">
      <c r="B93" s="400"/>
      <c r="C93" s="125" t="s">
        <v>213</v>
      </c>
      <c r="D93" s="210"/>
      <c r="E93" s="211"/>
      <c r="F93" s="208"/>
      <c r="G93" s="259"/>
      <c r="H93" s="209"/>
      <c r="I93" s="29">
        <f t="shared" si="83"/>
        <v>0</v>
      </c>
      <c r="J93" s="29">
        <f t="shared" si="90"/>
        <v>0</v>
      </c>
      <c r="K93" s="328" t="str">
        <f t="shared" si="85"/>
        <v/>
      </c>
      <c r="L93" s="221"/>
      <c r="M93" s="97" t="str">
        <f t="shared" si="86"/>
        <v/>
      </c>
      <c r="N93" s="226"/>
      <c r="O93" s="226"/>
      <c r="P93" s="29">
        <f t="shared" si="87"/>
        <v>0</v>
      </c>
      <c r="Q93" s="108">
        <f t="shared" ref="Q93:Q94" si="104">N93*O93</f>
        <v>0</v>
      </c>
      <c r="R93" s="108">
        <f t="shared" si="51"/>
        <v>0</v>
      </c>
      <c r="S93" s="231"/>
      <c r="T93" s="231"/>
      <c r="U93" s="253"/>
      <c r="V93" s="169"/>
      <c r="W93" s="334" t="str">
        <f t="shared" si="92"/>
        <v/>
      </c>
      <c r="X93" s="161"/>
      <c r="Y93" s="162"/>
      <c r="Z93" s="162"/>
      <c r="AA93" s="154" t="s">
        <v>254</v>
      </c>
      <c r="AB93" s="162"/>
      <c r="AC93" s="162"/>
      <c r="AD93" s="238"/>
      <c r="AE93" s="239"/>
      <c r="AF93" s="237"/>
      <c r="AG93" s="155" t="str">
        <f t="shared" si="88"/>
        <v>〇</v>
      </c>
      <c r="AI93" s="8" t="s">
        <v>128</v>
      </c>
    </row>
    <row r="94" spans="2:37" s="8" customFormat="1" ht="18" hidden="1" customHeight="1">
      <c r="B94" s="400"/>
      <c r="C94" s="125" t="s">
        <v>214</v>
      </c>
      <c r="D94" s="212"/>
      <c r="E94" s="213"/>
      <c r="F94" s="214"/>
      <c r="G94" s="262"/>
      <c r="H94" s="215"/>
      <c r="I94" s="30">
        <f t="shared" si="83"/>
        <v>0</v>
      </c>
      <c r="J94" s="30">
        <f t="shared" si="84"/>
        <v>0</v>
      </c>
      <c r="K94" s="329" t="str">
        <f t="shared" si="85"/>
        <v/>
      </c>
      <c r="L94" s="222"/>
      <c r="M94" s="97" t="str">
        <f t="shared" si="86"/>
        <v/>
      </c>
      <c r="N94" s="228"/>
      <c r="O94" s="228"/>
      <c r="P94" s="30">
        <f t="shared" si="87"/>
        <v>0</v>
      </c>
      <c r="Q94" s="109">
        <f t="shared" si="104"/>
        <v>0</v>
      </c>
      <c r="R94" s="109">
        <f t="shared" si="51"/>
        <v>0</v>
      </c>
      <c r="S94" s="231"/>
      <c r="T94" s="231"/>
      <c r="U94" s="254"/>
      <c r="V94" s="170"/>
      <c r="W94" s="334" t="str">
        <f t="shared" si="92"/>
        <v/>
      </c>
      <c r="X94" s="161"/>
      <c r="Y94" s="162"/>
      <c r="Z94" s="162"/>
      <c r="AA94" s="247" t="s">
        <v>254</v>
      </c>
      <c r="AB94" s="162"/>
      <c r="AC94" s="162"/>
      <c r="AD94" s="238"/>
      <c r="AE94" s="239"/>
      <c r="AF94" s="249"/>
      <c r="AG94" s="157" t="str">
        <f t="shared" si="88"/>
        <v>〇</v>
      </c>
      <c r="AI94" s="101"/>
    </row>
    <row r="95" spans="2:37" s="8" customFormat="1" ht="18" customHeight="1">
      <c r="B95" s="400"/>
      <c r="C95" s="281"/>
      <c r="D95" s="379" t="s">
        <v>130</v>
      </c>
      <c r="E95" s="380"/>
      <c r="F95" s="380"/>
      <c r="G95" s="381"/>
      <c r="H95" s="382"/>
      <c r="I95" s="282">
        <f>SUM(I80:I94)</f>
        <v>0</v>
      </c>
      <c r="J95" s="282">
        <f>SUM(J80:J94)</f>
        <v>0</v>
      </c>
      <c r="K95" s="282">
        <f>IF(J95="","",ROUNDDOWN(J95*$AL$7-L95,0))</f>
        <v>0</v>
      </c>
      <c r="L95" s="283"/>
      <c r="M95" s="121"/>
      <c r="N95" s="302"/>
      <c r="O95" s="285"/>
      <c r="P95" s="296">
        <f>SUM(P80:P94)</f>
        <v>0</v>
      </c>
      <c r="Q95" s="288">
        <f>SUM(Q80:Q94)</f>
        <v>0</v>
      </c>
      <c r="R95" s="288">
        <f>SUM(R80:R94)</f>
        <v>0</v>
      </c>
      <c r="S95" s="297"/>
      <c r="T95" s="297"/>
      <c r="U95" s="297"/>
      <c r="V95" s="288">
        <f>IF(R95="","",ROUNDDOWN(R95*$AL$7-W95,0))</f>
        <v>0</v>
      </c>
      <c r="W95" s="321"/>
      <c r="X95" s="289"/>
      <c r="Y95" s="290"/>
      <c r="Z95" s="290"/>
      <c r="AA95" s="290"/>
      <c r="AB95" s="290"/>
      <c r="AC95" s="290"/>
      <c r="AD95" s="291"/>
      <c r="AE95" s="292"/>
      <c r="AF95" s="293"/>
      <c r="AG95" s="294"/>
      <c r="AH95" s="89" t="str">
        <f>IF(AND(ABS(P95-Q95)&gt;P95*0.2,ABS(P95-R95)&gt;=100000),"超過","")</f>
        <v/>
      </c>
      <c r="AI95" s="89"/>
      <c r="AJ95" s="89"/>
      <c r="AK95" s="101"/>
    </row>
    <row r="96" spans="2:37" s="8" customFormat="1" ht="18" customHeight="1">
      <c r="B96" s="400" t="s">
        <v>39</v>
      </c>
      <c r="C96" s="124" t="s">
        <v>59</v>
      </c>
      <c r="D96" s="255"/>
      <c r="E96" s="204"/>
      <c r="F96" s="256"/>
      <c r="G96" s="206"/>
      <c r="H96" s="206"/>
      <c r="I96" s="28">
        <f t="shared" ref="I96:I105" si="105">G96*H96</f>
        <v>0</v>
      </c>
      <c r="J96" s="28">
        <f t="shared" ref="J96:J105" si="106">I96</f>
        <v>0</v>
      </c>
      <c r="K96" s="327"/>
      <c r="L96" s="220"/>
      <c r="M96" s="97" t="str">
        <f t="shared" ref="M96:M105" si="107">IF(H96&gt;0,IF(L96="","●指導内容等を記入",""),"")</f>
        <v/>
      </c>
      <c r="N96" s="224"/>
      <c r="O96" s="224"/>
      <c r="P96" s="28">
        <f t="shared" ref="P96:P105" si="108">J96</f>
        <v>0</v>
      </c>
      <c r="Q96" s="112">
        <f>N96*O96</f>
        <v>0</v>
      </c>
      <c r="R96" s="112">
        <f t="shared" si="51"/>
        <v>0</v>
      </c>
      <c r="S96" s="231"/>
      <c r="T96" s="231"/>
      <c r="U96" s="253"/>
      <c r="V96" s="168"/>
      <c r="W96" s="333" t="str">
        <f>IF(AD96="支払先","振込料相手負担","")</f>
        <v/>
      </c>
      <c r="X96" s="161"/>
      <c r="Y96" s="162"/>
      <c r="Z96" s="162"/>
      <c r="AA96" s="153" t="s">
        <v>254</v>
      </c>
      <c r="AB96" s="162"/>
      <c r="AC96" s="162"/>
      <c r="AD96" s="235"/>
      <c r="AE96" s="236"/>
      <c r="AF96" s="250"/>
      <c r="AG96" s="156" t="str">
        <f t="shared" ref="AG96:AG105" si="109">IF(Y96&gt;=X96,IF(Z96&gt;=Y96,IF(AB96&gt;=Z96,IF(AC96&gt;=AB96,"〇","日付確認"),"日付確認"),"日付確認"),"日付確認")</f>
        <v>〇</v>
      </c>
      <c r="AI96" s="105" t="s">
        <v>164</v>
      </c>
    </row>
    <row r="97" spans="2:37" s="8" customFormat="1" ht="18" customHeight="1">
      <c r="B97" s="400"/>
      <c r="C97" s="125" t="s">
        <v>60</v>
      </c>
      <c r="D97" s="257"/>
      <c r="E97" s="211"/>
      <c r="F97" s="258"/>
      <c r="G97" s="209"/>
      <c r="H97" s="209"/>
      <c r="I97" s="29">
        <f t="shared" si="105"/>
        <v>0</v>
      </c>
      <c r="J97" s="29">
        <f t="shared" si="106"/>
        <v>0</v>
      </c>
      <c r="K97" s="328"/>
      <c r="L97" s="221"/>
      <c r="M97" s="97" t="str">
        <f t="shared" si="107"/>
        <v/>
      </c>
      <c r="N97" s="226"/>
      <c r="O97" s="226"/>
      <c r="P97" s="29">
        <f t="shared" si="108"/>
        <v>0</v>
      </c>
      <c r="Q97" s="108">
        <f t="shared" ref="Q97:Q98" si="110">N97*O97</f>
        <v>0</v>
      </c>
      <c r="R97" s="108">
        <f t="shared" si="51"/>
        <v>0</v>
      </c>
      <c r="S97" s="231"/>
      <c r="T97" s="231"/>
      <c r="U97" s="253"/>
      <c r="V97" s="169"/>
      <c r="W97" s="334" t="str">
        <f t="shared" ref="W97:W104" si="111">IF(AD97="支払先","振込料相手方","")</f>
        <v/>
      </c>
      <c r="X97" s="161"/>
      <c r="Y97" s="162"/>
      <c r="Z97" s="162"/>
      <c r="AA97" s="154" t="s">
        <v>254</v>
      </c>
      <c r="AB97" s="162"/>
      <c r="AC97" s="162"/>
      <c r="AD97" s="238"/>
      <c r="AE97" s="239"/>
      <c r="AF97" s="237"/>
      <c r="AG97" s="155" t="str">
        <f t="shared" si="109"/>
        <v>〇</v>
      </c>
    </row>
    <row r="98" spans="2:37" s="8" customFormat="1" ht="18" customHeight="1">
      <c r="B98" s="400"/>
      <c r="C98" s="125" t="s">
        <v>146</v>
      </c>
      <c r="D98" s="257"/>
      <c r="E98" s="211"/>
      <c r="F98" s="258"/>
      <c r="G98" s="259"/>
      <c r="H98" s="209"/>
      <c r="I98" s="29">
        <f t="shared" ref="I98:I100" si="112">G98*H98</f>
        <v>0</v>
      </c>
      <c r="J98" s="29">
        <f t="shared" ref="J98:J100" si="113">I98</f>
        <v>0</v>
      </c>
      <c r="K98" s="328"/>
      <c r="L98" s="221"/>
      <c r="M98" s="97" t="str">
        <f t="shared" si="107"/>
        <v/>
      </c>
      <c r="N98" s="226"/>
      <c r="O98" s="226"/>
      <c r="P98" s="29">
        <f t="shared" si="108"/>
        <v>0</v>
      </c>
      <c r="Q98" s="108">
        <f t="shared" si="110"/>
        <v>0</v>
      </c>
      <c r="R98" s="108">
        <f t="shared" si="51"/>
        <v>0</v>
      </c>
      <c r="S98" s="231"/>
      <c r="T98" s="231"/>
      <c r="U98" s="253"/>
      <c r="V98" s="169"/>
      <c r="W98" s="334" t="str">
        <f t="shared" si="111"/>
        <v/>
      </c>
      <c r="X98" s="161"/>
      <c r="Y98" s="162"/>
      <c r="Z98" s="162"/>
      <c r="AA98" s="154" t="s">
        <v>254</v>
      </c>
      <c r="AB98" s="162"/>
      <c r="AC98" s="162"/>
      <c r="AD98" s="238"/>
      <c r="AE98" s="239"/>
      <c r="AF98" s="237"/>
      <c r="AG98" s="155" t="str">
        <f t="shared" si="109"/>
        <v>〇</v>
      </c>
    </row>
    <row r="99" spans="2:37" s="8" customFormat="1" ht="18" hidden="1" customHeight="1">
      <c r="B99" s="400"/>
      <c r="C99" s="125" t="s">
        <v>147</v>
      </c>
      <c r="D99" s="257"/>
      <c r="E99" s="211"/>
      <c r="F99" s="258"/>
      <c r="G99" s="259"/>
      <c r="H99" s="209"/>
      <c r="I99" s="29">
        <f t="shared" si="112"/>
        <v>0</v>
      </c>
      <c r="J99" s="29">
        <f t="shared" si="113"/>
        <v>0</v>
      </c>
      <c r="K99" s="328"/>
      <c r="L99" s="221"/>
      <c r="M99" s="97" t="str">
        <f t="shared" ref="M99:M102" si="114">IF(H99&gt;0,IF(L99="","●指導内容等を記入",""),"")</f>
        <v/>
      </c>
      <c r="N99" s="226"/>
      <c r="O99" s="226"/>
      <c r="P99" s="29">
        <f t="shared" ref="P99:P102" si="115">J99</f>
        <v>0</v>
      </c>
      <c r="Q99" s="108">
        <f t="shared" ref="Q99:Q102" si="116">N99*O99</f>
        <v>0</v>
      </c>
      <c r="R99" s="108">
        <f t="shared" si="51"/>
        <v>0</v>
      </c>
      <c r="S99" s="231"/>
      <c r="T99" s="231"/>
      <c r="U99" s="253"/>
      <c r="V99" s="169"/>
      <c r="W99" s="334" t="str">
        <f t="shared" si="111"/>
        <v/>
      </c>
      <c r="X99" s="161"/>
      <c r="Y99" s="162"/>
      <c r="Z99" s="162"/>
      <c r="AA99" s="154" t="s">
        <v>254</v>
      </c>
      <c r="AB99" s="162"/>
      <c r="AC99" s="162"/>
      <c r="AD99" s="238"/>
      <c r="AE99" s="239"/>
      <c r="AF99" s="237"/>
      <c r="AG99" s="155" t="str">
        <f t="shared" si="109"/>
        <v>〇</v>
      </c>
      <c r="AI99" s="89" t="s">
        <v>240</v>
      </c>
    </row>
    <row r="100" spans="2:37" s="8" customFormat="1" ht="18" hidden="1" customHeight="1">
      <c r="B100" s="400"/>
      <c r="C100" s="125" t="s">
        <v>148</v>
      </c>
      <c r="D100" s="257"/>
      <c r="E100" s="211"/>
      <c r="F100" s="258"/>
      <c r="G100" s="259"/>
      <c r="H100" s="209"/>
      <c r="I100" s="29">
        <f t="shared" si="112"/>
        <v>0</v>
      </c>
      <c r="J100" s="29">
        <f t="shared" si="113"/>
        <v>0</v>
      </c>
      <c r="K100" s="328"/>
      <c r="L100" s="221"/>
      <c r="M100" s="97" t="str">
        <f t="shared" si="114"/>
        <v/>
      </c>
      <c r="N100" s="226"/>
      <c r="O100" s="226"/>
      <c r="P100" s="29">
        <f t="shared" si="115"/>
        <v>0</v>
      </c>
      <c r="Q100" s="108">
        <f t="shared" si="116"/>
        <v>0</v>
      </c>
      <c r="R100" s="108">
        <f t="shared" si="51"/>
        <v>0</v>
      </c>
      <c r="S100" s="231"/>
      <c r="T100" s="231"/>
      <c r="U100" s="253"/>
      <c r="V100" s="169"/>
      <c r="W100" s="334" t="str">
        <f t="shared" si="111"/>
        <v/>
      </c>
      <c r="X100" s="161"/>
      <c r="Y100" s="162"/>
      <c r="Z100" s="162"/>
      <c r="AA100" s="154" t="s">
        <v>254</v>
      </c>
      <c r="AB100" s="162"/>
      <c r="AC100" s="162"/>
      <c r="AD100" s="238"/>
      <c r="AE100" s="239"/>
      <c r="AF100" s="237"/>
      <c r="AG100" s="155" t="str">
        <f t="shared" si="109"/>
        <v>〇</v>
      </c>
      <c r="AI100" s="89" t="s">
        <v>241</v>
      </c>
    </row>
    <row r="101" spans="2:37" s="8" customFormat="1" ht="18" hidden="1" customHeight="1">
      <c r="B101" s="400"/>
      <c r="C101" s="125" t="s">
        <v>215</v>
      </c>
      <c r="D101" s="257"/>
      <c r="E101" s="211"/>
      <c r="F101" s="258"/>
      <c r="G101" s="259"/>
      <c r="H101" s="209"/>
      <c r="I101" s="29">
        <f t="shared" ref="I101" si="117">G101*H101</f>
        <v>0</v>
      </c>
      <c r="J101" s="29">
        <f t="shared" ref="J101" si="118">I101</f>
        <v>0</v>
      </c>
      <c r="K101" s="328"/>
      <c r="L101" s="221"/>
      <c r="M101" s="97" t="str">
        <f t="shared" si="114"/>
        <v/>
      </c>
      <c r="N101" s="226"/>
      <c r="O101" s="226"/>
      <c r="P101" s="29">
        <f t="shared" si="115"/>
        <v>0</v>
      </c>
      <c r="Q101" s="108">
        <f t="shared" si="116"/>
        <v>0</v>
      </c>
      <c r="R101" s="108">
        <f t="shared" si="51"/>
        <v>0</v>
      </c>
      <c r="S101" s="231"/>
      <c r="T101" s="231"/>
      <c r="U101" s="253"/>
      <c r="V101" s="169"/>
      <c r="W101" s="334" t="str">
        <f t="shared" si="111"/>
        <v/>
      </c>
      <c r="X101" s="161"/>
      <c r="Y101" s="162"/>
      <c r="Z101" s="162"/>
      <c r="AA101" s="154" t="s">
        <v>254</v>
      </c>
      <c r="AB101" s="162"/>
      <c r="AC101" s="162"/>
      <c r="AD101" s="238"/>
      <c r="AE101" s="239"/>
      <c r="AF101" s="237"/>
      <c r="AG101" s="155" t="str">
        <f t="shared" si="109"/>
        <v>〇</v>
      </c>
    </row>
    <row r="102" spans="2:37" s="8" customFormat="1" ht="18" hidden="1" customHeight="1">
      <c r="B102" s="400"/>
      <c r="C102" s="125" t="s">
        <v>216</v>
      </c>
      <c r="D102" s="257"/>
      <c r="E102" s="211"/>
      <c r="F102" s="258"/>
      <c r="G102" s="259"/>
      <c r="H102" s="209"/>
      <c r="I102" s="29">
        <f t="shared" ref="I102" si="119">G102*H102</f>
        <v>0</v>
      </c>
      <c r="J102" s="29">
        <f t="shared" ref="J102" si="120">I102</f>
        <v>0</v>
      </c>
      <c r="K102" s="328"/>
      <c r="L102" s="221"/>
      <c r="M102" s="97" t="str">
        <f t="shared" si="114"/>
        <v/>
      </c>
      <c r="N102" s="226"/>
      <c r="O102" s="226"/>
      <c r="P102" s="29">
        <f t="shared" si="115"/>
        <v>0</v>
      </c>
      <c r="Q102" s="108">
        <f t="shared" si="116"/>
        <v>0</v>
      </c>
      <c r="R102" s="108">
        <f t="shared" si="51"/>
        <v>0</v>
      </c>
      <c r="S102" s="231"/>
      <c r="T102" s="231"/>
      <c r="U102" s="253"/>
      <c r="V102" s="169"/>
      <c r="W102" s="334" t="str">
        <f t="shared" si="111"/>
        <v/>
      </c>
      <c r="X102" s="161"/>
      <c r="Y102" s="162"/>
      <c r="Z102" s="162"/>
      <c r="AA102" s="154" t="s">
        <v>254</v>
      </c>
      <c r="AB102" s="162"/>
      <c r="AC102" s="162"/>
      <c r="AD102" s="238"/>
      <c r="AE102" s="239"/>
      <c r="AF102" s="237"/>
      <c r="AG102" s="155" t="str">
        <f t="shared" si="109"/>
        <v>〇</v>
      </c>
    </row>
    <row r="103" spans="2:37" s="8" customFormat="1" ht="18" hidden="1" customHeight="1">
      <c r="B103" s="400"/>
      <c r="C103" s="125" t="s">
        <v>217</v>
      </c>
      <c r="D103" s="257"/>
      <c r="E103" s="211"/>
      <c r="F103" s="258"/>
      <c r="G103" s="259"/>
      <c r="H103" s="209"/>
      <c r="I103" s="29">
        <f t="shared" ref="I103" si="121">G103*H103</f>
        <v>0</v>
      </c>
      <c r="J103" s="29">
        <f t="shared" ref="J103" si="122">I103</f>
        <v>0</v>
      </c>
      <c r="K103" s="328"/>
      <c r="L103" s="221"/>
      <c r="M103" s="97" t="str">
        <f t="shared" si="107"/>
        <v/>
      </c>
      <c r="N103" s="226"/>
      <c r="O103" s="226"/>
      <c r="P103" s="29">
        <f t="shared" si="108"/>
        <v>0</v>
      </c>
      <c r="Q103" s="108">
        <f t="shared" ref="Q103" si="123">N103*O103</f>
        <v>0</v>
      </c>
      <c r="R103" s="108">
        <f t="shared" si="51"/>
        <v>0</v>
      </c>
      <c r="S103" s="231"/>
      <c r="T103" s="231"/>
      <c r="U103" s="253"/>
      <c r="V103" s="169"/>
      <c r="W103" s="334" t="str">
        <f t="shared" si="111"/>
        <v/>
      </c>
      <c r="X103" s="161"/>
      <c r="Y103" s="162"/>
      <c r="Z103" s="162"/>
      <c r="AA103" s="154" t="s">
        <v>254</v>
      </c>
      <c r="AB103" s="162"/>
      <c r="AC103" s="162"/>
      <c r="AD103" s="238"/>
      <c r="AE103" s="239"/>
      <c r="AF103" s="237"/>
      <c r="AG103" s="155" t="str">
        <f t="shared" si="109"/>
        <v>〇</v>
      </c>
      <c r="AI103" s="40" t="s">
        <v>256</v>
      </c>
    </row>
    <row r="104" spans="2:37" s="8" customFormat="1" ht="18" hidden="1" customHeight="1">
      <c r="B104" s="400"/>
      <c r="C104" s="125" t="s">
        <v>218</v>
      </c>
      <c r="D104" s="257"/>
      <c r="E104" s="211"/>
      <c r="F104" s="258"/>
      <c r="G104" s="259"/>
      <c r="H104" s="209"/>
      <c r="I104" s="29">
        <f t="shared" si="105"/>
        <v>0</v>
      </c>
      <c r="J104" s="29">
        <f t="shared" si="106"/>
        <v>0</v>
      </c>
      <c r="K104" s="328"/>
      <c r="L104" s="221"/>
      <c r="M104" s="97" t="str">
        <f t="shared" si="107"/>
        <v/>
      </c>
      <c r="N104" s="226"/>
      <c r="O104" s="226"/>
      <c r="P104" s="29">
        <f t="shared" si="108"/>
        <v>0</v>
      </c>
      <c r="Q104" s="108">
        <f t="shared" ref="Q104:Q105" si="124">N104*O104</f>
        <v>0</v>
      </c>
      <c r="R104" s="108">
        <f t="shared" si="51"/>
        <v>0</v>
      </c>
      <c r="S104" s="231"/>
      <c r="T104" s="231"/>
      <c r="U104" s="253"/>
      <c r="V104" s="169"/>
      <c r="W104" s="334" t="str">
        <f t="shared" si="111"/>
        <v/>
      </c>
      <c r="X104" s="161"/>
      <c r="Y104" s="162"/>
      <c r="Z104" s="162"/>
      <c r="AA104" s="154" t="s">
        <v>254</v>
      </c>
      <c r="AB104" s="162"/>
      <c r="AC104" s="162"/>
      <c r="AD104" s="238"/>
      <c r="AE104" s="239"/>
      <c r="AF104" s="237"/>
      <c r="AG104" s="155" t="str">
        <f t="shared" si="109"/>
        <v>〇</v>
      </c>
      <c r="AI104" s="8" t="s">
        <v>128</v>
      </c>
    </row>
    <row r="105" spans="2:37" s="8" customFormat="1" ht="18" hidden="1" customHeight="1">
      <c r="B105" s="400"/>
      <c r="C105" s="125" t="s">
        <v>219</v>
      </c>
      <c r="D105" s="260"/>
      <c r="E105" s="213"/>
      <c r="F105" s="261"/>
      <c r="G105" s="262"/>
      <c r="H105" s="215"/>
      <c r="I105" s="30">
        <f t="shared" si="105"/>
        <v>0</v>
      </c>
      <c r="J105" s="30">
        <f t="shared" si="106"/>
        <v>0</v>
      </c>
      <c r="K105" s="329"/>
      <c r="L105" s="222"/>
      <c r="M105" s="97" t="str">
        <f t="shared" si="107"/>
        <v/>
      </c>
      <c r="N105" s="228"/>
      <c r="O105" s="228"/>
      <c r="P105" s="30">
        <f t="shared" si="108"/>
        <v>0</v>
      </c>
      <c r="Q105" s="109">
        <f t="shared" si="124"/>
        <v>0</v>
      </c>
      <c r="R105" s="109">
        <f t="shared" si="51"/>
        <v>0</v>
      </c>
      <c r="S105" s="231"/>
      <c r="T105" s="231"/>
      <c r="U105" s="253"/>
      <c r="V105" s="170"/>
      <c r="W105" s="334" t="str">
        <f t="shared" ref="W105" si="125">IF(AD105="支払先","振込料相手方","")</f>
        <v/>
      </c>
      <c r="X105" s="161"/>
      <c r="Y105" s="162"/>
      <c r="Z105" s="162"/>
      <c r="AA105" s="247" t="s">
        <v>254</v>
      </c>
      <c r="AB105" s="162"/>
      <c r="AC105" s="162"/>
      <c r="AD105" s="238"/>
      <c r="AE105" s="239"/>
      <c r="AF105" s="249"/>
      <c r="AG105" s="157" t="str">
        <f t="shared" si="109"/>
        <v>〇</v>
      </c>
      <c r="AI105" s="101"/>
    </row>
    <row r="106" spans="2:37" s="8" customFormat="1" ht="18" customHeight="1">
      <c r="B106" s="400"/>
      <c r="C106" s="281"/>
      <c r="D106" s="379" t="s">
        <v>130</v>
      </c>
      <c r="E106" s="380"/>
      <c r="F106" s="380"/>
      <c r="G106" s="381"/>
      <c r="H106" s="382"/>
      <c r="I106" s="282">
        <f>SUM(I96:I105)</f>
        <v>0</v>
      </c>
      <c r="J106" s="282">
        <f>SUM(J96:J105)</f>
        <v>0</v>
      </c>
      <c r="K106" s="282">
        <f>IF(J106="","",ROUNDDOWN(J106*$AL$7-L106,0))</f>
        <v>0</v>
      </c>
      <c r="L106" s="283"/>
      <c r="M106" s="121"/>
      <c r="N106" s="302"/>
      <c r="O106" s="285"/>
      <c r="P106" s="296">
        <f>SUM(P96:P105)</f>
        <v>0</v>
      </c>
      <c r="Q106" s="288">
        <f>SUM(Q96:Q105)</f>
        <v>0</v>
      </c>
      <c r="R106" s="288">
        <f>SUM(R96:R105)</f>
        <v>0</v>
      </c>
      <c r="S106" s="297"/>
      <c r="T106" s="297"/>
      <c r="U106" s="297"/>
      <c r="V106" s="288">
        <f>IF(R106="","",ROUNDDOWN(R106*$AL$7-W106,0))</f>
        <v>0</v>
      </c>
      <c r="W106" s="321"/>
      <c r="X106" s="289"/>
      <c r="Y106" s="290"/>
      <c r="Z106" s="290"/>
      <c r="AA106" s="290"/>
      <c r="AB106" s="290"/>
      <c r="AC106" s="290"/>
      <c r="AD106" s="291"/>
      <c r="AE106" s="292"/>
      <c r="AF106" s="293"/>
      <c r="AG106" s="294"/>
      <c r="AH106" s="89" t="str">
        <f>IF(AND(ABS(P106-Q106)&gt;P106*0.2,ABS(P106-R106)&gt;=100000),"超過","")</f>
        <v/>
      </c>
      <c r="AI106" s="89"/>
      <c r="AJ106" s="89"/>
      <c r="AK106" s="101"/>
    </row>
    <row r="107" spans="2:37" s="8" customFormat="1" ht="18" customHeight="1">
      <c r="B107" s="400" t="s">
        <v>40</v>
      </c>
      <c r="C107" s="124" t="s">
        <v>61</v>
      </c>
      <c r="D107" s="255"/>
      <c r="E107" s="263"/>
      <c r="F107" s="256"/>
      <c r="G107" s="206"/>
      <c r="H107" s="206"/>
      <c r="I107" s="28">
        <f t="shared" ref="I107:I116" si="126">G107*H107</f>
        <v>0</v>
      </c>
      <c r="J107" s="28">
        <f t="shared" ref="J107:J116" si="127">I107</f>
        <v>0</v>
      </c>
      <c r="K107" s="327" t="str">
        <f t="shared" ref="K107:K116" si="128">IF((H107&lt;&gt;"")*(J107&lt;10000),"１万円未満は対象外","")</f>
        <v/>
      </c>
      <c r="L107" s="220"/>
      <c r="M107" s="97" t="str">
        <f t="shared" ref="M107:M116" si="129">IF(H107&gt;0,IF(L107="","●支払先等を記入",""),"")</f>
        <v/>
      </c>
      <c r="N107" s="224"/>
      <c r="O107" s="224"/>
      <c r="P107" s="28">
        <f t="shared" ref="P107:P116" si="130">J107</f>
        <v>0</v>
      </c>
      <c r="Q107" s="112">
        <f>N107*O107</f>
        <v>0</v>
      </c>
      <c r="R107" s="112">
        <f t="shared" si="51"/>
        <v>0</v>
      </c>
      <c r="S107" s="231"/>
      <c r="T107" s="231"/>
      <c r="U107" s="252"/>
      <c r="V107" s="168"/>
      <c r="W107" s="333" t="str">
        <f>IF(AD107="支払先","振込料相手負担","")</f>
        <v/>
      </c>
      <c r="X107" s="161"/>
      <c r="Y107" s="162"/>
      <c r="Z107" s="162"/>
      <c r="AA107" s="153" t="s">
        <v>254</v>
      </c>
      <c r="AB107" s="162"/>
      <c r="AC107" s="162"/>
      <c r="AD107" s="235"/>
      <c r="AE107" s="236"/>
      <c r="AF107" s="250"/>
      <c r="AG107" s="156" t="str">
        <f t="shared" ref="AG107:AG116" si="131">IF(Y107&gt;=X107,IF(Z107&gt;=Y107,IF(AB107&gt;=Z107,IF(AC107&gt;=AB107,"〇","日付確認"),"日付確認"),"日付確認"),"日付確認")</f>
        <v>〇</v>
      </c>
      <c r="AI107" s="105" t="s">
        <v>164</v>
      </c>
    </row>
    <row r="108" spans="2:37" s="8" customFormat="1" ht="18" customHeight="1">
      <c r="B108" s="400"/>
      <c r="C108" s="125" t="s">
        <v>62</v>
      </c>
      <c r="D108" s="257"/>
      <c r="E108" s="211"/>
      <c r="F108" s="258"/>
      <c r="G108" s="209"/>
      <c r="H108" s="209"/>
      <c r="I108" s="29">
        <f t="shared" si="126"/>
        <v>0</v>
      </c>
      <c r="J108" s="29">
        <f>I108</f>
        <v>0</v>
      </c>
      <c r="K108" s="328" t="str">
        <f t="shared" si="128"/>
        <v/>
      </c>
      <c r="L108" s="221"/>
      <c r="M108" s="97" t="str">
        <f t="shared" si="129"/>
        <v/>
      </c>
      <c r="N108" s="226"/>
      <c r="O108" s="226"/>
      <c r="P108" s="29">
        <f t="shared" si="130"/>
        <v>0</v>
      </c>
      <c r="Q108" s="108">
        <f t="shared" ref="Q108:Q116" si="132">N108*O108</f>
        <v>0</v>
      </c>
      <c r="R108" s="108">
        <f t="shared" si="51"/>
        <v>0</v>
      </c>
      <c r="S108" s="231"/>
      <c r="T108" s="231"/>
      <c r="U108" s="253"/>
      <c r="V108" s="169"/>
      <c r="W108" s="334" t="str">
        <f t="shared" ref="W108:W116" si="133">IF(AD108="支払先","振込料相手方","")</f>
        <v/>
      </c>
      <c r="X108" s="161"/>
      <c r="Y108" s="162"/>
      <c r="Z108" s="162"/>
      <c r="AA108" s="154" t="s">
        <v>254</v>
      </c>
      <c r="AB108" s="162"/>
      <c r="AC108" s="162"/>
      <c r="AD108" s="238"/>
      <c r="AE108" s="239"/>
      <c r="AF108" s="237"/>
      <c r="AG108" s="155" t="str">
        <f t="shared" si="131"/>
        <v>〇</v>
      </c>
    </row>
    <row r="109" spans="2:37" s="8" customFormat="1" ht="18" customHeight="1">
      <c r="B109" s="400"/>
      <c r="C109" s="125" t="s">
        <v>149</v>
      </c>
      <c r="D109" s="257"/>
      <c r="E109" s="211"/>
      <c r="F109" s="258"/>
      <c r="G109" s="259"/>
      <c r="H109" s="209"/>
      <c r="I109" s="29">
        <f t="shared" ref="I109:I110" si="134">G109*H109</f>
        <v>0</v>
      </c>
      <c r="J109" s="29">
        <f t="shared" ref="J109" si="135">I109</f>
        <v>0</v>
      </c>
      <c r="K109" s="328" t="str">
        <f t="shared" si="128"/>
        <v/>
      </c>
      <c r="L109" s="221"/>
      <c r="M109" s="97" t="str">
        <f t="shared" si="129"/>
        <v/>
      </c>
      <c r="N109" s="226"/>
      <c r="O109" s="226"/>
      <c r="P109" s="29">
        <f t="shared" si="130"/>
        <v>0</v>
      </c>
      <c r="Q109" s="108">
        <f t="shared" ref="Q109:Q110" si="136">N109*O109</f>
        <v>0</v>
      </c>
      <c r="R109" s="108">
        <f t="shared" si="51"/>
        <v>0</v>
      </c>
      <c r="S109" s="231"/>
      <c r="T109" s="231"/>
      <c r="U109" s="253"/>
      <c r="V109" s="169"/>
      <c r="W109" s="334" t="str">
        <f t="shared" si="133"/>
        <v/>
      </c>
      <c r="X109" s="161"/>
      <c r="Y109" s="162"/>
      <c r="Z109" s="162"/>
      <c r="AA109" s="154" t="s">
        <v>254</v>
      </c>
      <c r="AB109" s="162"/>
      <c r="AC109" s="162"/>
      <c r="AD109" s="238"/>
      <c r="AE109" s="239"/>
      <c r="AF109" s="237"/>
      <c r="AG109" s="155" t="str">
        <f t="shared" si="131"/>
        <v>〇</v>
      </c>
    </row>
    <row r="110" spans="2:37" s="8" customFormat="1" ht="18" hidden="1" customHeight="1">
      <c r="B110" s="400"/>
      <c r="C110" s="125" t="s">
        <v>150</v>
      </c>
      <c r="D110" s="257"/>
      <c r="E110" s="211"/>
      <c r="F110" s="258"/>
      <c r="G110" s="259"/>
      <c r="H110" s="209"/>
      <c r="I110" s="29">
        <f t="shared" si="134"/>
        <v>0</v>
      </c>
      <c r="J110" s="29">
        <f>I110</f>
        <v>0</v>
      </c>
      <c r="K110" s="328" t="str">
        <f t="shared" si="128"/>
        <v/>
      </c>
      <c r="L110" s="221"/>
      <c r="M110" s="97" t="str">
        <f t="shared" ref="M110:M113" si="137">IF(H110&gt;0,IF(L110="","●支払先等を記入",""),"")</f>
        <v/>
      </c>
      <c r="N110" s="226"/>
      <c r="O110" s="226"/>
      <c r="P110" s="29">
        <f t="shared" ref="P110:P113" si="138">J110</f>
        <v>0</v>
      </c>
      <c r="Q110" s="108">
        <f t="shared" si="136"/>
        <v>0</v>
      </c>
      <c r="R110" s="108">
        <f t="shared" si="51"/>
        <v>0</v>
      </c>
      <c r="S110" s="231"/>
      <c r="T110" s="231"/>
      <c r="U110" s="253"/>
      <c r="V110" s="169"/>
      <c r="W110" s="334" t="str">
        <f t="shared" si="133"/>
        <v/>
      </c>
      <c r="X110" s="161"/>
      <c r="Y110" s="162"/>
      <c r="Z110" s="162"/>
      <c r="AA110" s="154" t="s">
        <v>254</v>
      </c>
      <c r="AB110" s="162"/>
      <c r="AC110" s="162"/>
      <c r="AD110" s="238"/>
      <c r="AE110" s="239"/>
      <c r="AF110" s="237"/>
      <c r="AG110" s="155" t="str">
        <f t="shared" si="131"/>
        <v>〇</v>
      </c>
      <c r="AI110" s="89" t="s">
        <v>240</v>
      </c>
    </row>
    <row r="111" spans="2:37" s="8" customFormat="1" ht="18" hidden="1" customHeight="1">
      <c r="B111" s="400"/>
      <c r="C111" s="125" t="s">
        <v>151</v>
      </c>
      <c r="D111" s="257"/>
      <c r="E111" s="211"/>
      <c r="F111" s="258"/>
      <c r="G111" s="259"/>
      <c r="H111" s="209"/>
      <c r="I111" s="29">
        <f t="shared" ref="I111:I113" si="139">G111*H111</f>
        <v>0</v>
      </c>
      <c r="J111" s="29">
        <f t="shared" ref="J111" si="140">I111</f>
        <v>0</v>
      </c>
      <c r="K111" s="328" t="str">
        <f t="shared" si="128"/>
        <v/>
      </c>
      <c r="L111" s="221"/>
      <c r="M111" s="97" t="str">
        <f t="shared" si="137"/>
        <v/>
      </c>
      <c r="N111" s="226"/>
      <c r="O111" s="226"/>
      <c r="P111" s="29">
        <f t="shared" si="138"/>
        <v>0</v>
      </c>
      <c r="Q111" s="108">
        <f t="shared" ref="Q111:Q113" si="141">N111*O111</f>
        <v>0</v>
      </c>
      <c r="R111" s="108">
        <f t="shared" si="51"/>
        <v>0</v>
      </c>
      <c r="S111" s="231"/>
      <c r="T111" s="231"/>
      <c r="U111" s="253"/>
      <c r="V111" s="169"/>
      <c r="W111" s="334" t="str">
        <f t="shared" si="133"/>
        <v/>
      </c>
      <c r="X111" s="161"/>
      <c r="Y111" s="162"/>
      <c r="Z111" s="162"/>
      <c r="AA111" s="154" t="s">
        <v>254</v>
      </c>
      <c r="AB111" s="162"/>
      <c r="AC111" s="162"/>
      <c r="AD111" s="238"/>
      <c r="AE111" s="239"/>
      <c r="AF111" s="237"/>
      <c r="AG111" s="155" t="str">
        <f t="shared" si="131"/>
        <v>〇</v>
      </c>
      <c r="AI111" s="89" t="s">
        <v>241</v>
      </c>
    </row>
    <row r="112" spans="2:37" s="8" customFormat="1" ht="18" hidden="1" customHeight="1">
      <c r="B112" s="400"/>
      <c r="C112" s="125" t="s">
        <v>220</v>
      </c>
      <c r="D112" s="257"/>
      <c r="E112" s="211"/>
      <c r="F112" s="258"/>
      <c r="G112" s="259"/>
      <c r="H112" s="209"/>
      <c r="I112" s="29">
        <f t="shared" si="139"/>
        <v>0</v>
      </c>
      <c r="J112" s="29">
        <f>I112</f>
        <v>0</v>
      </c>
      <c r="K112" s="328" t="str">
        <f t="shared" si="128"/>
        <v/>
      </c>
      <c r="L112" s="221"/>
      <c r="M112" s="97" t="str">
        <f t="shared" si="137"/>
        <v/>
      </c>
      <c r="N112" s="226"/>
      <c r="O112" s="226"/>
      <c r="P112" s="29">
        <f t="shared" si="138"/>
        <v>0</v>
      </c>
      <c r="Q112" s="108">
        <f t="shared" si="141"/>
        <v>0</v>
      </c>
      <c r="R112" s="108">
        <f t="shared" si="51"/>
        <v>0</v>
      </c>
      <c r="S112" s="231"/>
      <c r="T112" s="231"/>
      <c r="U112" s="253"/>
      <c r="V112" s="169"/>
      <c r="W112" s="334" t="str">
        <f t="shared" si="133"/>
        <v/>
      </c>
      <c r="X112" s="161"/>
      <c r="Y112" s="162"/>
      <c r="Z112" s="162"/>
      <c r="AA112" s="154" t="s">
        <v>254</v>
      </c>
      <c r="AB112" s="162"/>
      <c r="AC112" s="162"/>
      <c r="AD112" s="238"/>
      <c r="AE112" s="239"/>
      <c r="AF112" s="237"/>
      <c r="AG112" s="155" t="str">
        <f t="shared" si="131"/>
        <v>〇</v>
      </c>
    </row>
    <row r="113" spans="2:37" s="8" customFormat="1" ht="18" hidden="1" customHeight="1">
      <c r="B113" s="400"/>
      <c r="C113" s="125" t="s">
        <v>221</v>
      </c>
      <c r="D113" s="257"/>
      <c r="E113" s="211"/>
      <c r="F113" s="258"/>
      <c r="G113" s="259"/>
      <c r="H113" s="209"/>
      <c r="I113" s="29">
        <f t="shared" si="139"/>
        <v>0</v>
      </c>
      <c r="J113" s="29">
        <f t="shared" ref="J113" si="142">I113</f>
        <v>0</v>
      </c>
      <c r="K113" s="328" t="str">
        <f t="shared" si="128"/>
        <v/>
      </c>
      <c r="L113" s="221"/>
      <c r="M113" s="97" t="str">
        <f t="shared" si="137"/>
        <v/>
      </c>
      <c r="N113" s="226"/>
      <c r="O113" s="226"/>
      <c r="P113" s="29">
        <f t="shared" si="138"/>
        <v>0</v>
      </c>
      <c r="Q113" s="108">
        <f t="shared" si="141"/>
        <v>0</v>
      </c>
      <c r="R113" s="108">
        <f t="shared" si="51"/>
        <v>0</v>
      </c>
      <c r="S113" s="231"/>
      <c r="T113" s="231"/>
      <c r="U113" s="253"/>
      <c r="V113" s="169"/>
      <c r="W113" s="334" t="str">
        <f t="shared" si="133"/>
        <v/>
      </c>
      <c r="X113" s="161"/>
      <c r="Y113" s="162"/>
      <c r="Z113" s="162"/>
      <c r="AA113" s="154" t="s">
        <v>254</v>
      </c>
      <c r="AB113" s="162"/>
      <c r="AC113" s="162"/>
      <c r="AD113" s="238"/>
      <c r="AE113" s="239"/>
      <c r="AF113" s="237"/>
      <c r="AG113" s="155" t="str">
        <f t="shared" si="131"/>
        <v>〇</v>
      </c>
    </row>
    <row r="114" spans="2:37" s="8" customFormat="1" ht="18" hidden="1" customHeight="1">
      <c r="B114" s="400"/>
      <c r="C114" s="125" t="s">
        <v>222</v>
      </c>
      <c r="D114" s="257"/>
      <c r="E114" s="211"/>
      <c r="F114" s="258"/>
      <c r="G114" s="259"/>
      <c r="H114" s="209"/>
      <c r="I114" s="29">
        <f t="shared" si="126"/>
        <v>0</v>
      </c>
      <c r="J114" s="29">
        <f t="shared" ref="J114" si="143">I114</f>
        <v>0</v>
      </c>
      <c r="K114" s="328" t="str">
        <f t="shared" si="128"/>
        <v/>
      </c>
      <c r="L114" s="221"/>
      <c r="M114" s="97" t="str">
        <f t="shared" si="129"/>
        <v/>
      </c>
      <c r="N114" s="226"/>
      <c r="O114" s="226"/>
      <c r="P114" s="29">
        <f t="shared" si="130"/>
        <v>0</v>
      </c>
      <c r="Q114" s="108">
        <f t="shared" si="132"/>
        <v>0</v>
      </c>
      <c r="R114" s="108">
        <f t="shared" si="51"/>
        <v>0</v>
      </c>
      <c r="S114" s="231"/>
      <c r="T114" s="231"/>
      <c r="U114" s="253"/>
      <c r="V114" s="169"/>
      <c r="W114" s="334" t="str">
        <f t="shared" si="133"/>
        <v/>
      </c>
      <c r="X114" s="161"/>
      <c r="Y114" s="162"/>
      <c r="Z114" s="162"/>
      <c r="AA114" s="154" t="s">
        <v>254</v>
      </c>
      <c r="AB114" s="162"/>
      <c r="AC114" s="162"/>
      <c r="AD114" s="238"/>
      <c r="AE114" s="239"/>
      <c r="AF114" s="237"/>
      <c r="AG114" s="155" t="str">
        <f t="shared" si="131"/>
        <v>〇</v>
      </c>
      <c r="AI114" s="40" t="s">
        <v>256</v>
      </c>
    </row>
    <row r="115" spans="2:37" s="8" customFormat="1" ht="18" hidden="1" customHeight="1">
      <c r="B115" s="400"/>
      <c r="C115" s="125" t="s">
        <v>223</v>
      </c>
      <c r="D115" s="257"/>
      <c r="E115" s="211"/>
      <c r="F115" s="258"/>
      <c r="G115" s="259"/>
      <c r="H115" s="209"/>
      <c r="I115" s="29">
        <f t="shared" ref="I115" si="144">G115*H115</f>
        <v>0</v>
      </c>
      <c r="J115" s="29">
        <f t="shared" ref="J115" si="145">I115</f>
        <v>0</v>
      </c>
      <c r="K115" s="328" t="str">
        <f t="shared" si="128"/>
        <v/>
      </c>
      <c r="L115" s="221"/>
      <c r="M115" s="97" t="str">
        <f t="shared" si="129"/>
        <v/>
      </c>
      <c r="N115" s="226"/>
      <c r="O115" s="226"/>
      <c r="P115" s="29">
        <f t="shared" si="130"/>
        <v>0</v>
      </c>
      <c r="Q115" s="108">
        <f t="shared" ref="Q115" si="146">N115*O115</f>
        <v>0</v>
      </c>
      <c r="R115" s="108">
        <f t="shared" si="51"/>
        <v>0</v>
      </c>
      <c r="S115" s="231"/>
      <c r="T115" s="231"/>
      <c r="U115" s="253"/>
      <c r="V115" s="169"/>
      <c r="W115" s="334" t="str">
        <f t="shared" si="133"/>
        <v/>
      </c>
      <c r="X115" s="161"/>
      <c r="Y115" s="162"/>
      <c r="Z115" s="162"/>
      <c r="AA115" s="154" t="s">
        <v>254</v>
      </c>
      <c r="AB115" s="162"/>
      <c r="AC115" s="162"/>
      <c r="AD115" s="238"/>
      <c r="AE115" s="239"/>
      <c r="AF115" s="237"/>
      <c r="AG115" s="155" t="str">
        <f t="shared" si="131"/>
        <v>〇</v>
      </c>
      <c r="AI115" s="8" t="s">
        <v>128</v>
      </c>
    </row>
    <row r="116" spans="2:37" s="8" customFormat="1" ht="18" hidden="1" customHeight="1">
      <c r="B116" s="400"/>
      <c r="C116" s="125" t="s">
        <v>224</v>
      </c>
      <c r="D116" s="260"/>
      <c r="E116" s="213"/>
      <c r="F116" s="261"/>
      <c r="G116" s="262"/>
      <c r="H116" s="215"/>
      <c r="I116" s="30">
        <f t="shared" si="126"/>
        <v>0</v>
      </c>
      <c r="J116" s="30">
        <f t="shared" si="127"/>
        <v>0</v>
      </c>
      <c r="K116" s="329" t="str">
        <f t="shared" si="128"/>
        <v/>
      </c>
      <c r="L116" s="222"/>
      <c r="M116" s="97" t="str">
        <f t="shared" si="129"/>
        <v/>
      </c>
      <c r="N116" s="228"/>
      <c r="O116" s="228"/>
      <c r="P116" s="30">
        <f t="shared" si="130"/>
        <v>0</v>
      </c>
      <c r="Q116" s="109">
        <f t="shared" si="132"/>
        <v>0</v>
      </c>
      <c r="R116" s="109">
        <f t="shared" si="51"/>
        <v>0</v>
      </c>
      <c r="S116" s="231"/>
      <c r="T116" s="231"/>
      <c r="U116" s="254"/>
      <c r="V116" s="170"/>
      <c r="W116" s="334" t="str">
        <f t="shared" si="133"/>
        <v/>
      </c>
      <c r="X116" s="161"/>
      <c r="Y116" s="162"/>
      <c r="Z116" s="162"/>
      <c r="AA116" s="247" t="s">
        <v>254</v>
      </c>
      <c r="AB116" s="162"/>
      <c r="AC116" s="162"/>
      <c r="AD116" s="238"/>
      <c r="AE116" s="239"/>
      <c r="AF116" s="249"/>
      <c r="AG116" s="157" t="str">
        <f t="shared" si="131"/>
        <v>〇</v>
      </c>
      <c r="AI116" s="101"/>
    </row>
    <row r="117" spans="2:37" s="8" customFormat="1" ht="18" customHeight="1">
      <c r="B117" s="400"/>
      <c r="C117" s="281"/>
      <c r="D117" s="379" t="s">
        <v>130</v>
      </c>
      <c r="E117" s="380"/>
      <c r="F117" s="380"/>
      <c r="G117" s="381"/>
      <c r="H117" s="382"/>
      <c r="I117" s="282">
        <f>SUM(I107:I116)</f>
        <v>0</v>
      </c>
      <c r="J117" s="282">
        <f>SUM(J107:J116)</f>
        <v>0</v>
      </c>
      <c r="K117" s="282">
        <f>IF(J117="","",ROUNDDOWN(J117*$AL$7-L117,0))</f>
        <v>0</v>
      </c>
      <c r="L117" s="283"/>
      <c r="M117" s="121" t="str">
        <f>IF(AND(K117&lt;$K155/6,AL5=1),"注●共同研究枠の場合は総額の1/6超が必要！",IF(K117&gt;($K$155*2/3),"注●総額の2/3超！",""))</f>
        <v/>
      </c>
      <c r="N117" s="302"/>
      <c r="O117" s="285"/>
      <c r="P117" s="296">
        <f>SUM(P107:P116)</f>
        <v>0</v>
      </c>
      <c r="Q117" s="288">
        <f>SUM(Q107:Q116)</f>
        <v>0</v>
      </c>
      <c r="R117" s="288">
        <f>SUM(R107:R116)</f>
        <v>0</v>
      </c>
      <c r="S117" s="297"/>
      <c r="T117" s="297"/>
      <c r="U117" s="297"/>
      <c r="V117" s="288">
        <f>IF(R117="","",ROUNDDOWN(R117*$AL$7-W117,0))</f>
        <v>0</v>
      </c>
      <c r="W117" s="321"/>
      <c r="X117" s="289"/>
      <c r="Y117" s="290"/>
      <c r="Z117" s="290"/>
      <c r="AA117" s="290"/>
      <c r="AB117" s="290"/>
      <c r="AC117" s="290"/>
      <c r="AD117" s="291"/>
      <c r="AE117" s="292"/>
      <c r="AF117" s="293"/>
      <c r="AG117" s="294"/>
      <c r="AH117" s="89" t="str">
        <f>IF(AND(ABS(P117-Q117)&gt;P117*0.2,ABS(P117-R117)&gt;=100000),"超過","")</f>
        <v/>
      </c>
      <c r="AI117" s="89"/>
      <c r="AJ117" s="89"/>
      <c r="AK117" s="101"/>
    </row>
    <row r="118" spans="2:37" s="8" customFormat="1" ht="18" customHeight="1">
      <c r="B118" s="400" t="s">
        <v>35</v>
      </c>
      <c r="C118" s="124" t="s">
        <v>63</v>
      </c>
      <c r="D118" s="255"/>
      <c r="E118" s="263"/>
      <c r="F118" s="256"/>
      <c r="G118" s="267"/>
      <c r="H118" s="206"/>
      <c r="I118" s="28">
        <f t="shared" ref="I118:I127" si="147">G118*H118</f>
        <v>0</v>
      </c>
      <c r="J118" s="28">
        <f t="shared" ref="J118:J127" si="148">I118</f>
        <v>0</v>
      </c>
      <c r="K118" s="327" t="str">
        <f>IF((H118&lt;&gt;"")*(J118&lt;25000),"2.5万円未満は対象外","")</f>
        <v/>
      </c>
      <c r="L118" s="264"/>
      <c r="M118" s="97" t="str">
        <f>IF(H118&gt;0,IF(L118="","●部署・役職等を記入",""),"")</f>
        <v/>
      </c>
      <c r="N118" s="224"/>
      <c r="O118" s="224"/>
      <c r="P118" s="28">
        <f t="shared" ref="P118:P127" si="149">J118</f>
        <v>0</v>
      </c>
      <c r="Q118" s="112">
        <f>N118*O118</f>
        <v>0</v>
      </c>
      <c r="R118" s="112">
        <f t="shared" si="51"/>
        <v>0</v>
      </c>
      <c r="S118" s="231"/>
      <c r="T118" s="231"/>
      <c r="U118" s="252"/>
      <c r="V118" s="168"/>
      <c r="W118" s="333" t="str">
        <f>IF(AD118="支払先","振込料相手負担","")</f>
        <v/>
      </c>
      <c r="X118" s="161"/>
      <c r="Y118" s="162"/>
      <c r="Z118" s="162"/>
      <c r="AA118" s="153" t="s">
        <v>254</v>
      </c>
      <c r="AB118" s="162"/>
      <c r="AC118" s="162"/>
      <c r="AD118" s="235"/>
      <c r="AE118" s="236"/>
      <c r="AF118" s="250"/>
      <c r="AG118" s="152" t="str">
        <f t="shared" ref="AG118:AG127" si="150">IF(Y118&gt;=X118,IF(Z118&gt;=Y118,IF(AB118&gt;=Z118,IF(AC118&gt;=AB118,"〇","日付確認"),"日付確認"),"日付確認"),"日付確認")</f>
        <v>〇</v>
      </c>
      <c r="AI118" s="105" t="s">
        <v>164</v>
      </c>
    </row>
    <row r="119" spans="2:37" s="8" customFormat="1" ht="18" customHeight="1">
      <c r="B119" s="400"/>
      <c r="C119" s="125" t="s">
        <v>64</v>
      </c>
      <c r="D119" s="257"/>
      <c r="E119" s="211"/>
      <c r="F119" s="258"/>
      <c r="G119" s="259"/>
      <c r="H119" s="209"/>
      <c r="I119" s="29">
        <f t="shared" si="147"/>
        <v>0</v>
      </c>
      <c r="J119" s="29">
        <f>I119</f>
        <v>0</v>
      </c>
      <c r="K119" s="328" t="str">
        <f t="shared" ref="K119:K127" si="151">IF((H119&lt;&gt;"")*(J119&lt;25000),"2.5万円未満は対象外","")</f>
        <v/>
      </c>
      <c r="L119" s="265"/>
      <c r="M119" s="97" t="str">
        <f t="shared" ref="M119:M127" si="152">IF(H119&gt;0,IF(L119="","●部署・役職等を記入",""),"")</f>
        <v/>
      </c>
      <c r="N119" s="226"/>
      <c r="O119" s="226"/>
      <c r="P119" s="29">
        <f t="shared" si="149"/>
        <v>0</v>
      </c>
      <c r="Q119" s="108">
        <f t="shared" ref="Q119" si="153">N119*O119</f>
        <v>0</v>
      </c>
      <c r="R119" s="108">
        <f t="shared" si="51"/>
        <v>0</v>
      </c>
      <c r="S119" s="231"/>
      <c r="T119" s="231"/>
      <c r="U119" s="253"/>
      <c r="V119" s="169"/>
      <c r="W119" s="334" t="str">
        <f t="shared" ref="W119:W127" si="154">IF(AD119="支払先","振込料相手方","")</f>
        <v/>
      </c>
      <c r="X119" s="161"/>
      <c r="Y119" s="162"/>
      <c r="Z119" s="162"/>
      <c r="AA119" s="154" t="s">
        <v>254</v>
      </c>
      <c r="AB119" s="162"/>
      <c r="AC119" s="162"/>
      <c r="AD119" s="238"/>
      <c r="AE119" s="239"/>
      <c r="AF119" s="237"/>
      <c r="AG119" s="152" t="str">
        <f t="shared" si="150"/>
        <v>〇</v>
      </c>
    </row>
    <row r="120" spans="2:37" s="8" customFormat="1" ht="18" customHeight="1">
      <c r="B120" s="400"/>
      <c r="C120" s="125" t="s">
        <v>65</v>
      </c>
      <c r="D120" s="257"/>
      <c r="E120" s="211"/>
      <c r="F120" s="258"/>
      <c r="G120" s="259"/>
      <c r="H120" s="209"/>
      <c r="I120" s="29">
        <f t="shared" ref="I120:I123" si="155">G120*H120</f>
        <v>0</v>
      </c>
      <c r="J120" s="29">
        <f t="shared" ref="J120" si="156">I120</f>
        <v>0</v>
      </c>
      <c r="K120" s="328" t="str">
        <f t="shared" si="151"/>
        <v/>
      </c>
      <c r="L120" s="265"/>
      <c r="M120" s="97" t="str">
        <f t="shared" si="152"/>
        <v/>
      </c>
      <c r="N120" s="226"/>
      <c r="O120" s="226"/>
      <c r="P120" s="29">
        <f t="shared" si="149"/>
        <v>0</v>
      </c>
      <c r="Q120" s="108">
        <f t="shared" ref="Q120:Q123" si="157">N120*O120</f>
        <v>0</v>
      </c>
      <c r="R120" s="108">
        <f t="shared" si="51"/>
        <v>0</v>
      </c>
      <c r="S120" s="231"/>
      <c r="T120" s="231"/>
      <c r="U120" s="253"/>
      <c r="V120" s="169"/>
      <c r="W120" s="334" t="str">
        <f t="shared" si="154"/>
        <v/>
      </c>
      <c r="X120" s="161"/>
      <c r="Y120" s="162"/>
      <c r="Z120" s="162"/>
      <c r="AA120" s="154" t="s">
        <v>254</v>
      </c>
      <c r="AB120" s="162"/>
      <c r="AC120" s="162"/>
      <c r="AD120" s="238"/>
      <c r="AE120" s="239"/>
      <c r="AF120" s="237"/>
      <c r="AG120" s="152" t="str">
        <f t="shared" si="150"/>
        <v>〇</v>
      </c>
    </row>
    <row r="121" spans="2:37" s="8" customFormat="1" ht="18" hidden="1" customHeight="1">
      <c r="B121" s="400"/>
      <c r="C121" s="125" t="s">
        <v>152</v>
      </c>
      <c r="D121" s="257"/>
      <c r="E121" s="211"/>
      <c r="F121" s="258"/>
      <c r="G121" s="259"/>
      <c r="H121" s="209"/>
      <c r="I121" s="29">
        <f t="shared" si="155"/>
        <v>0</v>
      </c>
      <c r="J121" s="29">
        <f>I121</f>
        <v>0</v>
      </c>
      <c r="K121" s="328" t="str">
        <f t="shared" si="151"/>
        <v/>
      </c>
      <c r="L121" s="265"/>
      <c r="M121" s="97" t="str">
        <f t="shared" si="152"/>
        <v/>
      </c>
      <c r="N121" s="226"/>
      <c r="O121" s="226"/>
      <c r="P121" s="29">
        <f t="shared" ref="P121:P122" si="158">J121</f>
        <v>0</v>
      </c>
      <c r="Q121" s="108">
        <f t="shared" si="157"/>
        <v>0</v>
      </c>
      <c r="R121" s="108">
        <f t="shared" si="51"/>
        <v>0</v>
      </c>
      <c r="S121" s="231"/>
      <c r="T121" s="231"/>
      <c r="U121" s="253"/>
      <c r="V121" s="169"/>
      <c r="W121" s="334" t="str">
        <f t="shared" si="154"/>
        <v/>
      </c>
      <c r="X121" s="161"/>
      <c r="Y121" s="162"/>
      <c r="Z121" s="162"/>
      <c r="AA121" s="154" t="s">
        <v>254</v>
      </c>
      <c r="AB121" s="162"/>
      <c r="AC121" s="162"/>
      <c r="AD121" s="238"/>
      <c r="AE121" s="239"/>
      <c r="AF121" s="237"/>
      <c r="AG121" s="152" t="str">
        <f t="shared" si="150"/>
        <v>〇</v>
      </c>
      <c r="AI121" s="89" t="s">
        <v>240</v>
      </c>
    </row>
    <row r="122" spans="2:37" s="8" customFormat="1" ht="18" hidden="1" customHeight="1">
      <c r="B122" s="400"/>
      <c r="C122" s="125" t="s">
        <v>153</v>
      </c>
      <c r="D122" s="257"/>
      <c r="E122" s="211"/>
      <c r="F122" s="258"/>
      <c r="G122" s="259"/>
      <c r="H122" s="209"/>
      <c r="I122" s="29">
        <f t="shared" ref="I122" si="159">G122*H122</f>
        <v>0</v>
      </c>
      <c r="J122" s="29">
        <f t="shared" ref="J122" si="160">I122</f>
        <v>0</v>
      </c>
      <c r="K122" s="328" t="str">
        <f t="shared" si="151"/>
        <v/>
      </c>
      <c r="L122" s="265"/>
      <c r="M122" s="97" t="str">
        <f t="shared" si="152"/>
        <v/>
      </c>
      <c r="N122" s="226"/>
      <c r="O122" s="226"/>
      <c r="P122" s="29">
        <f t="shared" si="158"/>
        <v>0</v>
      </c>
      <c r="Q122" s="108">
        <f t="shared" ref="Q122" si="161">N122*O122</f>
        <v>0</v>
      </c>
      <c r="R122" s="108">
        <f t="shared" si="51"/>
        <v>0</v>
      </c>
      <c r="S122" s="231"/>
      <c r="T122" s="231"/>
      <c r="U122" s="253"/>
      <c r="V122" s="169"/>
      <c r="W122" s="334" t="str">
        <f t="shared" si="154"/>
        <v/>
      </c>
      <c r="X122" s="161"/>
      <c r="Y122" s="162"/>
      <c r="Z122" s="162"/>
      <c r="AA122" s="154" t="s">
        <v>254</v>
      </c>
      <c r="AB122" s="162"/>
      <c r="AC122" s="162"/>
      <c r="AD122" s="238"/>
      <c r="AE122" s="239"/>
      <c r="AF122" s="237"/>
      <c r="AG122" s="152" t="str">
        <f t="shared" si="150"/>
        <v>〇</v>
      </c>
      <c r="AI122" s="89" t="s">
        <v>241</v>
      </c>
    </row>
    <row r="123" spans="2:37" s="8" customFormat="1" ht="18" hidden="1" customHeight="1">
      <c r="B123" s="400"/>
      <c r="C123" s="125" t="s">
        <v>225</v>
      </c>
      <c r="D123" s="257"/>
      <c r="E123" s="211"/>
      <c r="F123" s="258"/>
      <c r="G123" s="259"/>
      <c r="H123" s="209"/>
      <c r="I123" s="29">
        <f t="shared" si="155"/>
        <v>0</v>
      </c>
      <c r="J123" s="29">
        <f>I123</f>
        <v>0</v>
      </c>
      <c r="K123" s="328" t="str">
        <f t="shared" si="151"/>
        <v/>
      </c>
      <c r="L123" s="265"/>
      <c r="M123" s="97" t="str">
        <f t="shared" si="152"/>
        <v/>
      </c>
      <c r="N123" s="226"/>
      <c r="O123" s="226"/>
      <c r="P123" s="29">
        <f t="shared" ref="P123:P124" si="162">J123</f>
        <v>0</v>
      </c>
      <c r="Q123" s="108">
        <f t="shared" si="157"/>
        <v>0</v>
      </c>
      <c r="R123" s="108">
        <f t="shared" si="51"/>
        <v>0</v>
      </c>
      <c r="S123" s="231"/>
      <c r="T123" s="231"/>
      <c r="U123" s="253"/>
      <c r="V123" s="169"/>
      <c r="W123" s="334" t="str">
        <f t="shared" si="154"/>
        <v/>
      </c>
      <c r="X123" s="161"/>
      <c r="Y123" s="162"/>
      <c r="Z123" s="162"/>
      <c r="AA123" s="154" t="s">
        <v>254</v>
      </c>
      <c r="AB123" s="162"/>
      <c r="AC123" s="162"/>
      <c r="AD123" s="238"/>
      <c r="AE123" s="239"/>
      <c r="AF123" s="237"/>
      <c r="AG123" s="152" t="str">
        <f t="shared" si="150"/>
        <v>〇</v>
      </c>
    </row>
    <row r="124" spans="2:37" s="8" customFormat="1" ht="18" hidden="1" customHeight="1">
      <c r="B124" s="400"/>
      <c r="C124" s="125" t="s">
        <v>226</v>
      </c>
      <c r="D124" s="257"/>
      <c r="E124" s="211"/>
      <c r="F124" s="258"/>
      <c r="G124" s="259"/>
      <c r="H124" s="209"/>
      <c r="I124" s="29">
        <f t="shared" ref="I124" si="163">G124*H124</f>
        <v>0</v>
      </c>
      <c r="J124" s="29">
        <f t="shared" ref="J124" si="164">I124</f>
        <v>0</v>
      </c>
      <c r="K124" s="328" t="str">
        <f t="shared" si="151"/>
        <v/>
      </c>
      <c r="L124" s="265"/>
      <c r="M124" s="97" t="str">
        <f t="shared" si="152"/>
        <v/>
      </c>
      <c r="N124" s="226"/>
      <c r="O124" s="226"/>
      <c r="P124" s="29">
        <f t="shared" si="162"/>
        <v>0</v>
      </c>
      <c r="Q124" s="108">
        <f t="shared" ref="Q124" si="165">N124*O124</f>
        <v>0</v>
      </c>
      <c r="R124" s="108">
        <f t="shared" si="51"/>
        <v>0</v>
      </c>
      <c r="S124" s="231"/>
      <c r="T124" s="231"/>
      <c r="U124" s="253"/>
      <c r="V124" s="169"/>
      <c r="W124" s="334" t="str">
        <f t="shared" si="154"/>
        <v/>
      </c>
      <c r="X124" s="161"/>
      <c r="Y124" s="162"/>
      <c r="Z124" s="162"/>
      <c r="AA124" s="154" t="s">
        <v>254</v>
      </c>
      <c r="AB124" s="162"/>
      <c r="AC124" s="162"/>
      <c r="AD124" s="238"/>
      <c r="AE124" s="239"/>
      <c r="AF124" s="237"/>
      <c r="AG124" s="152" t="str">
        <f t="shared" si="150"/>
        <v>〇</v>
      </c>
    </row>
    <row r="125" spans="2:37" s="8" customFormat="1" ht="18" hidden="1" customHeight="1">
      <c r="B125" s="400"/>
      <c r="C125" s="125" t="s">
        <v>227</v>
      </c>
      <c r="D125" s="257"/>
      <c r="E125" s="211"/>
      <c r="F125" s="258"/>
      <c r="G125" s="259"/>
      <c r="H125" s="209"/>
      <c r="I125" s="29">
        <f t="shared" si="147"/>
        <v>0</v>
      </c>
      <c r="J125" s="29">
        <f t="shared" ref="J125" si="166">I125</f>
        <v>0</v>
      </c>
      <c r="K125" s="328" t="str">
        <f t="shared" si="151"/>
        <v/>
      </c>
      <c r="L125" s="265"/>
      <c r="M125" s="97" t="str">
        <f t="shared" si="152"/>
        <v/>
      </c>
      <c r="N125" s="226"/>
      <c r="O125" s="226"/>
      <c r="P125" s="29">
        <f t="shared" si="149"/>
        <v>0</v>
      </c>
      <c r="Q125" s="108">
        <f t="shared" ref="Q125:Q127" si="167">N125*O125</f>
        <v>0</v>
      </c>
      <c r="R125" s="108">
        <f t="shared" si="51"/>
        <v>0</v>
      </c>
      <c r="S125" s="231"/>
      <c r="T125" s="231"/>
      <c r="U125" s="253"/>
      <c r="V125" s="169"/>
      <c r="W125" s="334" t="str">
        <f t="shared" si="154"/>
        <v/>
      </c>
      <c r="X125" s="161"/>
      <c r="Y125" s="162"/>
      <c r="Z125" s="162"/>
      <c r="AA125" s="154" t="s">
        <v>254</v>
      </c>
      <c r="AB125" s="162"/>
      <c r="AC125" s="162"/>
      <c r="AD125" s="238"/>
      <c r="AE125" s="239"/>
      <c r="AF125" s="237"/>
      <c r="AG125" s="152" t="str">
        <f t="shared" si="150"/>
        <v>〇</v>
      </c>
      <c r="AI125" s="40" t="s">
        <v>256</v>
      </c>
    </row>
    <row r="126" spans="2:37" s="8" customFormat="1" ht="18" hidden="1" customHeight="1">
      <c r="B126" s="400"/>
      <c r="C126" s="125" t="s">
        <v>228</v>
      </c>
      <c r="D126" s="257"/>
      <c r="E126" s="211"/>
      <c r="F126" s="258"/>
      <c r="G126" s="259"/>
      <c r="H126" s="209"/>
      <c r="I126" s="29">
        <f t="shared" ref="I126" si="168">G126*H126</f>
        <v>0</v>
      </c>
      <c r="J126" s="29">
        <f t="shared" ref="J126" si="169">I126</f>
        <v>0</v>
      </c>
      <c r="K126" s="328" t="str">
        <f t="shared" si="151"/>
        <v/>
      </c>
      <c r="L126" s="265"/>
      <c r="M126" s="97" t="str">
        <f t="shared" si="152"/>
        <v/>
      </c>
      <c r="N126" s="226"/>
      <c r="O126" s="226"/>
      <c r="P126" s="29">
        <f t="shared" si="149"/>
        <v>0</v>
      </c>
      <c r="Q126" s="108">
        <f t="shared" ref="Q126" si="170">N126*O126</f>
        <v>0</v>
      </c>
      <c r="R126" s="108">
        <f t="shared" si="51"/>
        <v>0</v>
      </c>
      <c r="S126" s="231"/>
      <c r="T126" s="231"/>
      <c r="U126" s="253"/>
      <c r="V126" s="169"/>
      <c r="W126" s="334" t="str">
        <f t="shared" si="154"/>
        <v/>
      </c>
      <c r="X126" s="161"/>
      <c r="Y126" s="162"/>
      <c r="Z126" s="162"/>
      <c r="AA126" s="154" t="s">
        <v>254</v>
      </c>
      <c r="AB126" s="162"/>
      <c r="AC126" s="162"/>
      <c r="AD126" s="238"/>
      <c r="AE126" s="239"/>
      <c r="AF126" s="237"/>
      <c r="AG126" s="152" t="str">
        <f t="shared" si="150"/>
        <v>〇</v>
      </c>
      <c r="AI126" s="8" t="s">
        <v>128</v>
      </c>
    </row>
    <row r="127" spans="2:37" s="8" customFormat="1" ht="18" hidden="1" customHeight="1">
      <c r="B127" s="429"/>
      <c r="C127" s="125" t="s">
        <v>229</v>
      </c>
      <c r="D127" s="260"/>
      <c r="E127" s="213"/>
      <c r="F127" s="261"/>
      <c r="G127" s="262"/>
      <c r="H127" s="215"/>
      <c r="I127" s="30">
        <f t="shared" si="147"/>
        <v>0</v>
      </c>
      <c r="J127" s="30">
        <f t="shared" si="148"/>
        <v>0</v>
      </c>
      <c r="K127" s="329" t="str">
        <f t="shared" si="151"/>
        <v/>
      </c>
      <c r="L127" s="266"/>
      <c r="M127" s="97" t="str">
        <f t="shared" si="152"/>
        <v/>
      </c>
      <c r="N127" s="228"/>
      <c r="O127" s="228"/>
      <c r="P127" s="30">
        <f t="shared" si="149"/>
        <v>0</v>
      </c>
      <c r="Q127" s="109">
        <f t="shared" si="167"/>
        <v>0</v>
      </c>
      <c r="R127" s="109">
        <f t="shared" si="51"/>
        <v>0</v>
      </c>
      <c r="S127" s="231"/>
      <c r="T127" s="231"/>
      <c r="U127" s="254"/>
      <c r="V127" s="170"/>
      <c r="W127" s="334" t="str">
        <f t="shared" si="154"/>
        <v/>
      </c>
      <c r="X127" s="161"/>
      <c r="Y127" s="162"/>
      <c r="Z127" s="162"/>
      <c r="AA127" s="247" t="s">
        <v>254</v>
      </c>
      <c r="AB127" s="162"/>
      <c r="AC127" s="162"/>
      <c r="AD127" s="238"/>
      <c r="AE127" s="239"/>
      <c r="AF127" s="249"/>
      <c r="AG127" s="152" t="str">
        <f t="shared" si="150"/>
        <v>〇</v>
      </c>
      <c r="AI127" s="101"/>
    </row>
    <row r="128" spans="2:37" s="8" customFormat="1" ht="18" customHeight="1">
      <c r="B128" s="429"/>
      <c r="C128" s="281"/>
      <c r="D128" s="379" t="s">
        <v>130</v>
      </c>
      <c r="E128" s="380"/>
      <c r="F128" s="380"/>
      <c r="G128" s="381"/>
      <c r="H128" s="382"/>
      <c r="I128" s="282">
        <f>SUM(I118:I127)</f>
        <v>0</v>
      </c>
      <c r="J128" s="282">
        <f>SUM(J118:J127)</f>
        <v>0</v>
      </c>
      <c r="K128" s="282">
        <f>IF(J128="","",ROUNDDOWN(J128*$AL$7-L128,0))</f>
        <v>0</v>
      </c>
      <c r="L128" s="283"/>
      <c r="M128" s="121" t="str">
        <f>IF(K128&gt;$K$155/2,"注●総額の1/2超！","")</f>
        <v/>
      </c>
      <c r="N128" s="302"/>
      <c r="O128" s="285"/>
      <c r="P128" s="296">
        <f>SUM(P118:P127)</f>
        <v>0</v>
      </c>
      <c r="Q128" s="288">
        <f>SUM(Q118:Q127)</f>
        <v>0</v>
      </c>
      <c r="R128" s="288">
        <f>SUM(R118:R127)</f>
        <v>0</v>
      </c>
      <c r="S128" s="297"/>
      <c r="T128" s="297"/>
      <c r="U128" s="297"/>
      <c r="V128" s="288">
        <f>IF(R128="","",ROUNDDOWN(R128*$AL$7-W128,0))</f>
        <v>0</v>
      </c>
      <c r="W128" s="321"/>
      <c r="X128" s="289"/>
      <c r="Y128" s="290"/>
      <c r="Z128" s="290"/>
      <c r="AA128" s="290"/>
      <c r="AB128" s="290"/>
      <c r="AC128" s="290"/>
      <c r="AD128" s="291"/>
      <c r="AE128" s="292"/>
      <c r="AF128" s="293"/>
      <c r="AG128" s="294"/>
      <c r="AH128" s="89" t="str">
        <f>IF(AND(ABS(P128-Q128)&gt;P128*0.2,ABS(P128-R128)&gt;=100000),"超過","")</f>
        <v/>
      </c>
      <c r="AI128" s="89"/>
      <c r="AJ128" s="89"/>
      <c r="AK128" s="101"/>
    </row>
    <row r="129" spans="2:37" s="8" customFormat="1" ht="18" customHeight="1">
      <c r="B129" s="427" t="s">
        <v>36</v>
      </c>
      <c r="C129" s="124" t="s">
        <v>66</v>
      </c>
      <c r="D129" s="204"/>
      <c r="E129" s="263"/>
      <c r="F129" s="256"/>
      <c r="G129" s="206"/>
      <c r="H129" s="206"/>
      <c r="I129" s="28">
        <f t="shared" ref="I129:I138" si="171">G129*H129</f>
        <v>0</v>
      </c>
      <c r="J129" s="28">
        <f>I129</f>
        <v>0</v>
      </c>
      <c r="K129" s="327" t="str">
        <f t="shared" ref="K129:K138" si="172">IF((H129&lt;&gt;"")*(J129&lt;10000),"１万円未満は対象外","")</f>
        <v/>
      </c>
      <c r="L129" s="264"/>
      <c r="M129" s="97" t="str">
        <f t="shared" ref="M129:M138" si="173">IF(H129&gt;0,IF(L129="","●支払先等を記入",""),"")</f>
        <v/>
      </c>
      <c r="N129" s="224"/>
      <c r="O129" s="224"/>
      <c r="P129" s="28">
        <f>J129</f>
        <v>0</v>
      </c>
      <c r="Q129" s="112">
        <f>N129*O129</f>
        <v>0</v>
      </c>
      <c r="R129" s="112">
        <f t="shared" si="51"/>
        <v>0</v>
      </c>
      <c r="S129" s="231"/>
      <c r="T129" s="231"/>
      <c r="U129" s="252"/>
      <c r="V129" s="168"/>
      <c r="W129" s="333" t="str">
        <f>IF(AD129="支払先","振込料相手負担","")</f>
        <v/>
      </c>
      <c r="X129" s="161"/>
      <c r="Y129" s="162"/>
      <c r="Z129" s="162"/>
      <c r="AA129" s="153" t="s">
        <v>254</v>
      </c>
      <c r="AB129" s="162"/>
      <c r="AC129" s="162"/>
      <c r="AD129" s="235"/>
      <c r="AE129" s="236"/>
      <c r="AF129" s="250"/>
      <c r="AG129" s="156" t="str">
        <f t="shared" ref="AG129:AG138" si="174">IF(Y129&gt;=X129,IF(Z129&gt;=Y129,IF(AB129&gt;=Z129,IF(AC129&gt;=AB129,"〇","日付確認"),"日付確認"),"日付確認"),"日付確認")</f>
        <v>〇</v>
      </c>
      <c r="AI129" s="105" t="s">
        <v>164</v>
      </c>
    </row>
    <row r="130" spans="2:37" s="8" customFormat="1" ht="18" customHeight="1">
      <c r="B130" s="427"/>
      <c r="C130" s="125" t="s">
        <v>67</v>
      </c>
      <c r="D130" s="207"/>
      <c r="E130" s="211"/>
      <c r="F130" s="258"/>
      <c r="G130" s="209"/>
      <c r="H130" s="209"/>
      <c r="I130" s="29">
        <f t="shared" si="171"/>
        <v>0</v>
      </c>
      <c r="J130" s="29">
        <f>I130</f>
        <v>0</v>
      </c>
      <c r="K130" s="328" t="str">
        <f t="shared" si="172"/>
        <v/>
      </c>
      <c r="L130" s="265"/>
      <c r="M130" s="97" t="str">
        <f t="shared" ref="M130:M133" si="175">IF(H130&gt;0,IF(L130="","●支払先等を記入",""),"")</f>
        <v/>
      </c>
      <c r="N130" s="226"/>
      <c r="O130" s="226"/>
      <c r="P130" s="29">
        <f>J130</f>
        <v>0</v>
      </c>
      <c r="Q130" s="108">
        <f t="shared" ref="Q130:Q133" si="176">N130*O130</f>
        <v>0</v>
      </c>
      <c r="R130" s="108">
        <f t="shared" ref="R130:R138" si="177">IF(AD130="支払先",(Q130*(1+$AN$2)-AE130)/(1+$AN$2),Q130)</f>
        <v>0</v>
      </c>
      <c r="S130" s="231"/>
      <c r="T130" s="231"/>
      <c r="U130" s="253"/>
      <c r="V130" s="169"/>
      <c r="W130" s="334" t="str">
        <f t="shared" ref="W130:W138" si="178">IF(AD130="支払先","振込料相手方","")</f>
        <v/>
      </c>
      <c r="X130" s="161"/>
      <c r="Y130" s="162"/>
      <c r="Z130" s="162"/>
      <c r="AA130" s="154" t="s">
        <v>254</v>
      </c>
      <c r="AB130" s="162"/>
      <c r="AC130" s="162"/>
      <c r="AD130" s="238"/>
      <c r="AE130" s="239"/>
      <c r="AF130" s="237"/>
      <c r="AG130" s="155" t="str">
        <f t="shared" si="174"/>
        <v>〇</v>
      </c>
    </row>
    <row r="131" spans="2:37" s="8" customFormat="1" ht="18" customHeight="1">
      <c r="B131" s="427"/>
      <c r="C131" s="125" t="s">
        <v>154</v>
      </c>
      <c r="D131" s="207"/>
      <c r="E131" s="211"/>
      <c r="F131" s="258"/>
      <c r="G131" s="209"/>
      <c r="H131" s="209"/>
      <c r="I131" s="29">
        <f t="shared" si="171"/>
        <v>0</v>
      </c>
      <c r="J131" s="29">
        <f t="shared" ref="J131" si="179">I131</f>
        <v>0</v>
      </c>
      <c r="K131" s="328" t="str">
        <f t="shared" si="172"/>
        <v/>
      </c>
      <c r="L131" s="265"/>
      <c r="M131" s="97" t="str">
        <f>IF(H131&gt;0,IF(L131="","●支払先等を記入",""),"")</f>
        <v/>
      </c>
      <c r="N131" s="226"/>
      <c r="O131" s="226"/>
      <c r="P131" s="29">
        <f t="shared" ref="P131" si="180">J131</f>
        <v>0</v>
      </c>
      <c r="Q131" s="108">
        <f t="shared" si="176"/>
        <v>0</v>
      </c>
      <c r="R131" s="108">
        <f t="shared" si="177"/>
        <v>0</v>
      </c>
      <c r="S131" s="231"/>
      <c r="T131" s="231"/>
      <c r="U131" s="253"/>
      <c r="V131" s="169"/>
      <c r="W131" s="334" t="str">
        <f t="shared" si="178"/>
        <v/>
      </c>
      <c r="X131" s="161"/>
      <c r="Y131" s="162"/>
      <c r="Z131" s="162"/>
      <c r="AA131" s="154" t="s">
        <v>254</v>
      </c>
      <c r="AB131" s="162"/>
      <c r="AC131" s="162"/>
      <c r="AD131" s="238"/>
      <c r="AE131" s="239"/>
      <c r="AF131" s="237"/>
      <c r="AG131" s="155" t="str">
        <f t="shared" si="174"/>
        <v>〇</v>
      </c>
    </row>
    <row r="132" spans="2:37" s="8" customFormat="1" ht="18" hidden="1" customHeight="1">
      <c r="B132" s="427"/>
      <c r="C132" s="125" t="s">
        <v>155</v>
      </c>
      <c r="D132" s="257"/>
      <c r="E132" s="211"/>
      <c r="F132" s="258"/>
      <c r="G132" s="259"/>
      <c r="H132" s="209"/>
      <c r="I132" s="29">
        <f t="shared" si="171"/>
        <v>0</v>
      </c>
      <c r="J132" s="29">
        <f>I132</f>
        <v>0</v>
      </c>
      <c r="K132" s="328" t="str">
        <f t="shared" si="172"/>
        <v/>
      </c>
      <c r="L132" s="265"/>
      <c r="M132" s="97" t="str">
        <f t="shared" si="175"/>
        <v/>
      </c>
      <c r="N132" s="226"/>
      <c r="O132" s="226"/>
      <c r="P132" s="29">
        <f>J132</f>
        <v>0</v>
      </c>
      <c r="Q132" s="108">
        <f t="shared" si="176"/>
        <v>0</v>
      </c>
      <c r="R132" s="108">
        <f t="shared" si="177"/>
        <v>0</v>
      </c>
      <c r="S132" s="231"/>
      <c r="T132" s="231"/>
      <c r="U132" s="253"/>
      <c r="V132" s="169"/>
      <c r="W132" s="334" t="str">
        <f t="shared" si="178"/>
        <v/>
      </c>
      <c r="X132" s="161"/>
      <c r="Y132" s="162"/>
      <c r="Z132" s="162"/>
      <c r="AA132" s="154" t="s">
        <v>254</v>
      </c>
      <c r="AB132" s="162"/>
      <c r="AC132" s="162"/>
      <c r="AD132" s="238"/>
      <c r="AE132" s="239"/>
      <c r="AF132" s="237"/>
      <c r="AG132" s="155" t="str">
        <f t="shared" si="174"/>
        <v>〇</v>
      </c>
      <c r="AI132" s="89" t="s">
        <v>240</v>
      </c>
    </row>
    <row r="133" spans="2:37" s="8" customFormat="1" ht="18" hidden="1" customHeight="1">
      <c r="B133" s="427"/>
      <c r="C133" s="125" t="s">
        <v>156</v>
      </c>
      <c r="D133" s="257"/>
      <c r="E133" s="211"/>
      <c r="F133" s="258"/>
      <c r="G133" s="259"/>
      <c r="H133" s="209"/>
      <c r="I133" s="29">
        <f t="shared" si="171"/>
        <v>0</v>
      </c>
      <c r="J133" s="29">
        <f t="shared" ref="J133" si="181">I133</f>
        <v>0</v>
      </c>
      <c r="K133" s="328" t="str">
        <f t="shared" si="172"/>
        <v/>
      </c>
      <c r="L133" s="265"/>
      <c r="M133" s="97" t="str">
        <f t="shared" si="175"/>
        <v/>
      </c>
      <c r="N133" s="226"/>
      <c r="O133" s="226"/>
      <c r="P133" s="29">
        <f t="shared" ref="P133" si="182">J133</f>
        <v>0</v>
      </c>
      <c r="Q133" s="108">
        <f t="shared" si="176"/>
        <v>0</v>
      </c>
      <c r="R133" s="108">
        <f t="shared" si="177"/>
        <v>0</v>
      </c>
      <c r="S133" s="231"/>
      <c r="T133" s="231"/>
      <c r="U133" s="253"/>
      <c r="V133" s="169"/>
      <c r="W133" s="334" t="str">
        <f t="shared" si="178"/>
        <v/>
      </c>
      <c r="X133" s="161"/>
      <c r="Y133" s="162"/>
      <c r="Z133" s="162"/>
      <c r="AA133" s="154" t="s">
        <v>254</v>
      </c>
      <c r="AB133" s="162"/>
      <c r="AC133" s="162"/>
      <c r="AD133" s="238"/>
      <c r="AE133" s="239"/>
      <c r="AF133" s="237"/>
      <c r="AG133" s="155" t="str">
        <f t="shared" si="174"/>
        <v>〇</v>
      </c>
      <c r="AI133" s="89" t="s">
        <v>241</v>
      </c>
    </row>
    <row r="134" spans="2:37" s="8" customFormat="1" ht="18" hidden="1" customHeight="1">
      <c r="B134" s="427"/>
      <c r="C134" s="125" t="s">
        <v>235</v>
      </c>
      <c r="D134" s="257"/>
      <c r="E134" s="211"/>
      <c r="F134" s="258"/>
      <c r="G134" s="259"/>
      <c r="H134" s="209"/>
      <c r="I134" s="29">
        <f t="shared" ref="I134" si="183">G134*H134</f>
        <v>0</v>
      </c>
      <c r="J134" s="29">
        <f>I134</f>
        <v>0</v>
      </c>
      <c r="K134" s="328" t="str">
        <f t="shared" si="172"/>
        <v/>
      </c>
      <c r="L134" s="265"/>
      <c r="M134" s="97" t="str">
        <f t="shared" si="173"/>
        <v/>
      </c>
      <c r="N134" s="226"/>
      <c r="O134" s="226"/>
      <c r="P134" s="29">
        <f>J134</f>
        <v>0</v>
      </c>
      <c r="Q134" s="108">
        <f t="shared" ref="Q134" si="184">N134*O134</f>
        <v>0</v>
      </c>
      <c r="R134" s="108">
        <f t="shared" si="177"/>
        <v>0</v>
      </c>
      <c r="S134" s="231"/>
      <c r="T134" s="231"/>
      <c r="U134" s="253"/>
      <c r="V134" s="169"/>
      <c r="W134" s="334" t="str">
        <f t="shared" si="178"/>
        <v/>
      </c>
      <c r="X134" s="161"/>
      <c r="Y134" s="162"/>
      <c r="Z134" s="162"/>
      <c r="AA134" s="154" t="s">
        <v>254</v>
      </c>
      <c r="AB134" s="162"/>
      <c r="AC134" s="162"/>
      <c r="AD134" s="238"/>
      <c r="AE134" s="239"/>
      <c r="AF134" s="237"/>
      <c r="AG134" s="155" t="str">
        <f t="shared" si="174"/>
        <v>〇</v>
      </c>
    </row>
    <row r="135" spans="2:37" s="8" customFormat="1" ht="18" hidden="1" customHeight="1">
      <c r="B135" s="427"/>
      <c r="C135" s="125" t="s">
        <v>236</v>
      </c>
      <c r="D135" s="257"/>
      <c r="E135" s="211"/>
      <c r="F135" s="258"/>
      <c r="G135" s="259"/>
      <c r="H135" s="209"/>
      <c r="I135" s="29">
        <f t="shared" ref="I135:I136" si="185">G135*H135</f>
        <v>0</v>
      </c>
      <c r="J135" s="29">
        <f t="shared" ref="J135:J136" si="186">I135</f>
        <v>0</v>
      </c>
      <c r="K135" s="328" t="str">
        <f t="shared" si="172"/>
        <v/>
      </c>
      <c r="L135" s="265"/>
      <c r="M135" s="97" t="str">
        <f t="shared" si="173"/>
        <v/>
      </c>
      <c r="N135" s="226"/>
      <c r="O135" s="226"/>
      <c r="P135" s="29">
        <f t="shared" ref="P135:P136" si="187">J135</f>
        <v>0</v>
      </c>
      <c r="Q135" s="108">
        <f t="shared" ref="Q135:Q136" si="188">N135*O135</f>
        <v>0</v>
      </c>
      <c r="R135" s="108">
        <f t="shared" si="177"/>
        <v>0</v>
      </c>
      <c r="S135" s="231"/>
      <c r="T135" s="231"/>
      <c r="U135" s="253"/>
      <c r="V135" s="169"/>
      <c r="W135" s="334" t="str">
        <f t="shared" si="178"/>
        <v/>
      </c>
      <c r="X135" s="161"/>
      <c r="Y135" s="162"/>
      <c r="Z135" s="162"/>
      <c r="AA135" s="154" t="s">
        <v>254</v>
      </c>
      <c r="AB135" s="162"/>
      <c r="AC135" s="162"/>
      <c r="AD135" s="238"/>
      <c r="AE135" s="239"/>
      <c r="AF135" s="237"/>
      <c r="AG135" s="155" t="str">
        <f t="shared" si="174"/>
        <v>〇</v>
      </c>
    </row>
    <row r="136" spans="2:37" s="8" customFormat="1" ht="18" hidden="1" customHeight="1">
      <c r="B136" s="427"/>
      <c r="C136" s="125" t="s">
        <v>237</v>
      </c>
      <c r="D136" s="257"/>
      <c r="E136" s="211"/>
      <c r="F136" s="258"/>
      <c r="G136" s="259"/>
      <c r="H136" s="209"/>
      <c r="I136" s="29">
        <f t="shared" si="185"/>
        <v>0</v>
      </c>
      <c r="J136" s="29">
        <f t="shared" si="186"/>
        <v>0</v>
      </c>
      <c r="K136" s="328" t="str">
        <f t="shared" si="172"/>
        <v/>
      </c>
      <c r="L136" s="265"/>
      <c r="M136" s="97" t="str">
        <f t="shared" si="173"/>
        <v/>
      </c>
      <c r="N136" s="226"/>
      <c r="O136" s="226"/>
      <c r="P136" s="29">
        <f t="shared" si="187"/>
        <v>0</v>
      </c>
      <c r="Q136" s="108">
        <f t="shared" si="188"/>
        <v>0</v>
      </c>
      <c r="R136" s="108">
        <f t="shared" si="177"/>
        <v>0</v>
      </c>
      <c r="S136" s="231"/>
      <c r="T136" s="231"/>
      <c r="U136" s="253"/>
      <c r="V136" s="169"/>
      <c r="W136" s="334" t="str">
        <f t="shared" si="178"/>
        <v/>
      </c>
      <c r="X136" s="161"/>
      <c r="Y136" s="162"/>
      <c r="Z136" s="162"/>
      <c r="AA136" s="154" t="s">
        <v>254</v>
      </c>
      <c r="AB136" s="162"/>
      <c r="AC136" s="162"/>
      <c r="AD136" s="238"/>
      <c r="AE136" s="239"/>
      <c r="AF136" s="237"/>
      <c r="AG136" s="155" t="str">
        <f t="shared" si="174"/>
        <v>〇</v>
      </c>
      <c r="AI136" s="40" t="s">
        <v>256</v>
      </c>
    </row>
    <row r="137" spans="2:37" s="8" customFormat="1" ht="18" hidden="1" customHeight="1">
      <c r="B137" s="427"/>
      <c r="C137" s="125" t="s">
        <v>238</v>
      </c>
      <c r="D137" s="257"/>
      <c r="E137" s="211"/>
      <c r="F137" s="258"/>
      <c r="G137" s="259"/>
      <c r="H137" s="209"/>
      <c r="I137" s="29">
        <f t="shared" si="171"/>
        <v>0</v>
      </c>
      <c r="J137" s="29">
        <f>I137</f>
        <v>0</v>
      </c>
      <c r="K137" s="328" t="str">
        <f t="shared" si="172"/>
        <v/>
      </c>
      <c r="L137" s="265"/>
      <c r="M137" s="97" t="str">
        <f t="shared" si="173"/>
        <v/>
      </c>
      <c r="N137" s="226"/>
      <c r="O137" s="226"/>
      <c r="P137" s="29">
        <f>J137</f>
        <v>0</v>
      </c>
      <c r="Q137" s="108">
        <f t="shared" ref="Q137:Q138" si="189">N137*O137</f>
        <v>0</v>
      </c>
      <c r="R137" s="108">
        <f t="shared" si="177"/>
        <v>0</v>
      </c>
      <c r="S137" s="231"/>
      <c r="T137" s="231"/>
      <c r="U137" s="253"/>
      <c r="V137" s="169"/>
      <c r="W137" s="334" t="str">
        <f t="shared" si="178"/>
        <v/>
      </c>
      <c r="X137" s="161"/>
      <c r="Y137" s="162"/>
      <c r="Z137" s="162"/>
      <c r="AA137" s="154" t="s">
        <v>254</v>
      </c>
      <c r="AB137" s="162"/>
      <c r="AC137" s="162"/>
      <c r="AD137" s="238"/>
      <c r="AE137" s="239"/>
      <c r="AF137" s="237"/>
      <c r="AG137" s="155" t="str">
        <f t="shared" si="174"/>
        <v>〇</v>
      </c>
      <c r="AI137" s="8" t="s">
        <v>128</v>
      </c>
    </row>
    <row r="138" spans="2:37" s="8" customFormat="1" ht="18" hidden="1" customHeight="1">
      <c r="B138" s="428"/>
      <c r="C138" s="125" t="s">
        <v>239</v>
      </c>
      <c r="D138" s="260"/>
      <c r="E138" s="213"/>
      <c r="F138" s="261"/>
      <c r="G138" s="262"/>
      <c r="H138" s="215"/>
      <c r="I138" s="30">
        <f t="shared" si="171"/>
        <v>0</v>
      </c>
      <c r="J138" s="30">
        <f t="shared" ref="J138" si="190">I138</f>
        <v>0</v>
      </c>
      <c r="K138" s="329" t="str">
        <f t="shared" si="172"/>
        <v/>
      </c>
      <c r="L138" s="266"/>
      <c r="M138" s="97" t="str">
        <f t="shared" si="173"/>
        <v/>
      </c>
      <c r="N138" s="228"/>
      <c r="O138" s="228"/>
      <c r="P138" s="30">
        <f>J138</f>
        <v>0</v>
      </c>
      <c r="Q138" s="109">
        <f t="shared" si="189"/>
        <v>0</v>
      </c>
      <c r="R138" s="109">
        <f t="shared" si="177"/>
        <v>0</v>
      </c>
      <c r="S138" s="231"/>
      <c r="T138" s="231"/>
      <c r="U138" s="254"/>
      <c r="V138" s="170"/>
      <c r="W138" s="334" t="str">
        <f t="shared" si="178"/>
        <v/>
      </c>
      <c r="X138" s="161"/>
      <c r="Y138" s="162"/>
      <c r="Z138" s="162"/>
      <c r="AA138" s="247" t="s">
        <v>254</v>
      </c>
      <c r="AB138" s="162"/>
      <c r="AC138" s="162"/>
      <c r="AD138" s="238"/>
      <c r="AE138" s="239"/>
      <c r="AF138" s="249"/>
      <c r="AG138" s="157" t="str">
        <f t="shared" si="174"/>
        <v>〇</v>
      </c>
      <c r="AI138" s="101"/>
    </row>
    <row r="139" spans="2:37" s="8" customFormat="1" ht="18" customHeight="1">
      <c r="B139" s="428"/>
      <c r="C139" s="281"/>
      <c r="D139" s="379" t="s">
        <v>130</v>
      </c>
      <c r="E139" s="380"/>
      <c r="F139" s="380"/>
      <c r="G139" s="381"/>
      <c r="H139" s="382"/>
      <c r="I139" s="282">
        <f>SUM(I129:I138)</f>
        <v>0</v>
      </c>
      <c r="J139" s="282">
        <f>SUM(J129:J138)</f>
        <v>0</v>
      </c>
      <c r="K139" s="282">
        <f>IF(J139="","",ROUNDDOWN(J139*$AL$7-L139,0))</f>
        <v>0</v>
      </c>
      <c r="L139" s="283"/>
      <c r="M139" s="121" t="str">
        <f>IF(K139&gt;K155*1/3,"注●総額の1/3超！","")</f>
        <v/>
      </c>
      <c r="N139" s="302"/>
      <c r="O139" s="285"/>
      <c r="P139" s="296">
        <f>SUM(P129:P138)</f>
        <v>0</v>
      </c>
      <c r="Q139" s="288">
        <f>SUM(Q129:Q138)</f>
        <v>0</v>
      </c>
      <c r="R139" s="288">
        <f>SUM(R129:R138)</f>
        <v>0</v>
      </c>
      <c r="S139" s="297"/>
      <c r="T139" s="297"/>
      <c r="U139" s="297"/>
      <c r="V139" s="288">
        <f>IF(R139="","",ROUNDDOWN(R139*$AL$7-W139,0))</f>
        <v>0</v>
      </c>
      <c r="W139" s="321"/>
      <c r="X139" s="289"/>
      <c r="Y139" s="290"/>
      <c r="Z139" s="290"/>
      <c r="AA139" s="290"/>
      <c r="AB139" s="290"/>
      <c r="AC139" s="290"/>
      <c r="AD139" s="291"/>
      <c r="AE139" s="292"/>
      <c r="AF139" s="293"/>
      <c r="AG139" s="294"/>
      <c r="AH139" s="89" t="str">
        <f>IF(AND(ABS(P139-Q139)&gt;P139*0.2,ABS(P139-R139)&gt;=100000),"超過","")</f>
        <v/>
      </c>
      <c r="AI139" s="89"/>
      <c r="AJ139" s="89"/>
      <c r="AK139" s="101"/>
    </row>
    <row r="140" spans="2:37" s="8" customFormat="1" ht="18" customHeight="1">
      <c r="B140" s="400" t="s">
        <v>38</v>
      </c>
      <c r="C140" s="124" t="s">
        <v>68</v>
      </c>
      <c r="D140" s="255"/>
      <c r="E140" s="204"/>
      <c r="F140" s="256"/>
      <c r="G140" s="206"/>
      <c r="H140" s="206"/>
      <c r="I140" s="28">
        <f t="shared" ref="I140:I149" si="191">G140*H140</f>
        <v>0</v>
      </c>
      <c r="J140" s="28">
        <f t="shared" ref="J140:J149" si="192">I140</f>
        <v>0</v>
      </c>
      <c r="K140" s="327" t="str">
        <f t="shared" ref="K140:K149" si="193">IF((H140&lt;&gt;"")*(J140&lt;10000),"１万円未満は対象外","")</f>
        <v/>
      </c>
      <c r="L140" s="220"/>
      <c r="M140" s="97" t="str">
        <f t="shared" ref="M140:M153" si="194">IF(H140&gt;0,IF(L140="","●支払先等を記入",""),"")</f>
        <v/>
      </c>
      <c r="N140" s="224"/>
      <c r="O140" s="224"/>
      <c r="P140" s="28">
        <f t="shared" ref="P140:P149" si="195">J140</f>
        <v>0</v>
      </c>
      <c r="Q140" s="112">
        <f>N140*O140</f>
        <v>0</v>
      </c>
      <c r="R140" s="112">
        <f t="shared" ref="R140:R149" si="196">IF(AD140="支払先",(Q140*(1+$AN$2)-AE140)/(1+$AN$2),Q140)</f>
        <v>0</v>
      </c>
      <c r="S140" s="231"/>
      <c r="T140" s="231"/>
      <c r="U140" s="252"/>
      <c r="V140" s="168"/>
      <c r="W140" s="333" t="str">
        <f>IF(AD140="支払先","振込料相手負担","")</f>
        <v/>
      </c>
      <c r="X140" s="161"/>
      <c r="Y140" s="162"/>
      <c r="Z140" s="162"/>
      <c r="AA140" s="153" t="s">
        <v>254</v>
      </c>
      <c r="AB140" s="162"/>
      <c r="AC140" s="162"/>
      <c r="AD140" s="235"/>
      <c r="AE140" s="236"/>
      <c r="AF140" s="250"/>
      <c r="AG140" s="156" t="str">
        <f t="shared" ref="AG140:AG149" si="197">IF(Y140&gt;=X140,IF(Z140&gt;=Y140,IF(AB140&gt;=Z140,IF(AC140&gt;=AB140,"〇","日付確認"),"日付確認"),"日付確認"),"日付確認")</f>
        <v>〇</v>
      </c>
      <c r="AI140" s="105" t="s">
        <v>164</v>
      </c>
    </row>
    <row r="141" spans="2:37" s="8" customFormat="1" ht="18" customHeight="1">
      <c r="B141" s="400"/>
      <c r="C141" s="125" t="s">
        <v>69</v>
      </c>
      <c r="D141" s="257"/>
      <c r="E141" s="211"/>
      <c r="F141" s="258"/>
      <c r="G141" s="209"/>
      <c r="H141" s="209"/>
      <c r="I141" s="29">
        <f t="shared" si="191"/>
        <v>0</v>
      </c>
      <c r="J141" s="29">
        <f t="shared" si="192"/>
        <v>0</v>
      </c>
      <c r="K141" s="328" t="str">
        <f t="shared" si="193"/>
        <v/>
      </c>
      <c r="L141" s="221"/>
      <c r="M141" s="97" t="str">
        <f t="shared" ref="M141:M144" si="198">IF(H141&gt;0,IF(L141="","●支払先等を記入",""),"")</f>
        <v/>
      </c>
      <c r="N141" s="226"/>
      <c r="O141" s="226"/>
      <c r="P141" s="29">
        <f t="shared" ref="P141:P144" si="199">J141</f>
        <v>0</v>
      </c>
      <c r="Q141" s="108">
        <f t="shared" ref="Q141:Q144" si="200">N141*O141</f>
        <v>0</v>
      </c>
      <c r="R141" s="108">
        <f t="shared" si="196"/>
        <v>0</v>
      </c>
      <c r="S141" s="231"/>
      <c r="T141" s="231"/>
      <c r="U141" s="253"/>
      <c r="V141" s="169"/>
      <c r="W141" s="334" t="str">
        <f t="shared" ref="W141:W153" si="201">IF(AD141="支払先","振込料相手方","")</f>
        <v/>
      </c>
      <c r="X141" s="161"/>
      <c r="Y141" s="162"/>
      <c r="Z141" s="162"/>
      <c r="AA141" s="154" t="s">
        <v>254</v>
      </c>
      <c r="AB141" s="162"/>
      <c r="AC141" s="162"/>
      <c r="AD141" s="238"/>
      <c r="AE141" s="239"/>
      <c r="AF141" s="237"/>
      <c r="AG141" s="155" t="str">
        <f t="shared" si="197"/>
        <v>〇</v>
      </c>
    </row>
    <row r="142" spans="2:37" s="8" customFormat="1" ht="18" customHeight="1">
      <c r="B142" s="400"/>
      <c r="C142" s="125" t="s">
        <v>157</v>
      </c>
      <c r="D142" s="257"/>
      <c r="E142" s="211"/>
      <c r="F142" s="258"/>
      <c r="G142" s="259"/>
      <c r="H142" s="209"/>
      <c r="I142" s="29">
        <f t="shared" si="191"/>
        <v>0</v>
      </c>
      <c r="J142" s="29">
        <f t="shared" si="192"/>
        <v>0</v>
      </c>
      <c r="K142" s="328" t="str">
        <f t="shared" si="193"/>
        <v/>
      </c>
      <c r="L142" s="221"/>
      <c r="M142" s="97" t="str">
        <f t="shared" si="198"/>
        <v/>
      </c>
      <c r="N142" s="226"/>
      <c r="O142" s="226"/>
      <c r="P142" s="29">
        <f t="shared" si="199"/>
        <v>0</v>
      </c>
      <c r="Q142" s="108">
        <f t="shared" si="200"/>
        <v>0</v>
      </c>
      <c r="R142" s="108">
        <f t="shared" si="196"/>
        <v>0</v>
      </c>
      <c r="S142" s="231"/>
      <c r="T142" s="231"/>
      <c r="U142" s="253"/>
      <c r="V142" s="169"/>
      <c r="W142" s="334" t="str">
        <f t="shared" si="201"/>
        <v/>
      </c>
      <c r="X142" s="161"/>
      <c r="Y142" s="162"/>
      <c r="Z142" s="162"/>
      <c r="AA142" s="154" t="s">
        <v>254</v>
      </c>
      <c r="AB142" s="162"/>
      <c r="AC142" s="162"/>
      <c r="AD142" s="238"/>
      <c r="AE142" s="239"/>
      <c r="AF142" s="237"/>
      <c r="AG142" s="155" t="str">
        <f t="shared" si="197"/>
        <v>〇</v>
      </c>
    </row>
    <row r="143" spans="2:37" s="8" customFormat="1" ht="18" hidden="1" customHeight="1">
      <c r="B143" s="400"/>
      <c r="C143" s="125" t="s">
        <v>158</v>
      </c>
      <c r="D143" s="257"/>
      <c r="E143" s="211"/>
      <c r="F143" s="258"/>
      <c r="G143" s="259"/>
      <c r="H143" s="209"/>
      <c r="I143" s="29">
        <f t="shared" si="191"/>
        <v>0</v>
      </c>
      <c r="J143" s="29">
        <f t="shared" si="192"/>
        <v>0</v>
      </c>
      <c r="K143" s="328" t="str">
        <f t="shared" si="193"/>
        <v/>
      </c>
      <c r="L143" s="221"/>
      <c r="M143" s="97" t="str">
        <f t="shared" si="198"/>
        <v/>
      </c>
      <c r="N143" s="226"/>
      <c r="O143" s="226"/>
      <c r="P143" s="29">
        <f t="shared" si="199"/>
        <v>0</v>
      </c>
      <c r="Q143" s="108">
        <f t="shared" si="200"/>
        <v>0</v>
      </c>
      <c r="R143" s="108">
        <f t="shared" si="196"/>
        <v>0</v>
      </c>
      <c r="S143" s="231"/>
      <c r="T143" s="231"/>
      <c r="U143" s="253"/>
      <c r="V143" s="169"/>
      <c r="W143" s="334" t="str">
        <f t="shared" si="201"/>
        <v/>
      </c>
      <c r="X143" s="161"/>
      <c r="Y143" s="162"/>
      <c r="Z143" s="162"/>
      <c r="AA143" s="154" t="s">
        <v>254</v>
      </c>
      <c r="AB143" s="162"/>
      <c r="AC143" s="162"/>
      <c r="AD143" s="238"/>
      <c r="AE143" s="239"/>
      <c r="AF143" s="237"/>
      <c r="AG143" s="155" t="str">
        <f t="shared" si="197"/>
        <v>〇</v>
      </c>
      <c r="AI143" s="89" t="s">
        <v>240</v>
      </c>
    </row>
    <row r="144" spans="2:37" s="8" customFormat="1" ht="18" hidden="1" customHeight="1">
      <c r="B144" s="400"/>
      <c r="C144" s="125" t="s">
        <v>159</v>
      </c>
      <c r="D144" s="257"/>
      <c r="E144" s="211"/>
      <c r="F144" s="258"/>
      <c r="G144" s="259"/>
      <c r="H144" s="209"/>
      <c r="I144" s="29">
        <f t="shared" si="191"/>
        <v>0</v>
      </c>
      <c r="J144" s="29">
        <f t="shared" si="192"/>
        <v>0</v>
      </c>
      <c r="K144" s="328" t="str">
        <f t="shared" si="193"/>
        <v/>
      </c>
      <c r="L144" s="221"/>
      <c r="M144" s="97" t="str">
        <f t="shared" si="198"/>
        <v/>
      </c>
      <c r="N144" s="226"/>
      <c r="O144" s="226"/>
      <c r="P144" s="29">
        <f t="shared" si="199"/>
        <v>0</v>
      </c>
      <c r="Q144" s="108">
        <f t="shared" si="200"/>
        <v>0</v>
      </c>
      <c r="R144" s="108">
        <f t="shared" si="196"/>
        <v>0</v>
      </c>
      <c r="S144" s="231"/>
      <c r="T144" s="231"/>
      <c r="U144" s="253"/>
      <c r="V144" s="169"/>
      <c r="W144" s="334" t="str">
        <f t="shared" si="201"/>
        <v/>
      </c>
      <c r="X144" s="161"/>
      <c r="Y144" s="162"/>
      <c r="Z144" s="162"/>
      <c r="AA144" s="154" t="s">
        <v>254</v>
      </c>
      <c r="AB144" s="162"/>
      <c r="AC144" s="162"/>
      <c r="AD144" s="238"/>
      <c r="AE144" s="239"/>
      <c r="AF144" s="237"/>
      <c r="AG144" s="155" t="str">
        <f t="shared" si="197"/>
        <v>〇</v>
      </c>
      <c r="AI144" s="89" t="s">
        <v>241</v>
      </c>
    </row>
    <row r="145" spans="2:38" s="8" customFormat="1" ht="18" hidden="1" customHeight="1">
      <c r="B145" s="400"/>
      <c r="C145" s="125" t="s">
        <v>230</v>
      </c>
      <c r="D145" s="257"/>
      <c r="E145" s="211"/>
      <c r="F145" s="258"/>
      <c r="G145" s="259"/>
      <c r="H145" s="209"/>
      <c r="I145" s="29">
        <f t="shared" ref="I145:I147" si="202">G145*H145</f>
        <v>0</v>
      </c>
      <c r="J145" s="29">
        <f t="shared" ref="J145:J147" si="203">I145</f>
        <v>0</v>
      </c>
      <c r="K145" s="328" t="str">
        <f t="shared" si="193"/>
        <v/>
      </c>
      <c r="L145" s="221"/>
      <c r="M145" s="97" t="str">
        <f t="shared" si="194"/>
        <v/>
      </c>
      <c r="N145" s="226"/>
      <c r="O145" s="226"/>
      <c r="P145" s="29">
        <f t="shared" si="195"/>
        <v>0</v>
      </c>
      <c r="Q145" s="108">
        <f t="shared" ref="Q145:Q147" si="204">N145*O145</f>
        <v>0</v>
      </c>
      <c r="R145" s="108">
        <f t="shared" si="196"/>
        <v>0</v>
      </c>
      <c r="S145" s="231"/>
      <c r="T145" s="231"/>
      <c r="U145" s="253"/>
      <c r="V145" s="169"/>
      <c r="W145" s="334" t="str">
        <f t="shared" si="201"/>
        <v/>
      </c>
      <c r="X145" s="161"/>
      <c r="Y145" s="162"/>
      <c r="Z145" s="162"/>
      <c r="AA145" s="154" t="s">
        <v>254</v>
      </c>
      <c r="AB145" s="162"/>
      <c r="AC145" s="162"/>
      <c r="AD145" s="238"/>
      <c r="AE145" s="239"/>
      <c r="AF145" s="237"/>
      <c r="AG145" s="155" t="str">
        <f t="shared" si="197"/>
        <v>〇</v>
      </c>
    </row>
    <row r="146" spans="2:38" s="8" customFormat="1" ht="18" hidden="1" customHeight="1">
      <c r="B146" s="400"/>
      <c r="C146" s="125" t="s">
        <v>231</v>
      </c>
      <c r="D146" s="257"/>
      <c r="E146" s="211"/>
      <c r="F146" s="258"/>
      <c r="G146" s="259"/>
      <c r="H146" s="209"/>
      <c r="I146" s="29">
        <f t="shared" si="202"/>
        <v>0</v>
      </c>
      <c r="J146" s="29">
        <f t="shared" si="203"/>
        <v>0</v>
      </c>
      <c r="K146" s="328" t="str">
        <f t="shared" si="193"/>
        <v/>
      </c>
      <c r="L146" s="221"/>
      <c r="M146" s="97" t="str">
        <f t="shared" si="194"/>
        <v/>
      </c>
      <c r="N146" s="226"/>
      <c r="O146" s="226"/>
      <c r="P146" s="29">
        <f t="shared" si="195"/>
        <v>0</v>
      </c>
      <c r="Q146" s="108">
        <f t="shared" si="204"/>
        <v>0</v>
      </c>
      <c r="R146" s="108">
        <f t="shared" si="196"/>
        <v>0</v>
      </c>
      <c r="S146" s="231"/>
      <c r="T146" s="231"/>
      <c r="U146" s="253"/>
      <c r="V146" s="169"/>
      <c r="W146" s="334" t="str">
        <f t="shared" si="201"/>
        <v/>
      </c>
      <c r="X146" s="161"/>
      <c r="Y146" s="162"/>
      <c r="Z146" s="162"/>
      <c r="AA146" s="154" t="s">
        <v>254</v>
      </c>
      <c r="AB146" s="162"/>
      <c r="AC146" s="162"/>
      <c r="AD146" s="238"/>
      <c r="AE146" s="239"/>
      <c r="AF146" s="237"/>
      <c r="AG146" s="155" t="str">
        <f t="shared" si="197"/>
        <v>〇</v>
      </c>
    </row>
    <row r="147" spans="2:38" s="8" customFormat="1" ht="18" hidden="1" customHeight="1">
      <c r="B147" s="400"/>
      <c r="C147" s="125" t="s">
        <v>232</v>
      </c>
      <c r="D147" s="257"/>
      <c r="E147" s="211"/>
      <c r="F147" s="258"/>
      <c r="G147" s="259"/>
      <c r="H147" s="209"/>
      <c r="I147" s="29">
        <f t="shared" si="202"/>
        <v>0</v>
      </c>
      <c r="J147" s="29">
        <f t="shared" si="203"/>
        <v>0</v>
      </c>
      <c r="K147" s="328" t="str">
        <f t="shared" si="193"/>
        <v/>
      </c>
      <c r="L147" s="221"/>
      <c r="M147" s="97" t="str">
        <f t="shared" si="194"/>
        <v/>
      </c>
      <c r="N147" s="226"/>
      <c r="O147" s="226"/>
      <c r="P147" s="29">
        <f t="shared" si="195"/>
        <v>0</v>
      </c>
      <c r="Q147" s="108">
        <f t="shared" si="204"/>
        <v>0</v>
      </c>
      <c r="R147" s="108">
        <f t="shared" si="196"/>
        <v>0</v>
      </c>
      <c r="S147" s="231"/>
      <c r="T147" s="231"/>
      <c r="U147" s="253"/>
      <c r="V147" s="169"/>
      <c r="W147" s="334" t="str">
        <f t="shared" si="201"/>
        <v/>
      </c>
      <c r="X147" s="161"/>
      <c r="Y147" s="162"/>
      <c r="Z147" s="162"/>
      <c r="AA147" s="154" t="s">
        <v>254</v>
      </c>
      <c r="AB147" s="162"/>
      <c r="AC147" s="162"/>
      <c r="AD147" s="238"/>
      <c r="AE147" s="239"/>
      <c r="AF147" s="237"/>
      <c r="AG147" s="155" t="str">
        <f t="shared" si="197"/>
        <v>〇</v>
      </c>
      <c r="AI147" s="40" t="s">
        <v>256</v>
      </c>
    </row>
    <row r="148" spans="2:38" s="8" customFormat="1" ht="18" hidden="1" customHeight="1">
      <c r="B148" s="400"/>
      <c r="C148" s="125" t="s">
        <v>233</v>
      </c>
      <c r="D148" s="257"/>
      <c r="E148" s="211"/>
      <c r="F148" s="258"/>
      <c r="G148" s="259"/>
      <c r="H148" s="209"/>
      <c r="I148" s="29">
        <f t="shared" si="191"/>
        <v>0</v>
      </c>
      <c r="J148" s="29">
        <f t="shared" si="192"/>
        <v>0</v>
      </c>
      <c r="K148" s="328" t="str">
        <f t="shared" si="193"/>
        <v/>
      </c>
      <c r="L148" s="221"/>
      <c r="M148" s="97" t="str">
        <f t="shared" si="194"/>
        <v/>
      </c>
      <c r="N148" s="226"/>
      <c r="O148" s="226"/>
      <c r="P148" s="29">
        <f t="shared" si="195"/>
        <v>0</v>
      </c>
      <c r="Q148" s="108">
        <f t="shared" ref="Q148:Q149" si="205">N148*O148</f>
        <v>0</v>
      </c>
      <c r="R148" s="108">
        <f t="shared" si="196"/>
        <v>0</v>
      </c>
      <c r="S148" s="231"/>
      <c r="T148" s="231"/>
      <c r="U148" s="253"/>
      <c r="V148" s="169"/>
      <c r="W148" s="334" t="str">
        <f t="shared" si="201"/>
        <v/>
      </c>
      <c r="X148" s="161"/>
      <c r="Y148" s="162"/>
      <c r="Z148" s="162"/>
      <c r="AA148" s="154" t="s">
        <v>254</v>
      </c>
      <c r="AB148" s="162"/>
      <c r="AC148" s="162"/>
      <c r="AD148" s="238"/>
      <c r="AE148" s="239"/>
      <c r="AF148" s="237"/>
      <c r="AG148" s="155" t="str">
        <f t="shared" si="197"/>
        <v>〇</v>
      </c>
      <c r="AI148" s="8" t="s">
        <v>128</v>
      </c>
    </row>
    <row r="149" spans="2:38" s="8" customFormat="1" ht="18" hidden="1" customHeight="1">
      <c r="B149" s="400"/>
      <c r="C149" s="125" t="s">
        <v>234</v>
      </c>
      <c r="D149" s="260"/>
      <c r="E149" s="213"/>
      <c r="F149" s="261"/>
      <c r="G149" s="262"/>
      <c r="H149" s="215"/>
      <c r="I149" s="30">
        <f t="shared" si="191"/>
        <v>0</v>
      </c>
      <c r="J149" s="30">
        <f t="shared" si="192"/>
        <v>0</v>
      </c>
      <c r="K149" s="329" t="str">
        <f t="shared" si="193"/>
        <v/>
      </c>
      <c r="L149" s="222"/>
      <c r="M149" s="97" t="str">
        <f t="shared" si="194"/>
        <v/>
      </c>
      <c r="N149" s="228"/>
      <c r="O149" s="228"/>
      <c r="P149" s="30">
        <f t="shared" si="195"/>
        <v>0</v>
      </c>
      <c r="Q149" s="109">
        <f t="shared" si="205"/>
        <v>0</v>
      </c>
      <c r="R149" s="109">
        <f t="shared" si="196"/>
        <v>0</v>
      </c>
      <c r="S149" s="231"/>
      <c r="T149" s="231"/>
      <c r="U149" s="254"/>
      <c r="V149" s="170"/>
      <c r="W149" s="334" t="str">
        <f t="shared" si="201"/>
        <v/>
      </c>
      <c r="X149" s="161"/>
      <c r="Y149" s="162"/>
      <c r="Z149" s="162"/>
      <c r="AA149" s="247" t="s">
        <v>254</v>
      </c>
      <c r="AB149" s="162"/>
      <c r="AC149" s="162"/>
      <c r="AD149" s="238"/>
      <c r="AE149" s="239"/>
      <c r="AF149" s="249"/>
      <c r="AG149" s="157" t="str">
        <f t="shared" si="197"/>
        <v>〇</v>
      </c>
      <c r="AI149" s="101"/>
    </row>
    <row r="150" spans="2:38" s="8" customFormat="1" ht="18" customHeight="1">
      <c r="B150" s="400"/>
      <c r="C150" s="303"/>
      <c r="D150" s="379" t="s">
        <v>130</v>
      </c>
      <c r="E150" s="380"/>
      <c r="F150" s="380"/>
      <c r="G150" s="381"/>
      <c r="H150" s="382"/>
      <c r="I150" s="282">
        <f>SUM(I140:I149)</f>
        <v>0</v>
      </c>
      <c r="J150" s="282">
        <f>SUM(J140:J149)</f>
        <v>0</v>
      </c>
      <c r="K150" s="282">
        <f>IF(J150="","",ROUNDDOWN(J150*$AL$7-L150,0))</f>
        <v>0</v>
      </c>
      <c r="L150" s="283"/>
      <c r="M150" s="121"/>
      <c r="N150" s="302"/>
      <c r="O150" s="285"/>
      <c r="P150" s="296">
        <f>SUM(P140:P149)</f>
        <v>0</v>
      </c>
      <c r="Q150" s="288">
        <f>SUM(Q140:Q149)</f>
        <v>0</v>
      </c>
      <c r="R150" s="288">
        <f>SUM(R140:R149)</f>
        <v>0</v>
      </c>
      <c r="S150" s="297"/>
      <c r="T150" s="297"/>
      <c r="U150" s="297"/>
      <c r="V150" s="288">
        <f>IF(R150="","",ROUNDDOWN(R150*$AL$7-W150,0))</f>
        <v>0</v>
      </c>
      <c r="W150" s="321"/>
      <c r="X150" s="289"/>
      <c r="Y150" s="290"/>
      <c r="Z150" s="290"/>
      <c r="AA150" s="290"/>
      <c r="AB150" s="290"/>
      <c r="AC150" s="290"/>
      <c r="AD150" s="291"/>
      <c r="AE150" s="292"/>
      <c r="AF150" s="293"/>
      <c r="AG150" s="294"/>
      <c r="AH150" s="89" t="str">
        <f>IF(AND(ABS(P150-Q150)&gt;P150*0.2,ABS(P150-R150)&gt;=100000),"超過","")</f>
        <v/>
      </c>
      <c r="AI150" s="89"/>
      <c r="AJ150" s="89"/>
      <c r="AK150" s="101"/>
    </row>
    <row r="151" spans="2:38" s="8" customFormat="1" ht="18" customHeight="1">
      <c r="B151" s="400" t="s">
        <v>7</v>
      </c>
      <c r="C151" s="165"/>
      <c r="D151" s="15"/>
      <c r="E151" s="118"/>
      <c r="F151" s="16"/>
      <c r="G151" s="37"/>
      <c r="H151" s="17"/>
      <c r="I151" s="28">
        <f t="shared" ref="I151:I153" si="206">G151*H151</f>
        <v>0</v>
      </c>
      <c r="J151" s="28">
        <f t="shared" ref="J151:J153" si="207">I151</f>
        <v>0</v>
      </c>
      <c r="K151" s="327" t="str">
        <f t="shared" ref="K151:K153" si="208">IF((H151&lt;&gt;"")*(J151&lt;10000),"１万円未満は対象外","")</f>
        <v/>
      </c>
      <c r="L151" s="34"/>
      <c r="M151" s="97" t="str">
        <f t="shared" si="194"/>
        <v/>
      </c>
      <c r="N151" s="115"/>
      <c r="O151" s="115"/>
      <c r="P151" s="28">
        <f>J151</f>
        <v>0</v>
      </c>
      <c r="Q151" s="112">
        <f>N151*O151</f>
        <v>0</v>
      </c>
      <c r="R151" s="112">
        <f t="shared" ref="R151:R153" si="209">IF(AD151="支払先",(Q151*(1+$AN$2)-AE151)/(1+$AN$2),Q151)</f>
        <v>0</v>
      </c>
      <c r="S151" s="122"/>
      <c r="T151" s="122"/>
      <c r="U151" s="53"/>
      <c r="V151" s="168"/>
      <c r="W151" s="124" t="str">
        <f t="shared" si="201"/>
        <v/>
      </c>
      <c r="X151" s="151"/>
      <c r="Y151" s="140"/>
      <c r="Z151" s="140"/>
      <c r="AA151" s="140"/>
      <c r="AB151" s="140"/>
      <c r="AC151" s="140"/>
      <c r="AD151" s="279"/>
      <c r="AE151" s="251"/>
      <c r="AF151" s="141"/>
      <c r="AG151" s="152" t="str">
        <f t="shared" ref="AG151:AG153" si="210">IF(Y151&gt;=X151,IF(Z151&gt;=Y151,IF(AB151&gt;=Z151,IF(AC151&gt;=AB151,"〇","日付確認"),"日付確認"),"日付確認"),"日付確認")</f>
        <v>〇</v>
      </c>
      <c r="AI151" s="105" t="s">
        <v>164</v>
      </c>
    </row>
    <row r="152" spans="2:38" s="8" customFormat="1" ht="18" customHeight="1">
      <c r="B152" s="400"/>
      <c r="C152" s="163"/>
      <c r="D152" s="18"/>
      <c r="E152" s="119"/>
      <c r="F152" s="19"/>
      <c r="G152" s="38"/>
      <c r="H152" s="20"/>
      <c r="I152" s="29">
        <f t="shared" si="206"/>
        <v>0</v>
      </c>
      <c r="J152" s="29">
        <f t="shared" si="207"/>
        <v>0</v>
      </c>
      <c r="K152" s="328" t="str">
        <f t="shared" si="208"/>
        <v/>
      </c>
      <c r="L152" s="35"/>
      <c r="M152" s="97" t="str">
        <f t="shared" si="194"/>
        <v/>
      </c>
      <c r="N152" s="116"/>
      <c r="O152" s="116"/>
      <c r="P152" s="29">
        <f>J152</f>
        <v>0</v>
      </c>
      <c r="Q152" s="108">
        <f t="shared" ref="Q152:Q153" si="211">N152*O152</f>
        <v>0</v>
      </c>
      <c r="R152" s="108">
        <f t="shared" si="209"/>
        <v>0</v>
      </c>
      <c r="S152" s="122"/>
      <c r="T152" s="122"/>
      <c r="U152" s="54"/>
      <c r="V152" s="169"/>
      <c r="W152" s="125" t="str">
        <f t="shared" si="201"/>
        <v/>
      </c>
      <c r="X152" s="151"/>
      <c r="Y152" s="140"/>
      <c r="Z152" s="140"/>
      <c r="AA152" s="140"/>
      <c r="AB152" s="140"/>
      <c r="AC152" s="140"/>
      <c r="AD152" s="280"/>
      <c r="AE152" s="251"/>
      <c r="AF152" s="141"/>
      <c r="AG152" s="152" t="str">
        <f t="shared" si="210"/>
        <v>〇</v>
      </c>
    </row>
    <row r="153" spans="2:38" s="8" customFormat="1" ht="18" customHeight="1">
      <c r="B153" s="400"/>
      <c r="C153" s="166"/>
      <c r="D153" s="21"/>
      <c r="E153" s="120"/>
      <c r="F153" s="22"/>
      <c r="G153" s="39"/>
      <c r="H153" s="23"/>
      <c r="I153" s="30">
        <f t="shared" si="206"/>
        <v>0</v>
      </c>
      <c r="J153" s="30">
        <f t="shared" si="207"/>
        <v>0</v>
      </c>
      <c r="K153" s="329" t="str">
        <f t="shared" si="208"/>
        <v/>
      </c>
      <c r="L153" s="33"/>
      <c r="M153" s="97" t="str">
        <f t="shared" si="194"/>
        <v/>
      </c>
      <c r="N153" s="117"/>
      <c r="O153" s="117"/>
      <c r="P153" s="30">
        <f>J153</f>
        <v>0</v>
      </c>
      <c r="Q153" s="109">
        <f t="shared" si="211"/>
        <v>0</v>
      </c>
      <c r="R153" s="109">
        <f t="shared" si="209"/>
        <v>0</v>
      </c>
      <c r="S153" s="122"/>
      <c r="T153" s="122"/>
      <c r="U153" s="55"/>
      <c r="V153" s="170"/>
      <c r="W153" s="126" t="str">
        <f t="shared" si="201"/>
        <v/>
      </c>
      <c r="X153" s="151"/>
      <c r="Y153" s="140"/>
      <c r="Z153" s="140"/>
      <c r="AA153" s="140"/>
      <c r="AB153" s="140"/>
      <c r="AC153" s="140"/>
      <c r="AD153" s="280"/>
      <c r="AE153" s="251"/>
      <c r="AF153" s="141"/>
      <c r="AG153" s="152" t="str">
        <f t="shared" si="210"/>
        <v>〇</v>
      </c>
    </row>
    <row r="154" spans="2:38" s="8" customFormat="1" ht="18" customHeight="1">
      <c r="B154" s="429"/>
      <c r="C154" s="164"/>
      <c r="D154" s="425" t="s">
        <v>8</v>
      </c>
      <c r="E154" s="426"/>
      <c r="F154" s="426"/>
      <c r="G154" s="426"/>
      <c r="H154" s="426"/>
      <c r="I154" s="31">
        <f>SUM(I151:I153)</f>
        <v>0</v>
      </c>
      <c r="J154" s="31">
        <f>SUM(J151:J153)</f>
        <v>0</v>
      </c>
      <c r="K154" s="31">
        <f>IF(J154="","",ROUNDDOWN(J154*$AL$7-L154,0))</f>
        <v>0</v>
      </c>
      <c r="L154" s="173"/>
      <c r="M154" s="102"/>
      <c r="N154" s="114"/>
      <c r="O154" s="110"/>
      <c r="P154" s="113">
        <f>SUM(P151:P153)</f>
        <v>0</v>
      </c>
      <c r="Q154" s="111">
        <f>SUM(Q151:Q153)</f>
        <v>0</v>
      </c>
      <c r="R154" s="111">
        <f>SUM(R151:R153)</f>
        <v>0</v>
      </c>
      <c r="S154" s="52"/>
      <c r="T154" s="52"/>
      <c r="U154" s="52"/>
      <c r="V154" s="111">
        <f>IF(R154="","",ROUNDDOWN(R154*$AL$7-W154,0))</f>
        <v>0</v>
      </c>
      <c r="W154" s="107"/>
      <c r="X154" s="150"/>
      <c r="Y154" s="142"/>
      <c r="Z154" s="142"/>
      <c r="AA154" s="142"/>
      <c r="AB154" s="142"/>
      <c r="AC154" s="142"/>
      <c r="AD154" s="149"/>
      <c r="AE154" s="132"/>
      <c r="AF154" s="143"/>
      <c r="AG154" s="144"/>
      <c r="AH154" s="89" t="str">
        <f>IF(AND(ABS(P154-Q154)&gt;P154*0.2,ABS(P154-R154)&gt;=100000),"超過","")</f>
        <v/>
      </c>
      <c r="AI154" s="89"/>
      <c r="AJ154" s="89"/>
    </row>
    <row r="155" spans="2:38" s="7" customFormat="1" ht="18" customHeight="1" thickBot="1">
      <c r="B155" s="388" t="s">
        <v>28</v>
      </c>
      <c r="C155" s="389"/>
      <c r="D155" s="390"/>
      <c r="E155" s="390"/>
      <c r="F155" s="390"/>
      <c r="G155" s="390"/>
      <c r="H155" s="390"/>
      <c r="I155" s="304">
        <f>I58+I79+I95+I106+I117+I128+I139+I150+I154</f>
        <v>0</v>
      </c>
      <c r="J155" s="304">
        <f>J58+J79+J95+J106+J117+J128+J139+J150+J154</f>
        <v>0</v>
      </c>
      <c r="K155" s="304">
        <f>IF((K58+K79+K95+K106+K117+K128+K139+K150+K154)&gt;AJ6*10000,AJ6*10000,(K58+K79+K95+K106+K117+K128+K139+K150+K154))</f>
        <v>0</v>
      </c>
      <c r="L155" s="305"/>
      <c r="M155" s="129"/>
      <c r="N155" s="306"/>
      <c r="O155" s="307"/>
      <c r="P155" s="308">
        <f>P58+P79+P95+P106+P117+P128+P139</f>
        <v>0</v>
      </c>
      <c r="Q155" s="309">
        <f>Q58+Q79+Q95+Q106+Q117+Q128+Q139+Q150+Q154</f>
        <v>0</v>
      </c>
      <c r="R155" s="309">
        <f>R58+R79+R95+R106+R117+R128+R139+R150+R154</f>
        <v>0</v>
      </c>
      <c r="S155" s="310"/>
      <c r="T155" s="310"/>
      <c r="U155" s="310"/>
      <c r="V155" s="309">
        <f>IF((V58+V79+V95+V106+V117+V128+V139+V150+V154)&gt;K155,K155,V58+V79+V95+V106+V117+V128+V139+V150+V154)</f>
        <v>0</v>
      </c>
      <c r="W155" s="311"/>
      <c r="X155" s="312"/>
      <c r="Y155" s="313"/>
      <c r="Z155" s="313"/>
      <c r="AA155" s="313"/>
      <c r="AB155" s="313"/>
      <c r="AC155" s="313"/>
      <c r="AD155" s="314"/>
      <c r="AE155" s="315"/>
      <c r="AF155" s="316" t="str">
        <f>IF(R155&gt;P155,"×","○")</f>
        <v>○</v>
      </c>
      <c r="AG155" s="317"/>
      <c r="AH155" s="130"/>
      <c r="AI155" s="123" t="str">
        <f>IF((K58+K79+K95+K106+K117+K128+K139+K150+K154)&gt;$AJ$6*10000,$AJ$6,"")</f>
        <v/>
      </c>
      <c r="AJ155" s="123" t="str">
        <f>IF((W58+W79+W95+W106+W117+W128+W139+W150+W154)&gt;$AJ$6,$AJ$6,"")</f>
        <v/>
      </c>
      <c r="AK155" s="43"/>
    </row>
    <row r="156" spans="2:38" s="11" customFormat="1" ht="24" customHeight="1">
      <c r="B156" s="11" t="s">
        <v>9</v>
      </c>
      <c r="C156" s="58"/>
      <c r="K156" s="365" t="str">
        <f>IF(AND(AJ7&gt;0,NOT(AN4&gt;0)),"小計の備考欄に申請超過額:AJ7を入力",IF(AND(AN4&gt;0,AN5&gt;0),"小計の備考欄に内示超過額:AN5を入力",""))</f>
        <v/>
      </c>
      <c r="L156" s="12"/>
      <c r="R156" s="90"/>
      <c r="V156" s="365" t="str">
        <f>IF(AN7&gt;0,"交付決定額からの超過額：AN7を小計の備考欄に入力","")</f>
        <v/>
      </c>
      <c r="W156" s="58"/>
      <c r="X156" s="136"/>
      <c r="Y156" s="136"/>
      <c r="Z156" s="136"/>
      <c r="AA156" s="136"/>
      <c r="AB156" s="136"/>
      <c r="AC156" s="136"/>
      <c r="AD156" s="133"/>
      <c r="AE156" s="134"/>
      <c r="AF156" s="139"/>
      <c r="AG156" s="136"/>
      <c r="AI156" s="127" t="str">
        <f>IF(AI155&lt;&gt;"","↑限度額（万円）","")</f>
        <v/>
      </c>
      <c r="AJ156" s="128" t="str">
        <f>IF(AJ155&lt;&gt;"","↑限度額（万円）","")</f>
        <v/>
      </c>
    </row>
    <row r="157" spans="2:38" s="11" customFormat="1" ht="12">
      <c r="B157" s="10" t="s">
        <v>10</v>
      </c>
      <c r="C157" s="58"/>
      <c r="D157" s="11" t="s">
        <v>37</v>
      </c>
      <c r="L157" s="12"/>
      <c r="M157" s="12"/>
      <c r="W157" s="58"/>
      <c r="X157" s="136"/>
      <c r="Y157" s="136"/>
      <c r="Z157" s="136"/>
      <c r="AA157" s="136"/>
      <c r="AB157" s="136"/>
      <c r="AC157" s="136"/>
      <c r="AD157" s="134"/>
      <c r="AE157" s="135"/>
      <c r="AF157" s="139"/>
      <c r="AG157" s="136"/>
    </row>
    <row r="158" spans="2:38" s="11" customFormat="1" ht="12">
      <c r="B158" s="10" t="s">
        <v>26</v>
      </c>
      <c r="C158" s="59"/>
      <c r="D158" s="11" t="s">
        <v>11</v>
      </c>
      <c r="L158" s="12"/>
      <c r="M158" s="12"/>
      <c r="W158" s="59"/>
      <c r="X158" s="136"/>
      <c r="Y158" s="136"/>
      <c r="Z158" s="136"/>
      <c r="AA158" s="136"/>
      <c r="AB158" s="136"/>
      <c r="AC158" s="136"/>
      <c r="AD158" s="134"/>
      <c r="AE158" s="134"/>
      <c r="AF158" s="139"/>
      <c r="AG158" s="136"/>
    </row>
    <row r="159" spans="2:38" ht="12">
      <c r="B159" s="24"/>
      <c r="C159" s="59"/>
      <c r="D159" s="25"/>
      <c r="P159" s="11"/>
      <c r="Q159" s="11"/>
      <c r="R159" s="11"/>
      <c r="S159" s="11"/>
      <c r="T159" s="11"/>
      <c r="U159" s="11"/>
      <c r="V159" s="11"/>
      <c r="W159" s="59"/>
      <c r="AI159" s="171"/>
      <c r="AJ159" s="374" t="str">
        <f>IF(AI159&lt;&gt;"","←小計から差し引く金額を小計行の備考に記入し、合計の計算が合うように調整！なお、変更申請が必要な20％越えは要する経費が対象","")</f>
        <v/>
      </c>
      <c r="AK159" s="374"/>
      <c r="AL159" s="374"/>
    </row>
    <row r="160" spans="2:38" ht="35.25" customHeight="1">
      <c r="AI160" s="61"/>
      <c r="AJ160" s="374"/>
      <c r="AK160" s="374"/>
      <c r="AL160" s="374"/>
    </row>
    <row r="161" spans="35:35">
      <c r="AI161" s="172"/>
    </row>
  </sheetData>
  <sheetProtection insertRows="0" deleteRows="0"/>
  <customSheetViews>
    <customSheetView guid="{D1DC065C-FBD2-4E11-8189-C4A74C5EA855}" showPageBreaks="1" showGridLines="0" fitToPage="1" printArea="1" hiddenColumns="1">
      <pane xSplit="3" ySplit="7" topLeftCell="D8" activePane="bottomRight" state="frozen"/>
      <selection pane="bottomRight" activeCell="X1" sqref="X1:AG1048576"/>
      <pageMargins left="0.59055118110236227" right="0.39370078740157483" top="0.39370078740157483" bottom="0.39370078740157483" header="0.19685039370078741" footer="0.19685039370078741"/>
      <printOptions horizontalCentered="1"/>
      <pageSetup paperSize="9" scale="93" fitToHeight="3" orientation="portrait" r:id="rId1"/>
      <headerFooter alignWithMargins="0"/>
    </customSheetView>
    <customSheetView guid="{97087E2F-9A03-4F60-9DF0-967C532F433F}" showPageBreaks="1" showGridLines="0" fitToPage="1" printArea="1" hiddenColumns="1">
      <pane xSplit="3" ySplit="7" topLeftCell="D8" activePane="bottomRight" state="frozen"/>
      <selection pane="bottomRight" activeCell="G1" sqref="G1:M1048576"/>
      <pageMargins left="0.59055118110236227" right="0.39370078740157483" top="0.39370078740157483" bottom="0.39370078740157483" header="0.19685039370078741" footer="0.19685039370078741"/>
      <printOptions horizontalCentered="1"/>
      <pageSetup paperSize="9" scale="93" fitToHeight="3" orientation="portrait" r:id="rId2"/>
      <headerFooter alignWithMargins="0"/>
    </customSheetView>
    <customSheetView guid="{893A87DE-80A1-4A91-BED1-DCA5C5457DD5}" showGridLines="0" fitToPage="1" printArea="1" hiddenRows="1" hiddenColumns="1">
      <pane xSplit="3" ySplit="7" topLeftCell="D8" activePane="bottomRight" state="frozen"/>
      <selection pane="bottomRight" activeCell="D74" sqref="D74:F74"/>
      <pageMargins left="0.59055118110236227" right="0.39370078740157483" top="0.39370078740157483" bottom="0.39370078740157483" header="0.19685039370078741" footer="0.19685039370078741"/>
      <printOptions horizontalCentered="1"/>
      <pageSetup paperSize="9" scale="89" orientation="portrait" r:id="rId3"/>
      <headerFooter alignWithMargins="0"/>
    </customSheetView>
    <customSheetView guid="{6600103D-1717-40FF-B96F-03AD6E22CDEB}" showPageBreaks="1" showGridLines="0" fitToPage="1" printArea="1">
      <pane xSplit="3" ySplit="7" topLeftCell="D8" activePane="bottomRight" state="frozen"/>
      <selection pane="bottomRight" activeCell="W135" sqref="W135:W144"/>
      <pageMargins left="0.59055118110236227" right="0.39370078740157483" top="0.39370078740157483" bottom="0.39370078740157483" header="0.19685039370078741" footer="0.19685039370078741"/>
      <printOptions horizontalCentered="1"/>
      <pageSetup paperSize="9" scale="84" fitToHeight="3" orientation="portrait" r:id="rId4"/>
      <headerFooter alignWithMargins="0"/>
    </customSheetView>
    <customSheetView guid="{AB4BBB3A-E2F6-450D-94FE-358C4D7C7EB7}" showPageBreaks="1" showGridLines="0" fitToPage="1" printArea="1" hiddenColumns="1">
      <pane xSplit="3" ySplit="7" topLeftCell="D8" activePane="bottomRight" state="frozen"/>
      <selection pane="bottomRight" activeCell="C8" sqref="C8"/>
      <pageMargins left="0.59055118110236227" right="0.39370078740157483" top="0.39370078740157483" bottom="0.39370078740157483" header="0.19685039370078741" footer="0.19685039370078741"/>
      <printOptions horizontalCentered="1"/>
      <pageSetup paperSize="9" scale="84" fitToHeight="3" orientation="portrait" r:id="rId5"/>
      <headerFooter alignWithMargins="0"/>
    </customSheetView>
  </customSheetViews>
  <mergeCells count="59">
    <mergeCell ref="D154:H154"/>
    <mergeCell ref="B59:B79"/>
    <mergeCell ref="B80:B95"/>
    <mergeCell ref="B129:B139"/>
    <mergeCell ref="B140:B150"/>
    <mergeCell ref="B151:B154"/>
    <mergeCell ref="B118:B128"/>
    <mergeCell ref="B107:B117"/>
    <mergeCell ref="B96:B106"/>
    <mergeCell ref="D95:F95"/>
    <mergeCell ref="G95:H95"/>
    <mergeCell ref="D106:F106"/>
    <mergeCell ref="G106:H106"/>
    <mergeCell ref="O3:T3"/>
    <mergeCell ref="B1:E1"/>
    <mergeCell ref="T4:W4"/>
    <mergeCell ref="T5:W5"/>
    <mergeCell ref="N6:N7"/>
    <mergeCell ref="O6:O7"/>
    <mergeCell ref="S6:S7"/>
    <mergeCell ref="T6:T7"/>
    <mergeCell ref="U6:U7"/>
    <mergeCell ref="V6:V7"/>
    <mergeCell ref="W6:W7"/>
    <mergeCell ref="K6:K7"/>
    <mergeCell ref="L6:L7"/>
    <mergeCell ref="I6:I7"/>
    <mergeCell ref="J4:L4"/>
    <mergeCell ref="J2:L2"/>
    <mergeCell ref="J3:L3"/>
    <mergeCell ref="D150:F150"/>
    <mergeCell ref="G150:H150"/>
    <mergeCell ref="J5:L5"/>
    <mergeCell ref="G6:G7"/>
    <mergeCell ref="H6:H7"/>
    <mergeCell ref="J6:J7"/>
    <mergeCell ref="B3:H3"/>
    <mergeCell ref="B8:B58"/>
    <mergeCell ref="B6:B7"/>
    <mergeCell ref="D6:D7"/>
    <mergeCell ref="E6:E7"/>
    <mergeCell ref="F6:F7"/>
    <mergeCell ref="C6:C7"/>
    <mergeCell ref="AJ159:AL160"/>
    <mergeCell ref="X6:AC6"/>
    <mergeCell ref="AF6:AG6"/>
    <mergeCell ref="D139:F139"/>
    <mergeCell ref="G139:H139"/>
    <mergeCell ref="D79:F79"/>
    <mergeCell ref="G79:H79"/>
    <mergeCell ref="P6:R6"/>
    <mergeCell ref="D117:F117"/>
    <mergeCell ref="G117:H117"/>
    <mergeCell ref="D128:F128"/>
    <mergeCell ref="G128:H128"/>
    <mergeCell ref="D58:F58"/>
    <mergeCell ref="G58:H58"/>
    <mergeCell ref="AD6:AE6"/>
    <mergeCell ref="B155:H155"/>
  </mergeCells>
  <phoneticPr fontId="2"/>
  <conditionalFormatting sqref="X9:AC9">
    <cfRule type="duplicateValues" dxfId="100" priority="104"/>
  </conditionalFormatting>
  <conditionalFormatting sqref="AA10">
    <cfRule type="duplicateValues" dxfId="99" priority="101"/>
  </conditionalFormatting>
  <conditionalFormatting sqref="AA11">
    <cfRule type="duplicateValues" dxfId="98" priority="99"/>
  </conditionalFormatting>
  <conditionalFormatting sqref="AA12">
    <cfRule type="duplicateValues" dxfId="97" priority="98"/>
  </conditionalFormatting>
  <conditionalFormatting sqref="AA13">
    <cfRule type="duplicateValues" dxfId="96" priority="97"/>
  </conditionalFormatting>
  <conditionalFormatting sqref="AA14">
    <cfRule type="duplicateValues" dxfId="95" priority="96"/>
  </conditionalFormatting>
  <conditionalFormatting sqref="AA15">
    <cfRule type="duplicateValues" dxfId="94" priority="95"/>
  </conditionalFormatting>
  <conditionalFormatting sqref="AA16">
    <cfRule type="duplicateValues" dxfId="93" priority="94"/>
  </conditionalFormatting>
  <conditionalFormatting sqref="AA17">
    <cfRule type="duplicateValues" dxfId="92" priority="93"/>
  </conditionalFormatting>
  <conditionalFormatting sqref="AA18">
    <cfRule type="duplicateValues" dxfId="91" priority="92"/>
  </conditionalFormatting>
  <conditionalFormatting sqref="AA19">
    <cfRule type="duplicateValues" dxfId="90" priority="91"/>
  </conditionalFormatting>
  <conditionalFormatting sqref="AA20">
    <cfRule type="duplicateValues" dxfId="89" priority="90"/>
  </conditionalFormatting>
  <conditionalFormatting sqref="AA21">
    <cfRule type="duplicateValues" dxfId="88" priority="89"/>
  </conditionalFormatting>
  <conditionalFormatting sqref="AA22">
    <cfRule type="duplicateValues" dxfId="87" priority="88"/>
  </conditionalFormatting>
  <conditionalFormatting sqref="AA23">
    <cfRule type="duplicateValues" dxfId="86" priority="87"/>
  </conditionalFormatting>
  <conditionalFormatting sqref="AA24">
    <cfRule type="duplicateValues" dxfId="85" priority="86"/>
  </conditionalFormatting>
  <conditionalFormatting sqref="AA25">
    <cfRule type="duplicateValues" dxfId="84" priority="85"/>
  </conditionalFormatting>
  <conditionalFormatting sqref="AA26">
    <cfRule type="duplicateValues" dxfId="83" priority="84"/>
  </conditionalFormatting>
  <conditionalFormatting sqref="AA27">
    <cfRule type="duplicateValues" dxfId="82" priority="83"/>
  </conditionalFormatting>
  <conditionalFormatting sqref="AA28">
    <cfRule type="duplicateValues" dxfId="81" priority="82"/>
  </conditionalFormatting>
  <conditionalFormatting sqref="AA29">
    <cfRule type="duplicateValues" dxfId="80" priority="81"/>
  </conditionalFormatting>
  <conditionalFormatting sqref="AA30">
    <cfRule type="duplicateValues" dxfId="79" priority="80"/>
  </conditionalFormatting>
  <conditionalFormatting sqref="AA31">
    <cfRule type="duplicateValues" dxfId="78" priority="79"/>
  </conditionalFormatting>
  <conditionalFormatting sqref="AA32">
    <cfRule type="duplicateValues" dxfId="77" priority="78"/>
  </conditionalFormatting>
  <conditionalFormatting sqref="AA33">
    <cfRule type="duplicateValues" dxfId="76" priority="77"/>
  </conditionalFormatting>
  <conditionalFormatting sqref="AA34">
    <cfRule type="duplicateValues" dxfId="75" priority="76"/>
  </conditionalFormatting>
  <conditionalFormatting sqref="AA35">
    <cfRule type="duplicateValues" dxfId="74" priority="75"/>
  </conditionalFormatting>
  <conditionalFormatting sqref="AA36">
    <cfRule type="duplicateValues" dxfId="73" priority="74"/>
  </conditionalFormatting>
  <conditionalFormatting sqref="AA37">
    <cfRule type="duplicateValues" dxfId="72" priority="73"/>
  </conditionalFormatting>
  <conditionalFormatting sqref="AA38">
    <cfRule type="duplicateValues" dxfId="71" priority="72"/>
  </conditionalFormatting>
  <conditionalFormatting sqref="AA39">
    <cfRule type="duplicateValues" dxfId="70" priority="71"/>
  </conditionalFormatting>
  <conditionalFormatting sqref="AA40">
    <cfRule type="duplicateValues" dxfId="69" priority="70"/>
  </conditionalFormatting>
  <conditionalFormatting sqref="AA41">
    <cfRule type="duplicateValues" dxfId="68" priority="69"/>
  </conditionalFormatting>
  <conditionalFormatting sqref="AA42">
    <cfRule type="duplicateValues" dxfId="67" priority="68"/>
  </conditionalFormatting>
  <conditionalFormatting sqref="AA43">
    <cfRule type="duplicateValues" dxfId="66" priority="67"/>
  </conditionalFormatting>
  <conditionalFormatting sqref="AA44">
    <cfRule type="duplicateValues" dxfId="65" priority="66"/>
  </conditionalFormatting>
  <conditionalFormatting sqref="AA45">
    <cfRule type="duplicateValues" dxfId="64" priority="65"/>
  </conditionalFormatting>
  <conditionalFormatting sqref="AA46">
    <cfRule type="duplicateValues" dxfId="63" priority="64"/>
  </conditionalFormatting>
  <conditionalFormatting sqref="AA47">
    <cfRule type="duplicateValues" dxfId="62" priority="63"/>
  </conditionalFormatting>
  <conditionalFormatting sqref="AA48">
    <cfRule type="duplicateValues" dxfId="61" priority="62"/>
  </conditionalFormatting>
  <conditionalFormatting sqref="AA49">
    <cfRule type="duplicateValues" dxfId="60" priority="61"/>
  </conditionalFormatting>
  <conditionalFormatting sqref="AA50">
    <cfRule type="duplicateValues" dxfId="59" priority="60"/>
  </conditionalFormatting>
  <conditionalFormatting sqref="AA51">
    <cfRule type="duplicateValues" dxfId="58" priority="59"/>
  </conditionalFormatting>
  <conditionalFormatting sqref="AA52">
    <cfRule type="duplicateValues" dxfId="57" priority="58"/>
  </conditionalFormatting>
  <conditionalFormatting sqref="AA53">
    <cfRule type="duplicateValues" dxfId="56" priority="57"/>
  </conditionalFormatting>
  <conditionalFormatting sqref="AA54">
    <cfRule type="duplicateValues" dxfId="55" priority="56"/>
  </conditionalFormatting>
  <conditionalFormatting sqref="AA55">
    <cfRule type="duplicateValues" dxfId="54" priority="55"/>
  </conditionalFormatting>
  <conditionalFormatting sqref="AA56">
    <cfRule type="duplicateValues" dxfId="53" priority="54"/>
  </conditionalFormatting>
  <conditionalFormatting sqref="AA81">
    <cfRule type="duplicateValues" dxfId="52" priority="53"/>
  </conditionalFormatting>
  <conditionalFormatting sqref="AA82">
    <cfRule type="duplicateValues" dxfId="51" priority="52"/>
  </conditionalFormatting>
  <conditionalFormatting sqref="AA83">
    <cfRule type="duplicateValues" dxfId="50" priority="51"/>
  </conditionalFormatting>
  <conditionalFormatting sqref="AA84">
    <cfRule type="duplicateValues" dxfId="49" priority="50"/>
  </conditionalFormatting>
  <conditionalFormatting sqref="AA85">
    <cfRule type="duplicateValues" dxfId="48" priority="49"/>
  </conditionalFormatting>
  <conditionalFormatting sqref="AA86">
    <cfRule type="duplicateValues" dxfId="47" priority="48"/>
  </conditionalFormatting>
  <conditionalFormatting sqref="AA87">
    <cfRule type="duplicateValues" dxfId="46" priority="47"/>
  </conditionalFormatting>
  <conditionalFormatting sqref="AA88">
    <cfRule type="duplicateValues" dxfId="45" priority="46"/>
  </conditionalFormatting>
  <conditionalFormatting sqref="AA89">
    <cfRule type="duplicateValues" dxfId="44" priority="45"/>
  </conditionalFormatting>
  <conditionalFormatting sqref="AA90">
    <cfRule type="duplicateValues" dxfId="43" priority="44"/>
  </conditionalFormatting>
  <conditionalFormatting sqref="AA91">
    <cfRule type="duplicateValues" dxfId="42" priority="43"/>
  </conditionalFormatting>
  <conditionalFormatting sqref="AA92">
    <cfRule type="duplicateValues" dxfId="41" priority="42"/>
  </conditionalFormatting>
  <conditionalFormatting sqref="AA93">
    <cfRule type="duplicateValues" dxfId="40" priority="41"/>
  </conditionalFormatting>
  <conditionalFormatting sqref="AA97">
    <cfRule type="duplicateValues" dxfId="39" priority="40"/>
  </conditionalFormatting>
  <conditionalFormatting sqref="AA98">
    <cfRule type="duplicateValues" dxfId="38" priority="39"/>
  </conditionalFormatting>
  <conditionalFormatting sqref="AA99">
    <cfRule type="duplicateValues" dxfId="37" priority="38"/>
  </conditionalFormatting>
  <conditionalFormatting sqref="AA100">
    <cfRule type="duplicateValues" dxfId="36" priority="37"/>
  </conditionalFormatting>
  <conditionalFormatting sqref="AA101">
    <cfRule type="duplicateValues" dxfId="35" priority="36"/>
  </conditionalFormatting>
  <conditionalFormatting sqref="AA102">
    <cfRule type="duplicateValues" dxfId="34" priority="35"/>
  </conditionalFormatting>
  <conditionalFormatting sqref="AA103">
    <cfRule type="duplicateValues" dxfId="33" priority="34"/>
  </conditionalFormatting>
  <conditionalFormatting sqref="AA104">
    <cfRule type="duplicateValues" dxfId="32" priority="33"/>
  </conditionalFormatting>
  <conditionalFormatting sqref="AA108">
    <cfRule type="duplicateValues" dxfId="31" priority="32"/>
  </conditionalFormatting>
  <conditionalFormatting sqref="AA109">
    <cfRule type="duplicateValues" dxfId="30" priority="31"/>
  </conditionalFormatting>
  <conditionalFormatting sqref="AA110">
    <cfRule type="duplicateValues" dxfId="29" priority="30"/>
  </conditionalFormatting>
  <conditionalFormatting sqref="AA111">
    <cfRule type="duplicateValues" dxfId="28" priority="29"/>
  </conditionalFormatting>
  <conditionalFormatting sqref="AA112">
    <cfRule type="duplicateValues" dxfId="27" priority="28"/>
  </conditionalFormatting>
  <conditionalFormatting sqref="AA113">
    <cfRule type="duplicateValues" dxfId="26" priority="27"/>
  </conditionalFormatting>
  <conditionalFormatting sqref="AA114">
    <cfRule type="duplicateValues" dxfId="25" priority="26"/>
  </conditionalFormatting>
  <conditionalFormatting sqref="AA115">
    <cfRule type="duplicateValues" dxfId="24" priority="25"/>
  </conditionalFormatting>
  <conditionalFormatting sqref="AA119">
    <cfRule type="duplicateValues" dxfId="23" priority="24"/>
  </conditionalFormatting>
  <conditionalFormatting sqref="AA120">
    <cfRule type="duplicateValues" dxfId="22" priority="23"/>
  </conditionalFormatting>
  <conditionalFormatting sqref="AA121">
    <cfRule type="duplicateValues" dxfId="21" priority="22"/>
  </conditionalFormatting>
  <conditionalFormatting sqref="AA122">
    <cfRule type="duplicateValues" dxfId="20" priority="21"/>
  </conditionalFormatting>
  <conditionalFormatting sqref="AA123">
    <cfRule type="duplicateValues" dxfId="19" priority="20"/>
  </conditionalFormatting>
  <conditionalFormatting sqref="AA124">
    <cfRule type="duplicateValues" dxfId="18" priority="19"/>
  </conditionalFormatting>
  <conditionalFormatting sqref="AA125">
    <cfRule type="duplicateValues" dxfId="17" priority="18"/>
  </conditionalFormatting>
  <conditionalFormatting sqref="AA126">
    <cfRule type="duplicateValues" dxfId="16" priority="17"/>
  </conditionalFormatting>
  <conditionalFormatting sqref="AA130">
    <cfRule type="duplicateValues" dxfId="15" priority="16"/>
  </conditionalFormatting>
  <conditionalFormatting sqref="AA131">
    <cfRule type="duplicateValues" dxfId="14" priority="15"/>
  </conditionalFormatting>
  <conditionalFormatting sqref="AA132">
    <cfRule type="duplicateValues" dxfId="13" priority="14"/>
  </conditionalFormatting>
  <conditionalFormatting sqref="AA133">
    <cfRule type="duplicateValues" dxfId="12" priority="13"/>
  </conditionalFormatting>
  <conditionalFormatting sqref="AA134">
    <cfRule type="duplicateValues" dxfId="11" priority="12"/>
  </conditionalFormatting>
  <conditionalFormatting sqref="AA135">
    <cfRule type="duplicateValues" dxfId="10" priority="11"/>
  </conditionalFormatting>
  <conditionalFormatting sqref="AA136">
    <cfRule type="duplicateValues" dxfId="9" priority="10"/>
  </conditionalFormatting>
  <conditionalFormatting sqref="AA137">
    <cfRule type="duplicateValues" dxfId="8" priority="9"/>
  </conditionalFormatting>
  <conditionalFormatting sqref="AA141">
    <cfRule type="duplicateValues" dxfId="7" priority="8"/>
  </conditionalFormatting>
  <conditionalFormatting sqref="AA142">
    <cfRule type="duplicateValues" dxfId="6" priority="7"/>
  </conditionalFormatting>
  <conditionalFormatting sqref="AA143">
    <cfRule type="duplicateValues" dxfId="5" priority="6"/>
  </conditionalFormatting>
  <conditionalFormatting sqref="AA144">
    <cfRule type="duplicateValues" dxfId="4" priority="5"/>
  </conditionalFormatting>
  <conditionalFormatting sqref="AA145">
    <cfRule type="duplicateValues" dxfId="3" priority="4"/>
  </conditionalFormatting>
  <conditionalFormatting sqref="AA146">
    <cfRule type="duplicateValues" dxfId="2" priority="3"/>
  </conditionalFormatting>
  <conditionalFormatting sqref="AA147">
    <cfRule type="duplicateValues" dxfId="1" priority="2"/>
  </conditionalFormatting>
  <conditionalFormatting sqref="AA148">
    <cfRule type="duplicateValues" dxfId="0" priority="1"/>
  </conditionalFormatting>
  <dataValidations count="5">
    <dataValidation type="list" allowBlank="1" showInputMessage="1" showErrorMessage="1" sqref="B1 D1:E1" xr:uid="{93F4BE81-66C5-41AC-9A93-DFB0C0913380}">
      <formula1>"様式1号の別紙1の別添1,様式第６号の別表,様式第７号の別紙３"</formula1>
    </dataValidation>
    <dataValidation type="list" allowBlank="1" showInputMessage="1" showErrorMessage="1" sqref="AJ4:AJ5" xr:uid="{EFB63940-F7D1-449B-BE77-80CD339CAB54}">
      <formula1>"　,1"</formula1>
    </dataValidation>
    <dataValidation type="list" allowBlank="1" showInputMessage="1" showErrorMessage="1" sqref="AD140:AD149 AD151:AD153 AD80:AD94 AD96:AD105 AD107:AD116 AD118:AD127 AD129:AD138 AD9:AD57 AD59:AD78" xr:uid="{4D44ED01-B3D1-4268-8449-D7BE1EB8AE8D}">
      <formula1>"支払先,=$J$5"</formula1>
    </dataValidation>
    <dataValidation type="list" allowBlank="1" showInputMessage="1" showErrorMessage="1" sqref="AF140:AF149 AF8:AF57 AF80:AF94 AF96:AF105 AF107:AF116 AF118:AF127 AF129:AF138 AF59:AF78" xr:uid="{F874CDA7-65A0-4CE0-B1B2-FF6FABF8D27F}">
      <formula1>"○,△,×"</formula1>
    </dataValidation>
    <dataValidation type="list" allowBlank="1" showInputMessage="1" showErrorMessage="1" sqref="AD8" xr:uid="{79B0497D-E7B9-4685-8EC8-C3F5D178DC8D}">
      <formula1>"支払先,=$j$5"</formula1>
    </dataValidation>
  </dataValidations>
  <printOptions horizontalCentered="1"/>
  <pageMargins left="0.59055118110236227" right="0.39370078740157483" top="0.39370078740157483" bottom="0.39370078740157483" header="0.19685039370078741" footer="0.19685039370078741"/>
  <pageSetup paperSize="9" scale="89" orientation="portrait" r:id="rId6"/>
  <headerFooter alignWithMargins="0"/>
  <ignoredErrors>
    <ignoredError sqref="I58:J58 I79:J79 I95:J95 I106:J106 I117:J117 I128:J128 I139:J139 I150:J150 P58:R58 P79:R79 P95:R95 P106:R106 P117:R117 P150:R150 P139:R139 P128:R128" formula="1"/>
    <ignoredError sqref="W8:W57 W78 W140:W149 W129:W138 W118:W127 W107:W116 W96:W105 W80:W94 W59:W72" unlockedFormula="1"/>
  </ignoredErrors>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autoPageBreaks="0" fitToPage="1"/>
  </sheetPr>
  <dimension ref="A1:L57"/>
  <sheetViews>
    <sheetView zoomScaleNormal="100" zoomScaleSheetLayoutView="100" workbookViewId="0">
      <selection activeCell="E15" sqref="E15"/>
    </sheetView>
  </sheetViews>
  <sheetFormatPr defaultColWidth="9.33203125" defaultRowHeight="12.75"/>
  <cols>
    <col min="1" max="1" width="18" style="3" customWidth="1"/>
    <col min="2" max="2" width="34.83203125" style="3" customWidth="1"/>
    <col min="3" max="3" width="49.83203125" style="3" customWidth="1"/>
    <col min="4" max="4" width="13.83203125" style="3" customWidth="1"/>
    <col min="5" max="5" width="14.1640625" style="3" bestFit="1" customWidth="1"/>
    <col min="6" max="16384" width="9.33203125" style="3"/>
  </cols>
  <sheetData>
    <row r="1" spans="1:12">
      <c r="A1" s="3" t="s">
        <v>14</v>
      </c>
    </row>
    <row r="2" spans="1:12">
      <c r="A2" s="1"/>
    </row>
    <row r="3" spans="1:12">
      <c r="A3" s="430" t="s">
        <v>0</v>
      </c>
      <c r="B3" s="430"/>
      <c r="C3" s="430"/>
      <c r="D3" s="370"/>
      <c r="E3" s="2"/>
    </row>
    <row r="4" spans="1:12">
      <c r="A4" s="1"/>
    </row>
    <row r="5" spans="1:12">
      <c r="C5" s="41">
        <f>'第１号別紙１別添１（様式6_7兼用）'!J5</f>
        <v>0</v>
      </c>
    </row>
    <row r="6" spans="1:12">
      <c r="A6" s="3" t="s">
        <v>25</v>
      </c>
    </row>
    <row r="7" spans="1:12" ht="30" customHeight="1">
      <c r="A7" s="6" t="s">
        <v>15</v>
      </c>
      <c r="B7" s="6" t="s">
        <v>16</v>
      </c>
      <c r="C7" s="6" t="s">
        <v>17</v>
      </c>
      <c r="D7" s="49" t="s">
        <v>44</v>
      </c>
    </row>
    <row r="8" spans="1:12" ht="30" customHeight="1">
      <c r="A8" s="6" t="s">
        <v>18</v>
      </c>
      <c r="B8" s="175">
        <f>'第１号別紙１別添１（様式6_7兼用）'!I155-B10-B9-B11</f>
        <v>0</v>
      </c>
      <c r="C8" s="14"/>
      <c r="D8" s="216"/>
      <c r="E8" s="216"/>
      <c r="F8" s="216"/>
      <c r="G8" s="216"/>
      <c r="H8" s="216"/>
      <c r="I8" s="216"/>
      <c r="J8" s="216"/>
      <c r="K8" s="216"/>
      <c r="L8" s="216"/>
    </row>
    <row r="9" spans="1:12" ht="30" customHeight="1">
      <c r="A9" s="6" t="s">
        <v>19</v>
      </c>
      <c r="B9" s="368"/>
      <c r="C9" s="369"/>
      <c r="D9" s="217"/>
      <c r="E9" s="217"/>
      <c r="F9" s="216"/>
      <c r="G9" s="216"/>
      <c r="H9" s="216"/>
      <c r="I9" s="216"/>
      <c r="J9" s="216"/>
      <c r="K9" s="216"/>
      <c r="L9" s="216"/>
    </row>
    <row r="10" spans="1:12" ht="30" customHeight="1">
      <c r="A10" s="6" t="s">
        <v>13</v>
      </c>
      <c r="B10" s="27">
        <f>'第１号別紙１別添１（様式6_7兼用）'!K155</f>
        <v>0</v>
      </c>
      <c r="C10" s="13" t="s">
        <v>42</v>
      </c>
      <c r="D10" s="218"/>
      <c r="E10" s="216"/>
      <c r="F10" s="216"/>
      <c r="G10" s="216"/>
      <c r="H10" s="216"/>
      <c r="I10" s="216"/>
      <c r="J10" s="216"/>
      <c r="K10" s="216"/>
      <c r="L10" s="216"/>
    </row>
    <row r="11" spans="1:12" ht="30" customHeight="1">
      <c r="A11" s="6" t="s">
        <v>20</v>
      </c>
      <c r="B11" s="368"/>
      <c r="C11" s="369"/>
      <c r="D11" s="216"/>
      <c r="E11" s="216"/>
      <c r="F11" s="216"/>
      <c r="G11" s="216"/>
      <c r="H11" s="216"/>
      <c r="I11" s="216"/>
      <c r="J11" s="216"/>
      <c r="K11" s="216"/>
      <c r="L11" s="216"/>
    </row>
    <row r="12" spans="1:12" ht="30" customHeight="1">
      <c r="A12" s="6" t="s">
        <v>21</v>
      </c>
      <c r="B12" s="45">
        <f>SUM(B8:B11)</f>
        <v>0</v>
      </c>
      <c r="C12" s="13"/>
      <c r="D12" s="218" t="str">
        <f>IF('第１号別紙１別添１（様式6_7兼用）'!I155&lt;&gt;B12,"合計額と様式1号の別紙1の別添1の合計は同じにして下さい","")</f>
        <v/>
      </c>
      <c r="E12" s="216"/>
      <c r="F12" s="216"/>
      <c r="G12" s="216"/>
      <c r="H12" s="216"/>
      <c r="I12" s="216"/>
      <c r="J12" s="216"/>
      <c r="K12" s="216"/>
      <c r="L12" s="216"/>
    </row>
    <row r="13" spans="1:12" ht="25.5" customHeight="1">
      <c r="D13" s="219">
        <f>B12-'第１号別紙１別添１（様式6_7兼用）'!I155</f>
        <v>0</v>
      </c>
      <c r="E13" s="216"/>
      <c r="F13" s="216"/>
      <c r="G13" s="216"/>
      <c r="H13" s="216"/>
      <c r="I13" s="216"/>
      <c r="J13" s="216"/>
      <c r="K13" s="216"/>
      <c r="L13" s="216"/>
    </row>
    <row r="14" spans="1:12">
      <c r="A14" s="3" t="s">
        <v>24</v>
      </c>
      <c r="D14" s="216"/>
      <c r="E14" s="216"/>
      <c r="F14" s="216"/>
      <c r="G14" s="216"/>
      <c r="H14" s="216"/>
      <c r="I14" s="216"/>
      <c r="J14" s="216"/>
      <c r="K14" s="216"/>
      <c r="L14" s="216"/>
    </row>
    <row r="15" spans="1:12" ht="30" customHeight="1">
      <c r="A15" s="6" t="s">
        <v>22</v>
      </c>
      <c r="B15" s="6" t="s">
        <v>23</v>
      </c>
      <c r="C15" s="6" t="s">
        <v>17</v>
      </c>
      <c r="D15" s="216"/>
      <c r="E15" s="216"/>
      <c r="F15" s="216"/>
      <c r="G15" s="216"/>
      <c r="H15" s="216"/>
      <c r="I15" s="216"/>
      <c r="J15" s="216"/>
      <c r="K15" s="216"/>
      <c r="L15" s="216"/>
    </row>
    <row r="16" spans="1:12" ht="30" customHeight="1">
      <c r="A16" s="6" t="s">
        <v>18</v>
      </c>
      <c r="B16" s="175">
        <f>B10-B17-B18</f>
        <v>0</v>
      </c>
      <c r="C16" s="14"/>
      <c r="D16" s="216"/>
      <c r="E16" s="216"/>
      <c r="F16" s="216"/>
      <c r="G16" s="216"/>
      <c r="H16" s="216"/>
      <c r="I16" s="216"/>
      <c r="J16" s="216"/>
      <c r="K16" s="216"/>
      <c r="L16" s="216"/>
    </row>
    <row r="17" spans="1:12" ht="30" customHeight="1">
      <c r="A17" s="6" t="s">
        <v>19</v>
      </c>
      <c r="B17" s="368"/>
      <c r="C17" s="369"/>
      <c r="D17" s="216"/>
      <c r="E17" s="216"/>
      <c r="F17" s="216"/>
      <c r="G17" s="216"/>
      <c r="H17" s="216"/>
      <c r="I17" s="216"/>
      <c r="J17" s="216"/>
      <c r="K17" s="216"/>
      <c r="L17" s="216"/>
    </row>
    <row r="18" spans="1:12" ht="30" customHeight="1">
      <c r="A18" s="6" t="s">
        <v>20</v>
      </c>
      <c r="B18" s="368"/>
      <c r="C18" s="369"/>
      <c r="D18" s="216"/>
      <c r="E18" s="216"/>
      <c r="F18" s="216"/>
      <c r="G18" s="216"/>
      <c r="H18" s="216"/>
      <c r="I18" s="216"/>
      <c r="J18" s="216"/>
      <c r="K18" s="216"/>
      <c r="L18" s="216"/>
    </row>
    <row r="19" spans="1:12" ht="30" customHeight="1">
      <c r="A19" s="6" t="s">
        <v>21</v>
      </c>
      <c r="B19" s="27">
        <f>SUM(B16:B18)</f>
        <v>0</v>
      </c>
      <c r="C19" s="13"/>
      <c r="D19" s="218" t="str">
        <f>IF(B10&lt;&gt;B19,"上段の補助金額と合計額は同じにして下さい。","")</f>
        <v/>
      </c>
      <c r="E19" s="216"/>
      <c r="F19" s="216"/>
      <c r="G19" s="216"/>
      <c r="H19" s="216"/>
      <c r="I19" s="216"/>
      <c r="J19" s="216"/>
      <c r="K19" s="216"/>
      <c r="L19" s="216"/>
    </row>
    <row r="20" spans="1:12">
      <c r="A20" s="42" t="s">
        <v>41</v>
      </c>
      <c r="D20" s="219">
        <f>B19-B10</f>
        <v>0</v>
      </c>
      <c r="E20" s="216"/>
      <c r="F20" s="216"/>
      <c r="G20" s="216"/>
      <c r="H20" s="216"/>
      <c r="I20" s="216"/>
      <c r="J20" s="216"/>
      <c r="K20" s="216"/>
      <c r="L20" s="216"/>
    </row>
    <row r="21" spans="1:12">
      <c r="D21" s="216"/>
      <c r="E21" s="216"/>
      <c r="F21" s="216"/>
      <c r="G21" s="216"/>
      <c r="H21" s="216"/>
      <c r="I21" s="216"/>
      <c r="J21" s="216"/>
      <c r="K21" s="216"/>
      <c r="L21" s="216"/>
    </row>
    <row r="22" spans="1:12">
      <c r="D22" s="216"/>
      <c r="E22" s="216"/>
      <c r="F22" s="216"/>
      <c r="G22" s="216"/>
      <c r="H22" s="216"/>
      <c r="I22" s="216"/>
      <c r="J22" s="216"/>
      <c r="K22" s="216"/>
      <c r="L22" s="216"/>
    </row>
    <row r="23" spans="1:12">
      <c r="D23" s="216"/>
      <c r="E23" s="216"/>
      <c r="F23" s="216"/>
      <c r="G23" s="216"/>
      <c r="H23" s="216"/>
      <c r="I23" s="216"/>
      <c r="J23" s="216"/>
      <c r="K23" s="216"/>
      <c r="L23" s="216"/>
    </row>
    <row r="24" spans="1:12">
      <c r="D24" s="216"/>
      <c r="E24" s="216"/>
      <c r="F24" s="216"/>
      <c r="G24" s="216"/>
      <c r="H24" s="216"/>
      <c r="I24" s="216"/>
      <c r="J24" s="216"/>
      <c r="K24" s="216"/>
      <c r="L24" s="216"/>
    </row>
    <row r="25" spans="1:12">
      <c r="D25" s="216"/>
      <c r="E25" s="216"/>
      <c r="F25" s="216"/>
      <c r="G25" s="216"/>
      <c r="H25" s="216"/>
      <c r="I25" s="216"/>
      <c r="J25" s="216"/>
      <c r="K25" s="216"/>
      <c r="L25" s="216"/>
    </row>
    <row r="26" spans="1:12">
      <c r="D26" s="216"/>
      <c r="E26" s="216"/>
      <c r="F26" s="216"/>
      <c r="G26" s="216"/>
      <c r="H26" s="216"/>
      <c r="I26" s="216"/>
      <c r="J26" s="216"/>
      <c r="K26" s="216"/>
      <c r="L26" s="216"/>
    </row>
    <row r="27" spans="1:12">
      <c r="D27" s="216"/>
      <c r="E27" s="216"/>
      <c r="F27" s="216"/>
      <c r="G27" s="216"/>
      <c r="H27" s="216"/>
      <c r="I27" s="216"/>
      <c r="J27" s="216"/>
      <c r="K27" s="216"/>
      <c r="L27" s="216"/>
    </row>
    <row r="28" spans="1:12">
      <c r="D28" s="216"/>
      <c r="E28" s="216"/>
      <c r="F28" s="216"/>
      <c r="G28" s="216"/>
      <c r="H28" s="216"/>
      <c r="I28" s="216"/>
      <c r="J28" s="216"/>
      <c r="K28" s="216"/>
      <c r="L28" s="216"/>
    </row>
    <row r="29" spans="1:12">
      <c r="D29" s="216"/>
      <c r="E29" s="216"/>
      <c r="F29" s="216"/>
      <c r="G29" s="216"/>
      <c r="H29" s="216"/>
      <c r="I29" s="216"/>
      <c r="J29" s="216"/>
      <c r="K29" s="216"/>
      <c r="L29" s="216"/>
    </row>
    <row r="30" spans="1:12">
      <c r="D30" s="216"/>
      <c r="E30" s="216"/>
      <c r="F30" s="216"/>
      <c r="G30" s="216"/>
      <c r="H30" s="216"/>
      <c r="I30" s="216"/>
      <c r="J30" s="216"/>
      <c r="K30" s="216"/>
      <c r="L30" s="216"/>
    </row>
    <row r="31" spans="1:12">
      <c r="D31" s="216"/>
      <c r="E31" s="216"/>
      <c r="F31" s="216"/>
      <c r="G31" s="216"/>
      <c r="H31" s="216"/>
      <c r="I31" s="216"/>
      <c r="J31" s="216"/>
      <c r="K31" s="216"/>
      <c r="L31" s="216"/>
    </row>
    <row r="32" spans="1:12">
      <c r="D32" s="216"/>
      <c r="E32" s="216"/>
      <c r="F32" s="216"/>
      <c r="G32" s="216"/>
      <c r="H32" s="216"/>
      <c r="I32" s="216"/>
      <c r="J32" s="216"/>
      <c r="K32" s="216"/>
      <c r="L32" s="216"/>
    </row>
    <row r="33" spans="4:12">
      <c r="D33" s="216"/>
      <c r="E33" s="216"/>
      <c r="F33" s="216"/>
      <c r="G33" s="216"/>
      <c r="H33" s="216"/>
      <c r="I33" s="216"/>
      <c r="J33" s="216"/>
      <c r="K33" s="216"/>
      <c r="L33" s="216"/>
    </row>
    <row r="34" spans="4:12">
      <c r="D34" s="216"/>
      <c r="E34" s="216"/>
      <c r="F34" s="216"/>
      <c r="G34" s="216"/>
      <c r="H34" s="216"/>
      <c r="I34" s="216"/>
      <c r="J34" s="216"/>
      <c r="K34" s="216"/>
      <c r="L34" s="216"/>
    </row>
    <row r="35" spans="4:12">
      <c r="D35" s="216"/>
      <c r="E35" s="216"/>
      <c r="F35" s="216"/>
      <c r="G35" s="216"/>
      <c r="H35" s="216"/>
      <c r="I35" s="216"/>
      <c r="J35" s="216"/>
      <c r="K35" s="216"/>
      <c r="L35" s="216"/>
    </row>
    <row r="36" spans="4:12">
      <c r="D36" s="216"/>
      <c r="E36" s="216"/>
      <c r="F36" s="216"/>
      <c r="G36" s="216"/>
      <c r="H36" s="216"/>
      <c r="I36" s="216"/>
      <c r="J36" s="216"/>
      <c r="K36" s="216"/>
      <c r="L36" s="216"/>
    </row>
    <row r="37" spans="4:12">
      <c r="D37" s="216"/>
      <c r="E37" s="216"/>
      <c r="F37" s="216"/>
      <c r="G37" s="216"/>
      <c r="H37" s="216"/>
      <c r="I37" s="216"/>
      <c r="J37" s="216"/>
      <c r="K37" s="216"/>
      <c r="L37" s="216"/>
    </row>
    <row r="38" spans="4:12">
      <c r="D38" s="216"/>
      <c r="E38" s="216"/>
      <c r="F38" s="216"/>
      <c r="G38" s="216"/>
      <c r="H38" s="216"/>
      <c r="I38" s="216"/>
      <c r="J38" s="216"/>
      <c r="K38" s="216"/>
      <c r="L38" s="216"/>
    </row>
    <row r="39" spans="4:12">
      <c r="D39" s="216"/>
      <c r="E39" s="216"/>
      <c r="F39" s="216"/>
      <c r="G39" s="216"/>
      <c r="H39" s="216"/>
      <c r="I39" s="216"/>
      <c r="J39" s="216"/>
      <c r="K39" s="216"/>
      <c r="L39" s="216"/>
    </row>
    <row r="40" spans="4:12">
      <c r="D40" s="216"/>
      <c r="E40" s="216"/>
      <c r="F40" s="216"/>
      <c r="G40" s="216"/>
      <c r="H40" s="216"/>
      <c r="I40" s="216"/>
      <c r="J40" s="216"/>
      <c r="K40" s="216"/>
      <c r="L40" s="216"/>
    </row>
    <row r="41" spans="4:12">
      <c r="D41" s="216"/>
      <c r="E41" s="216"/>
      <c r="F41" s="216"/>
      <c r="G41" s="216"/>
      <c r="H41" s="216"/>
      <c r="I41" s="216"/>
      <c r="J41" s="216"/>
      <c r="K41" s="216"/>
      <c r="L41" s="216"/>
    </row>
    <row r="42" spans="4:12">
      <c r="D42" s="216"/>
      <c r="E42" s="216"/>
      <c r="F42" s="216"/>
      <c r="G42" s="216"/>
      <c r="H42" s="216"/>
      <c r="I42" s="216"/>
      <c r="J42" s="216"/>
      <c r="K42" s="216"/>
      <c r="L42" s="216"/>
    </row>
    <row r="43" spans="4:12">
      <c r="D43" s="216"/>
      <c r="E43" s="216"/>
      <c r="F43" s="216"/>
      <c r="G43" s="216"/>
      <c r="H43" s="216"/>
      <c r="I43" s="216"/>
      <c r="J43" s="216"/>
      <c r="K43" s="216"/>
      <c r="L43" s="216"/>
    </row>
    <row r="44" spans="4:12">
      <c r="D44" s="216"/>
      <c r="E44" s="216"/>
      <c r="F44" s="216"/>
      <c r="G44" s="216"/>
      <c r="H44" s="216"/>
      <c r="I44" s="216"/>
      <c r="J44" s="216"/>
      <c r="K44" s="216"/>
      <c r="L44" s="216"/>
    </row>
    <row r="45" spans="4:12">
      <c r="D45" s="216"/>
      <c r="E45" s="216"/>
      <c r="F45" s="216"/>
      <c r="G45" s="216"/>
      <c r="H45" s="216"/>
      <c r="I45" s="216"/>
      <c r="J45" s="216"/>
      <c r="K45" s="216"/>
      <c r="L45" s="216"/>
    </row>
    <row r="46" spans="4:12">
      <c r="D46" s="216"/>
      <c r="E46" s="216"/>
      <c r="F46" s="216"/>
      <c r="G46" s="216"/>
      <c r="H46" s="216"/>
      <c r="I46" s="216"/>
      <c r="J46" s="216"/>
      <c r="K46" s="216"/>
      <c r="L46" s="216"/>
    </row>
    <row r="47" spans="4:12">
      <c r="D47" s="216"/>
      <c r="E47" s="216"/>
      <c r="F47" s="216"/>
      <c r="G47" s="216"/>
      <c r="H47" s="216"/>
      <c r="I47" s="216"/>
      <c r="J47" s="216"/>
      <c r="K47" s="216"/>
      <c r="L47" s="216"/>
    </row>
    <row r="48" spans="4:12">
      <c r="D48" s="216"/>
      <c r="E48" s="216"/>
      <c r="F48" s="216"/>
      <c r="G48" s="216"/>
      <c r="H48" s="216"/>
      <c r="I48" s="216"/>
      <c r="J48" s="216"/>
      <c r="K48" s="216"/>
      <c r="L48" s="216"/>
    </row>
    <row r="49" spans="4:12">
      <c r="D49" s="216"/>
      <c r="E49" s="216"/>
      <c r="F49" s="216"/>
      <c r="G49" s="216"/>
      <c r="H49" s="216"/>
      <c r="I49" s="216"/>
      <c r="J49" s="216"/>
      <c r="K49" s="216"/>
      <c r="L49" s="216"/>
    </row>
    <row r="50" spans="4:12">
      <c r="D50" s="216"/>
      <c r="E50" s="216"/>
      <c r="F50" s="216"/>
      <c r="G50" s="216"/>
      <c r="H50" s="216"/>
      <c r="I50" s="216"/>
      <c r="J50" s="216"/>
      <c r="K50" s="216"/>
      <c r="L50" s="216"/>
    </row>
    <row r="51" spans="4:12">
      <c r="D51" s="216"/>
      <c r="E51" s="216"/>
      <c r="F51" s="216"/>
      <c r="G51" s="216"/>
      <c r="H51" s="216"/>
      <c r="I51" s="216"/>
      <c r="J51" s="216"/>
      <c r="K51" s="216"/>
      <c r="L51" s="216"/>
    </row>
    <row r="52" spans="4:12">
      <c r="D52" s="216"/>
      <c r="E52" s="216"/>
      <c r="F52" s="216"/>
      <c r="G52" s="216"/>
      <c r="H52" s="216"/>
      <c r="I52" s="216"/>
      <c r="J52" s="216"/>
      <c r="K52" s="216"/>
      <c r="L52" s="216"/>
    </row>
    <row r="53" spans="4:12">
      <c r="D53" s="216"/>
      <c r="E53" s="216"/>
      <c r="F53" s="216"/>
      <c r="G53" s="216"/>
      <c r="H53" s="216"/>
      <c r="I53" s="216"/>
      <c r="J53" s="216"/>
      <c r="K53" s="216"/>
      <c r="L53" s="216"/>
    </row>
    <row r="54" spans="4:12">
      <c r="D54" s="216"/>
      <c r="E54" s="216"/>
      <c r="F54" s="216"/>
      <c r="G54" s="216"/>
      <c r="H54" s="216"/>
      <c r="I54" s="216"/>
      <c r="J54" s="216"/>
      <c r="K54" s="216"/>
      <c r="L54" s="216"/>
    </row>
    <row r="55" spans="4:12">
      <c r="D55" s="216"/>
      <c r="E55" s="216"/>
      <c r="F55" s="216"/>
      <c r="G55" s="216"/>
      <c r="H55" s="216"/>
      <c r="I55" s="216"/>
      <c r="J55" s="216"/>
      <c r="K55" s="216"/>
      <c r="L55" s="216"/>
    </row>
    <row r="56" spans="4:12">
      <c r="D56" s="216"/>
      <c r="E56" s="216"/>
      <c r="F56" s="216"/>
      <c r="G56" s="216"/>
      <c r="H56" s="216"/>
      <c r="I56" s="216"/>
      <c r="J56" s="216"/>
      <c r="K56" s="216"/>
      <c r="L56" s="216"/>
    </row>
    <row r="57" spans="4:12">
      <c r="D57" s="216"/>
      <c r="E57" s="216"/>
      <c r="F57" s="216"/>
      <c r="G57" s="216"/>
      <c r="H57" s="216"/>
      <c r="I57" s="216"/>
      <c r="J57" s="216"/>
      <c r="K57" s="216"/>
      <c r="L57" s="216"/>
    </row>
  </sheetData>
  <sheetProtection sheet="1" objects="1" scenarios="1"/>
  <customSheetViews>
    <customSheetView guid="{D1DC065C-FBD2-4E11-8189-C4A74C5EA855}"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97087E2F-9A03-4F60-9DF0-967C532F433F}"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893A87DE-80A1-4A91-BED1-DCA5C5457DD5}"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 guid="{6600103D-1717-40FF-B96F-03AD6E22CDEB}"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4"/>
      <headerFooter alignWithMargins="0"/>
    </customSheetView>
    <customSheetView guid="{AB4BBB3A-E2F6-450D-94FE-358C4D7C7EB7}"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5"/>
      <headerFooter alignWithMargins="0"/>
    </customSheetView>
  </customSheetViews>
  <mergeCells count="1">
    <mergeCell ref="A3:C3"/>
  </mergeCells>
  <phoneticPr fontId="2"/>
  <printOptions horizontalCentered="1"/>
  <pageMargins left="0.78740157480314965" right="0.78740157480314965" top="0.98425196850393704" bottom="0.98425196850393704" header="0.51181102362204722" footer="0.51181102362204722"/>
  <pageSetup paperSize="9" orientation="portrait" r:id="rId6"/>
  <headerFooter alignWithMargins="0"/>
  <drawing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AE1A-B3F3-415D-A0C1-D18AE84491C7}">
  <sheetPr>
    <tabColor rgb="FF92D050"/>
  </sheetPr>
  <dimension ref="A1:H115"/>
  <sheetViews>
    <sheetView showGridLines="0" workbookViewId="0">
      <selection activeCell="B13" sqref="B13:D13"/>
    </sheetView>
  </sheetViews>
  <sheetFormatPr defaultRowHeight="13.5"/>
  <cols>
    <col min="1" max="1" width="5.33203125" style="180" customWidth="1"/>
    <col min="2" max="2" width="26" style="180" customWidth="1"/>
    <col min="3" max="3" width="3.6640625" style="180" customWidth="1"/>
    <col min="4" max="4" width="23.5" style="180" customWidth="1"/>
    <col min="5" max="5" width="3.6640625" style="180" customWidth="1"/>
    <col min="6" max="6" width="23.5" style="180" customWidth="1"/>
    <col min="7" max="7" width="3.6640625" style="180" customWidth="1"/>
    <col min="8" max="8" width="23.5" style="180" customWidth="1"/>
    <col min="9" max="16384" width="9.33203125" style="180"/>
  </cols>
  <sheetData>
    <row r="1" spans="2:8" ht="15" customHeight="1">
      <c r="B1" s="179" t="s">
        <v>258</v>
      </c>
      <c r="C1" s="179"/>
      <c r="E1" s="179"/>
      <c r="G1" s="179"/>
    </row>
    <row r="2" spans="2:8" ht="15.95" customHeight="1">
      <c r="B2" s="459"/>
      <c r="C2" s="459"/>
      <c r="D2" s="438"/>
      <c r="H2" s="200">
        <v>46210</v>
      </c>
    </row>
    <row r="3" spans="2:8" ht="12.75" customHeight="1">
      <c r="B3" s="437" t="s">
        <v>259</v>
      </c>
      <c r="C3" s="437"/>
      <c r="D3" s="438"/>
    </row>
    <row r="4" spans="2:8" ht="15.95" customHeight="1">
      <c r="B4" s="437" t="s">
        <v>260</v>
      </c>
      <c r="C4" s="437"/>
      <c r="D4" s="438"/>
    </row>
    <row r="5" spans="2:8" ht="15.95" customHeight="1">
      <c r="B5" s="459" t="s">
        <v>261</v>
      </c>
      <c r="C5" s="459"/>
      <c r="D5" s="455"/>
      <c r="E5" s="181"/>
      <c r="G5" s="181"/>
    </row>
    <row r="6" spans="2:8" ht="15.95" customHeight="1">
      <c r="B6" s="459" t="s">
        <v>262</v>
      </c>
      <c r="C6" s="459"/>
      <c r="D6" s="455"/>
      <c r="E6" s="181"/>
      <c r="F6" s="201" t="s">
        <v>263</v>
      </c>
      <c r="G6" s="181"/>
    </row>
    <row r="7" spans="2:8" ht="15.95" customHeight="1">
      <c r="B7" s="182"/>
      <c r="C7" s="182"/>
      <c r="D7" s="181"/>
      <c r="E7" s="181"/>
      <c r="F7" s="446"/>
      <c r="G7" s="446"/>
      <c r="H7" s="446"/>
    </row>
    <row r="8" spans="2:8" ht="15.95" customHeight="1">
      <c r="B8" s="459" t="s">
        <v>264</v>
      </c>
      <c r="C8" s="459"/>
      <c r="D8" s="455"/>
      <c r="E8" s="181"/>
      <c r="F8" s="446"/>
      <c r="G8" s="446"/>
      <c r="H8" s="446"/>
    </row>
    <row r="9" spans="2:8" s="366" customFormat="1" ht="15.95" customHeight="1">
      <c r="B9" s="459" t="s">
        <v>380</v>
      </c>
      <c r="C9" s="459"/>
      <c r="D9" s="455"/>
      <c r="E9" s="367"/>
      <c r="F9" s="444"/>
      <c r="G9" s="444"/>
      <c r="H9" s="444"/>
    </row>
    <row r="10" spans="2:8" s="366" customFormat="1" ht="15.95" customHeight="1">
      <c r="B10" s="459" t="s">
        <v>381</v>
      </c>
      <c r="C10" s="459"/>
      <c r="D10" s="455"/>
      <c r="E10" s="367"/>
      <c r="F10" s="446"/>
      <c r="G10" s="446"/>
      <c r="H10" s="446"/>
    </row>
    <row r="11" spans="2:8" ht="6.95" customHeight="1">
      <c r="B11" s="183"/>
      <c r="C11" s="183"/>
      <c r="E11" s="183"/>
      <c r="G11" s="183"/>
    </row>
    <row r="12" spans="2:8" ht="15.95" customHeight="1">
      <c r="B12" s="459" t="s">
        <v>265</v>
      </c>
      <c r="C12" s="459"/>
      <c r="D12" s="455"/>
      <c r="E12" s="181"/>
      <c r="G12" s="181"/>
    </row>
    <row r="13" spans="2:8" ht="15.95" customHeight="1">
      <c r="B13" s="459" t="s">
        <v>266</v>
      </c>
      <c r="C13" s="459"/>
      <c r="D13" s="455"/>
      <c r="E13" s="181"/>
      <c r="F13" s="446"/>
      <c r="G13" s="446"/>
      <c r="H13" s="446"/>
    </row>
    <row r="14" spans="2:8" ht="15.95" customHeight="1">
      <c r="B14" s="459" t="s">
        <v>267</v>
      </c>
      <c r="C14" s="459"/>
      <c r="D14" s="455"/>
      <c r="E14" s="181"/>
      <c r="F14" s="446"/>
      <c r="G14" s="446"/>
      <c r="H14" s="446"/>
    </row>
    <row r="15" spans="2:8" ht="15.95" customHeight="1">
      <c r="B15" s="459" t="s">
        <v>268</v>
      </c>
      <c r="C15" s="459"/>
      <c r="D15" s="455"/>
      <c r="E15" s="181"/>
      <c r="F15" s="446"/>
      <c r="G15" s="446"/>
      <c r="H15" s="446"/>
    </row>
    <row r="16" spans="2:8" ht="15.95" customHeight="1">
      <c r="B16" s="460" t="s">
        <v>269</v>
      </c>
      <c r="C16" s="460"/>
      <c r="D16" s="455"/>
      <c r="E16" s="181"/>
      <c r="F16" s="446"/>
      <c r="G16" s="446"/>
      <c r="H16" s="446"/>
    </row>
    <row r="17" spans="1:8" ht="15.95" customHeight="1">
      <c r="B17" s="454" t="s">
        <v>270</v>
      </c>
      <c r="C17" s="454"/>
      <c r="D17" s="455"/>
      <c r="E17" s="181"/>
      <c r="F17" s="446"/>
      <c r="G17" s="446"/>
      <c r="H17" s="446"/>
    </row>
    <row r="18" spans="1:8" ht="6.95" customHeight="1">
      <c r="B18" s="183"/>
      <c r="C18" s="183"/>
      <c r="E18" s="183"/>
      <c r="G18" s="183"/>
    </row>
    <row r="19" spans="1:8" ht="15.95" customHeight="1">
      <c r="A19" s="186"/>
      <c r="B19" s="456">
        <f>H2</f>
        <v>46210</v>
      </c>
      <c r="C19" s="456"/>
      <c r="D19" s="439" t="s">
        <v>349</v>
      </c>
      <c r="E19" s="439"/>
      <c r="F19" s="439"/>
      <c r="G19" s="439"/>
      <c r="H19" s="439"/>
    </row>
    <row r="20" spans="1:8" ht="6.95" customHeight="1">
      <c r="B20" s="183"/>
      <c r="C20" s="183"/>
      <c r="E20" s="183"/>
      <c r="G20" s="183"/>
    </row>
    <row r="21" spans="1:8" ht="80.099999999999994" customHeight="1">
      <c r="A21" s="439" t="s">
        <v>350</v>
      </c>
      <c r="B21" s="439"/>
      <c r="C21" s="439"/>
      <c r="D21" s="439"/>
      <c r="E21" s="439"/>
      <c r="F21" s="439"/>
      <c r="G21" s="439"/>
      <c r="H21" s="439"/>
    </row>
    <row r="22" spans="1:8" ht="6.95" customHeight="1">
      <c r="B22" s="183"/>
      <c r="C22" s="183"/>
      <c r="E22" s="183"/>
      <c r="G22" s="183"/>
    </row>
    <row r="23" spans="1:8" ht="15.95" customHeight="1">
      <c r="A23" s="440" t="s">
        <v>271</v>
      </c>
      <c r="B23" s="440"/>
      <c r="C23" s="440"/>
      <c r="D23" s="440"/>
      <c r="E23" s="440"/>
      <c r="F23" s="440"/>
      <c r="G23" s="440"/>
      <c r="H23" s="440"/>
    </row>
    <row r="24" spans="1:8" ht="6.95" customHeight="1">
      <c r="B24" s="183"/>
      <c r="C24" s="183"/>
      <c r="E24" s="183"/>
      <c r="G24" s="183"/>
    </row>
    <row r="25" spans="1:8" ht="15.95" customHeight="1">
      <c r="B25" s="184" t="s">
        <v>272</v>
      </c>
      <c r="C25" s="202" t="s">
        <v>273</v>
      </c>
      <c r="D25" s="184" t="s">
        <v>274</v>
      </c>
      <c r="E25" s="202" t="s">
        <v>273</v>
      </c>
      <c r="F25" s="185" t="s">
        <v>275</v>
      </c>
      <c r="G25" s="202" t="s">
        <v>273</v>
      </c>
      <c r="H25" s="180" t="s">
        <v>276</v>
      </c>
    </row>
    <row r="26" spans="1:8" ht="6.95" customHeight="1">
      <c r="B26" s="183"/>
      <c r="C26" s="183"/>
      <c r="E26" s="183"/>
      <c r="G26" s="183"/>
    </row>
    <row r="27" spans="1:8" ht="15.95" customHeight="1">
      <c r="B27" s="184" t="s">
        <v>277</v>
      </c>
      <c r="C27" s="202" t="s">
        <v>273</v>
      </c>
      <c r="D27" s="184" t="s">
        <v>278</v>
      </c>
      <c r="E27" s="202" t="s">
        <v>273</v>
      </c>
      <c r="F27" s="184" t="s">
        <v>279</v>
      </c>
      <c r="G27" s="202" t="s">
        <v>273</v>
      </c>
      <c r="H27" s="184" t="s">
        <v>280</v>
      </c>
    </row>
    <row r="28" spans="1:8" ht="6.95" customHeight="1">
      <c r="B28" s="183"/>
      <c r="C28" s="183"/>
      <c r="E28" s="183"/>
      <c r="G28" s="183"/>
    </row>
    <row r="29" spans="1:8" ht="15.95" customHeight="1">
      <c r="B29" s="184" t="s">
        <v>281</v>
      </c>
      <c r="C29" s="202" t="s">
        <v>273</v>
      </c>
      <c r="D29" s="184" t="s">
        <v>282</v>
      </c>
      <c r="E29" s="202" t="s">
        <v>273</v>
      </c>
      <c r="F29" s="184" t="s">
        <v>283</v>
      </c>
      <c r="G29" s="202" t="s">
        <v>273</v>
      </c>
    </row>
    <row r="30" spans="1:8" ht="6.95" customHeight="1">
      <c r="B30" s="183"/>
      <c r="C30" s="183"/>
      <c r="E30" s="183"/>
      <c r="G30" s="183"/>
    </row>
    <row r="31" spans="1:8" ht="15.95" customHeight="1">
      <c r="B31" s="437" t="s">
        <v>284</v>
      </c>
      <c r="C31" s="437"/>
      <c r="D31" s="438"/>
    </row>
    <row r="32" spans="1:8" ht="32.1" customHeight="1">
      <c r="B32" s="457" t="s">
        <v>285</v>
      </c>
      <c r="C32" s="457"/>
      <c r="D32" s="457"/>
      <c r="E32" s="457"/>
      <c r="F32" s="457"/>
      <c r="G32" s="457"/>
      <c r="H32" s="457"/>
    </row>
    <row r="33" spans="1:8" ht="6.95" customHeight="1">
      <c r="B33" s="183"/>
      <c r="C33" s="183"/>
      <c r="E33" s="183"/>
      <c r="G33" s="183"/>
    </row>
    <row r="34" spans="1:8" ht="15.95" customHeight="1">
      <c r="B34" s="437" t="s">
        <v>286</v>
      </c>
      <c r="C34" s="437"/>
      <c r="D34" s="438"/>
    </row>
    <row r="35" spans="1:8" ht="15.95" customHeight="1">
      <c r="B35" s="458" t="s">
        <v>287</v>
      </c>
      <c r="C35" s="458"/>
      <c r="D35" s="458"/>
      <c r="E35" s="458"/>
      <c r="F35" s="458"/>
    </row>
    <row r="36" spans="1:8" ht="6.95" customHeight="1">
      <c r="B36" s="183"/>
      <c r="C36" s="183"/>
      <c r="E36" s="183"/>
      <c r="G36" s="183"/>
    </row>
    <row r="37" spans="1:8" ht="15.95" customHeight="1">
      <c r="B37" s="440" t="s">
        <v>288</v>
      </c>
      <c r="C37" s="440"/>
      <c r="D37" s="326">
        <f>'第１号別紙１別添１（様式6_7兼用）'!I155</f>
        <v>0</v>
      </c>
      <c r="E37" s="182"/>
      <c r="F37" s="180" t="s">
        <v>289</v>
      </c>
      <c r="G37" s="182"/>
    </row>
    <row r="38" spans="1:8" ht="15.95" customHeight="1">
      <c r="B38" s="440" t="s">
        <v>290</v>
      </c>
      <c r="C38" s="440"/>
      <c r="D38" s="326">
        <f>'第１号別紙１別添１（様式6_7兼用）'!K155</f>
        <v>0</v>
      </c>
      <c r="E38" s="184"/>
      <c r="F38" s="180" t="s">
        <v>289</v>
      </c>
      <c r="G38" s="184"/>
    </row>
    <row r="39" spans="1:8" ht="6.95" customHeight="1">
      <c r="B39" s="183"/>
      <c r="C39" s="183"/>
      <c r="E39" s="183"/>
      <c r="G39" s="183"/>
    </row>
    <row r="40" spans="1:8" ht="15.95" customHeight="1">
      <c r="A40" s="180" t="s">
        <v>291</v>
      </c>
      <c r="B40" s="186"/>
      <c r="C40" s="186"/>
      <c r="E40" s="186"/>
      <c r="G40" s="186"/>
    </row>
    <row r="41" spans="1:8" ht="15.95" customHeight="1">
      <c r="B41" s="439" t="s">
        <v>292</v>
      </c>
      <c r="C41" s="439"/>
      <c r="D41" s="439"/>
      <c r="E41" s="439"/>
      <c r="F41" s="439"/>
      <c r="G41" s="439"/>
      <c r="H41" s="439"/>
    </row>
    <row r="42" spans="1:8" ht="32.1" customHeight="1">
      <c r="B42" s="452" t="s">
        <v>293</v>
      </c>
      <c r="C42" s="452"/>
      <c r="D42" s="452"/>
      <c r="E42" s="452"/>
      <c r="F42" s="452"/>
      <c r="G42" s="452"/>
      <c r="H42" s="452"/>
    </row>
    <row r="43" spans="1:8" ht="15.95" customHeight="1">
      <c r="B43" s="439" t="s">
        <v>294</v>
      </c>
      <c r="C43" s="439"/>
      <c r="D43" s="439"/>
      <c r="E43" s="439"/>
      <c r="F43" s="439"/>
      <c r="G43" s="439"/>
      <c r="H43" s="439"/>
    </row>
    <row r="44" spans="1:8" ht="15.95" customHeight="1">
      <c r="B44" s="439" t="s">
        <v>295</v>
      </c>
      <c r="C44" s="439"/>
      <c r="D44" s="439"/>
      <c r="E44" s="439"/>
      <c r="F44" s="439"/>
      <c r="G44" s="439"/>
      <c r="H44" s="439"/>
    </row>
    <row r="45" spans="1:8" ht="15.95" customHeight="1">
      <c r="B45" s="439" t="s">
        <v>296</v>
      </c>
      <c r="C45" s="439"/>
      <c r="D45" s="439"/>
      <c r="E45" s="439"/>
      <c r="F45" s="439"/>
      <c r="G45" s="439"/>
      <c r="H45" s="439"/>
    </row>
    <row r="46" spans="1:8" ht="15.95" customHeight="1">
      <c r="A46" s="180" t="s">
        <v>297</v>
      </c>
      <c r="B46" s="186"/>
      <c r="C46" s="186"/>
      <c r="E46" s="186"/>
      <c r="G46" s="186"/>
    </row>
    <row r="47" spans="1:8" ht="15.95" customHeight="1">
      <c r="B47" s="453" t="s">
        <v>298</v>
      </c>
      <c r="C47" s="453"/>
      <c r="D47" s="453"/>
      <c r="E47" s="453"/>
      <c r="F47" s="453"/>
      <c r="G47" s="453"/>
      <c r="H47" s="453"/>
    </row>
    <row r="48" spans="1:8" ht="15" customHeight="1">
      <c r="B48" s="187"/>
      <c r="C48" s="187"/>
      <c r="E48" s="187"/>
      <c r="G48" s="187"/>
    </row>
    <row r="49" spans="1:8" ht="18" customHeight="1">
      <c r="B49" s="437" t="s">
        <v>299</v>
      </c>
      <c r="C49" s="437"/>
      <c r="D49" s="438"/>
    </row>
    <row r="50" spans="1:8" ht="18.75" customHeight="1">
      <c r="A50" s="450" t="s">
        <v>300</v>
      </c>
      <c r="B50" s="450"/>
      <c r="C50" s="450"/>
      <c r="D50" s="450"/>
      <c r="E50" s="450"/>
      <c r="F50" s="450"/>
      <c r="G50" s="450"/>
      <c r="H50" s="450"/>
    </row>
    <row r="51" spans="1:8" ht="15" customHeight="1">
      <c r="B51" s="187"/>
      <c r="C51" s="187"/>
      <c r="E51" s="187"/>
      <c r="G51" s="187"/>
    </row>
    <row r="52" spans="1:8" ht="54" customHeight="1">
      <c r="B52" s="447" t="s">
        <v>301</v>
      </c>
      <c r="C52" s="447"/>
      <c r="D52" s="447"/>
      <c r="E52" s="447"/>
      <c r="F52" s="447"/>
      <c r="G52" s="447"/>
      <c r="H52" s="447"/>
    </row>
    <row r="53" spans="1:8" ht="18" customHeight="1">
      <c r="B53" s="451" t="s">
        <v>302</v>
      </c>
      <c r="C53" s="451"/>
      <c r="D53" s="451"/>
      <c r="E53" s="451"/>
      <c r="F53" s="451"/>
      <c r="G53" s="451"/>
      <c r="H53" s="451"/>
    </row>
    <row r="54" spans="1:8" ht="15" customHeight="1">
      <c r="B54" s="187" t="s">
        <v>303</v>
      </c>
      <c r="C54" s="187"/>
      <c r="E54" s="187"/>
      <c r="G54" s="187"/>
    </row>
    <row r="55" spans="1:8" ht="18" customHeight="1">
      <c r="B55" s="451" t="s">
        <v>271</v>
      </c>
      <c r="C55" s="451"/>
      <c r="D55" s="451"/>
      <c r="E55" s="451"/>
      <c r="F55" s="451"/>
      <c r="G55" s="451"/>
      <c r="H55" s="451"/>
    </row>
    <row r="56" spans="1:8" ht="15" customHeight="1">
      <c r="B56" s="187"/>
      <c r="C56" s="187"/>
      <c r="E56" s="187"/>
      <c r="G56" s="187"/>
    </row>
    <row r="57" spans="1:8" ht="18" customHeight="1">
      <c r="A57" s="188">
        <v>1</v>
      </c>
      <c r="B57" s="447" t="s">
        <v>304</v>
      </c>
      <c r="C57" s="447"/>
      <c r="D57" s="447"/>
      <c r="E57" s="447"/>
      <c r="F57" s="447"/>
      <c r="G57" s="447"/>
      <c r="H57" s="447"/>
    </row>
    <row r="58" spans="1:8" ht="32.1" customHeight="1">
      <c r="A58" s="189" t="s">
        <v>305</v>
      </c>
      <c r="B58" s="447" t="s">
        <v>306</v>
      </c>
      <c r="C58" s="447"/>
      <c r="D58" s="447"/>
      <c r="E58" s="447"/>
      <c r="F58" s="447"/>
      <c r="G58" s="447"/>
      <c r="H58" s="447"/>
    </row>
    <row r="59" spans="1:8" ht="18" customHeight="1">
      <c r="A59" s="189" t="s">
        <v>307</v>
      </c>
      <c r="B59" s="447" t="s">
        <v>308</v>
      </c>
      <c r="C59" s="447"/>
      <c r="D59" s="447"/>
      <c r="E59" s="447"/>
      <c r="F59" s="447"/>
      <c r="G59" s="447"/>
      <c r="H59" s="447"/>
    </row>
    <row r="60" spans="1:8" ht="32.1" customHeight="1">
      <c r="A60" s="189" t="s">
        <v>309</v>
      </c>
      <c r="B60" s="447" t="s">
        <v>310</v>
      </c>
      <c r="C60" s="447"/>
      <c r="D60" s="447"/>
      <c r="E60" s="447"/>
      <c r="F60" s="447"/>
      <c r="G60" s="447"/>
      <c r="H60" s="447"/>
    </row>
    <row r="61" spans="1:8" ht="32.1" customHeight="1">
      <c r="A61" s="189" t="s">
        <v>311</v>
      </c>
      <c r="B61" s="447" t="s">
        <v>312</v>
      </c>
      <c r="C61" s="447"/>
      <c r="D61" s="447"/>
      <c r="E61" s="447"/>
      <c r="F61" s="447"/>
      <c r="G61" s="447"/>
      <c r="H61" s="447"/>
    </row>
    <row r="62" spans="1:8" ht="18" customHeight="1">
      <c r="A62" s="189" t="s">
        <v>313</v>
      </c>
      <c r="B62" s="447" t="s">
        <v>314</v>
      </c>
      <c r="C62" s="447"/>
      <c r="D62" s="447"/>
      <c r="E62" s="447"/>
      <c r="F62" s="447"/>
      <c r="G62" s="447"/>
      <c r="H62" s="447"/>
    </row>
    <row r="63" spans="1:8" ht="32.1" customHeight="1">
      <c r="A63" s="189" t="s">
        <v>315</v>
      </c>
      <c r="B63" s="447" t="s">
        <v>316</v>
      </c>
      <c r="C63" s="447"/>
      <c r="D63" s="447"/>
      <c r="E63" s="447"/>
      <c r="F63" s="447"/>
      <c r="G63" s="447"/>
      <c r="H63" s="447"/>
    </row>
    <row r="64" spans="1:8" ht="15" customHeight="1">
      <c r="B64" s="187" t="s">
        <v>317</v>
      </c>
      <c r="C64" s="187"/>
      <c r="E64" s="187"/>
      <c r="G64" s="187"/>
    </row>
    <row r="65" spans="1:8" ht="30.75" customHeight="1">
      <c r="A65" s="190">
        <v>2</v>
      </c>
      <c r="B65" s="447" t="s">
        <v>318</v>
      </c>
      <c r="C65" s="447"/>
      <c r="D65" s="447"/>
      <c r="E65" s="447"/>
      <c r="F65" s="447"/>
      <c r="G65" s="447"/>
      <c r="H65" s="447"/>
    </row>
    <row r="66" spans="1:8" ht="15" customHeight="1">
      <c r="B66" s="187"/>
      <c r="C66" s="187"/>
      <c r="E66" s="187"/>
      <c r="G66" s="187"/>
    </row>
    <row r="67" spans="1:8" ht="18" customHeight="1">
      <c r="B67" s="448">
        <f>H2</f>
        <v>46210</v>
      </c>
      <c r="C67" s="449"/>
      <c r="D67" s="438"/>
    </row>
    <row r="68" spans="1:8" ht="18" customHeight="1">
      <c r="B68" s="187"/>
      <c r="C68" s="187"/>
      <c r="E68" s="187"/>
      <c r="G68" s="187"/>
    </row>
    <row r="69" spans="1:8" ht="18" customHeight="1">
      <c r="B69" s="449" t="s">
        <v>319</v>
      </c>
      <c r="C69" s="449"/>
      <c r="D69" s="438"/>
    </row>
    <row r="70" spans="1:8" ht="18" customHeight="1">
      <c r="B70" s="449" t="s">
        <v>320</v>
      </c>
      <c r="C70" s="449"/>
      <c r="D70" s="438"/>
    </row>
    <row r="71" spans="1:8" ht="15" customHeight="1">
      <c r="B71" s="187"/>
      <c r="C71" s="187"/>
      <c r="E71" s="187"/>
      <c r="G71" s="187"/>
    </row>
    <row r="72" spans="1:8" ht="15" customHeight="1">
      <c r="B72" s="187"/>
      <c r="C72" s="187"/>
      <c r="E72" s="187"/>
      <c r="G72" s="187"/>
    </row>
    <row r="73" spans="1:8" ht="18" customHeight="1">
      <c r="C73" s="191"/>
      <c r="D73" s="447" t="s">
        <v>321</v>
      </c>
      <c r="E73" s="447"/>
      <c r="F73" s="447"/>
      <c r="G73" s="447"/>
      <c r="H73" s="447"/>
    </row>
    <row r="74" spans="1:8" ht="18" customHeight="1">
      <c r="B74" s="192" t="s">
        <v>322</v>
      </c>
      <c r="C74" s="193"/>
      <c r="D74" s="444">
        <f>F7</f>
        <v>0</v>
      </c>
      <c r="E74" s="444"/>
      <c r="F74" s="444"/>
      <c r="G74" s="444"/>
      <c r="H74" s="444"/>
    </row>
    <row r="75" spans="1:8" ht="15" customHeight="1">
      <c r="B75" s="187"/>
      <c r="C75" s="187"/>
      <c r="E75" s="187"/>
      <c r="G75" s="187"/>
    </row>
    <row r="76" spans="1:8" ht="18" customHeight="1">
      <c r="C76" s="191"/>
      <c r="D76" s="447" t="s">
        <v>323</v>
      </c>
      <c r="E76" s="447"/>
      <c r="F76" s="447"/>
      <c r="G76" s="447"/>
      <c r="H76" s="447"/>
    </row>
    <row r="77" spans="1:8" ht="18" customHeight="1">
      <c r="B77" s="203" t="s">
        <v>324</v>
      </c>
      <c r="C77" s="191"/>
      <c r="D77" s="446"/>
      <c r="E77" s="446"/>
      <c r="F77" s="446"/>
      <c r="G77" s="446"/>
      <c r="H77" s="446"/>
    </row>
    <row r="78" spans="1:8" ht="18" customHeight="1">
      <c r="B78" s="192" t="s">
        <v>325</v>
      </c>
      <c r="C78" s="193"/>
      <c r="D78" s="444">
        <f>F10</f>
        <v>0</v>
      </c>
      <c r="E78" s="444"/>
      <c r="F78" s="444"/>
      <c r="G78" s="444"/>
      <c r="H78" s="444"/>
    </row>
    <row r="79" spans="1:8" ht="15" customHeight="1">
      <c r="B79" s="187"/>
      <c r="C79" s="187"/>
      <c r="E79" s="187"/>
      <c r="G79" s="187"/>
    </row>
    <row r="80" spans="1:8" ht="18" customHeight="1">
      <c r="B80" s="187"/>
      <c r="C80" s="187"/>
      <c r="E80" s="187"/>
      <c r="G80" s="187"/>
    </row>
    <row r="81" spans="1:8">
      <c r="B81" s="187"/>
      <c r="C81" s="187"/>
      <c r="E81" s="187"/>
      <c r="G81" s="187"/>
    </row>
    <row r="82" spans="1:8">
      <c r="B82" s="437" t="s">
        <v>326</v>
      </c>
      <c r="C82" s="437"/>
      <c r="D82" s="438"/>
    </row>
    <row r="83" spans="1:8">
      <c r="B83" s="194"/>
      <c r="C83" s="194"/>
      <c r="E83" s="194"/>
      <c r="G83" s="194"/>
    </row>
    <row r="84" spans="1:8">
      <c r="B84" s="195"/>
      <c r="C84" s="195"/>
      <c r="E84" s="195"/>
      <c r="G84" s="195"/>
    </row>
    <row r="85" spans="1:8" ht="18.75" customHeight="1">
      <c r="B85" s="440" t="s">
        <v>327</v>
      </c>
      <c r="C85" s="440"/>
      <c r="D85" s="440"/>
      <c r="E85" s="440"/>
      <c r="F85" s="440"/>
      <c r="G85" s="440"/>
      <c r="H85" s="440"/>
    </row>
    <row r="86" spans="1:8" ht="18.75" customHeight="1">
      <c r="B86" s="440" t="s">
        <v>328</v>
      </c>
      <c r="C86" s="440"/>
      <c r="D86" s="440"/>
      <c r="E86" s="440"/>
      <c r="F86" s="440"/>
      <c r="G86" s="440"/>
      <c r="H86" s="440"/>
    </row>
    <row r="87" spans="1:8">
      <c r="B87" s="183"/>
      <c r="C87" s="183"/>
      <c r="E87" s="183"/>
      <c r="G87" s="183"/>
    </row>
    <row r="88" spans="1:8">
      <c r="B88" s="183"/>
      <c r="C88" s="183"/>
      <c r="E88" s="183"/>
      <c r="G88" s="183"/>
    </row>
    <row r="89" spans="1:8">
      <c r="B89" s="437" t="s">
        <v>329</v>
      </c>
      <c r="C89" s="437"/>
      <c r="D89" s="438"/>
    </row>
    <row r="90" spans="1:8">
      <c r="B90" s="183"/>
      <c r="C90" s="183"/>
      <c r="E90" s="183"/>
      <c r="G90" s="183"/>
    </row>
    <row r="91" spans="1:8">
      <c r="B91" s="183"/>
      <c r="C91" s="183"/>
      <c r="E91" s="183"/>
      <c r="G91" s="183"/>
    </row>
    <row r="92" spans="1:8">
      <c r="B92" s="437"/>
      <c r="C92" s="437"/>
      <c r="D92" s="438"/>
      <c r="G92" s="443">
        <f>H2</f>
        <v>46210</v>
      </c>
      <c r="H92" s="444"/>
    </row>
    <row r="93" spans="1:8">
      <c r="B93" s="183"/>
      <c r="C93" s="183"/>
      <c r="E93" s="183"/>
      <c r="G93" s="183"/>
    </row>
    <row r="94" spans="1:8">
      <c r="A94" s="196" t="s">
        <v>330</v>
      </c>
      <c r="B94" s="437" t="s">
        <v>331</v>
      </c>
      <c r="C94" s="437"/>
      <c r="D94" s="438"/>
    </row>
    <row r="95" spans="1:8" ht="25.5" customHeight="1">
      <c r="A95" s="189" t="s">
        <v>305</v>
      </c>
      <c r="B95" s="439" t="s">
        <v>332</v>
      </c>
      <c r="C95" s="439"/>
      <c r="D95" s="439"/>
      <c r="E95" s="439"/>
      <c r="F95" s="439"/>
      <c r="G95" s="439"/>
      <c r="H95" s="439"/>
    </row>
    <row r="96" spans="1:8" ht="25.5" customHeight="1">
      <c r="A96" s="189" t="s">
        <v>307</v>
      </c>
      <c r="B96" s="439" t="s">
        <v>333</v>
      </c>
      <c r="C96" s="439"/>
      <c r="D96" s="439"/>
      <c r="E96" s="439"/>
      <c r="F96" s="439"/>
      <c r="G96" s="439"/>
      <c r="H96" s="439"/>
    </row>
    <row r="97" spans="1:8" ht="18.75" customHeight="1">
      <c r="A97" s="197" t="s">
        <v>334</v>
      </c>
      <c r="B97" s="439" t="s">
        <v>335</v>
      </c>
      <c r="C97" s="439"/>
      <c r="D97" s="439"/>
      <c r="E97" s="439"/>
      <c r="F97" s="439"/>
      <c r="G97" s="439"/>
      <c r="H97" s="439"/>
    </row>
    <row r="98" spans="1:8" ht="25.5" customHeight="1">
      <c r="B98" s="431" t="s">
        <v>336</v>
      </c>
      <c r="C98" s="431"/>
      <c r="D98" s="431"/>
      <c r="E98" s="431"/>
      <c r="F98" s="431"/>
      <c r="G98" s="431"/>
      <c r="H98" s="431"/>
    </row>
    <row r="99" spans="1:8">
      <c r="B99" s="183"/>
      <c r="C99" s="183"/>
      <c r="E99" s="183"/>
      <c r="G99" s="183"/>
    </row>
    <row r="100" spans="1:8">
      <c r="B100" s="437" t="s">
        <v>337</v>
      </c>
      <c r="C100" s="437"/>
      <c r="D100" s="438"/>
    </row>
    <row r="101" spans="1:8" ht="35.25" customHeight="1">
      <c r="B101" s="445" t="s">
        <v>338</v>
      </c>
      <c r="C101" s="432"/>
      <c r="D101" s="432"/>
      <c r="E101" s="432"/>
      <c r="F101" s="432"/>
      <c r="G101" s="432"/>
      <c r="H101" s="432"/>
    </row>
    <row r="102" spans="1:8" ht="24" customHeight="1">
      <c r="B102" s="445"/>
      <c r="C102" s="441" t="s">
        <v>339</v>
      </c>
      <c r="D102" s="441"/>
      <c r="E102" s="441"/>
      <c r="F102" s="441"/>
      <c r="G102" s="441"/>
      <c r="H102" s="441"/>
    </row>
    <row r="103" spans="1:8" ht="33.75" customHeight="1">
      <c r="B103" s="445"/>
      <c r="C103" s="442"/>
      <c r="D103" s="442"/>
      <c r="E103" s="442"/>
      <c r="F103" s="442"/>
      <c r="G103" s="442"/>
      <c r="H103" s="442"/>
    </row>
    <row r="104" spans="1:8" ht="28.35" customHeight="1">
      <c r="B104" s="198" t="s">
        <v>340</v>
      </c>
      <c r="C104" s="432"/>
      <c r="D104" s="432"/>
      <c r="E104" s="432"/>
      <c r="F104" s="432"/>
      <c r="G104" s="432"/>
      <c r="H104" s="432"/>
    </row>
    <row r="105" spans="1:8" ht="29.25" customHeight="1">
      <c r="B105" s="199" t="s">
        <v>341</v>
      </c>
      <c r="C105" s="433">
        <f>F8</f>
        <v>0</v>
      </c>
      <c r="D105" s="433"/>
      <c r="E105" s="433"/>
      <c r="F105" s="433"/>
      <c r="G105" s="433"/>
      <c r="H105" s="433"/>
    </row>
    <row r="106" spans="1:8" ht="27.2" customHeight="1">
      <c r="B106" s="198" t="s">
        <v>342</v>
      </c>
      <c r="C106" s="434">
        <f>F15</f>
        <v>0</v>
      </c>
      <c r="D106" s="435"/>
      <c r="E106" s="435"/>
      <c r="F106" s="435"/>
      <c r="G106" s="435"/>
      <c r="H106" s="436"/>
    </row>
    <row r="107" spans="1:8">
      <c r="B107" s="183"/>
      <c r="C107" s="183"/>
      <c r="E107" s="183"/>
      <c r="G107" s="183"/>
    </row>
    <row r="108" spans="1:8">
      <c r="B108" s="437" t="s">
        <v>343</v>
      </c>
      <c r="C108" s="437"/>
      <c r="D108" s="438"/>
    </row>
    <row r="109" spans="1:8">
      <c r="B109" s="437" t="s">
        <v>344</v>
      </c>
      <c r="C109" s="437"/>
      <c r="D109" s="438"/>
    </row>
    <row r="110" spans="1:8" ht="18.75" customHeight="1">
      <c r="B110" s="439" t="s">
        <v>345</v>
      </c>
      <c r="C110" s="439"/>
      <c r="D110" s="439"/>
      <c r="E110" s="439"/>
      <c r="F110" s="439"/>
      <c r="G110" s="439"/>
      <c r="H110" s="439"/>
    </row>
    <row r="111" spans="1:8">
      <c r="B111" s="437" t="s">
        <v>346</v>
      </c>
      <c r="C111" s="437"/>
      <c r="D111" s="438"/>
    </row>
    <row r="112" spans="1:8" ht="18.75" customHeight="1">
      <c r="B112" s="439" t="s">
        <v>347</v>
      </c>
      <c r="C112" s="439"/>
      <c r="D112" s="439"/>
      <c r="E112" s="439"/>
      <c r="F112" s="439"/>
      <c r="G112" s="439"/>
      <c r="H112" s="439"/>
    </row>
    <row r="113" spans="2:8" ht="25.5" customHeight="1">
      <c r="B113" s="431" t="s">
        <v>348</v>
      </c>
      <c r="C113" s="431"/>
      <c r="D113" s="431"/>
      <c r="E113" s="431"/>
      <c r="F113" s="431"/>
      <c r="G113" s="431"/>
      <c r="H113" s="431"/>
    </row>
    <row r="114" spans="2:8">
      <c r="B114" s="187"/>
      <c r="C114" s="187"/>
      <c r="E114" s="187"/>
      <c r="G114" s="187"/>
    </row>
    <row r="115" spans="2:8">
      <c r="B115" s="194"/>
      <c r="C115" s="194"/>
      <c r="E115" s="194"/>
      <c r="G115" s="194"/>
    </row>
  </sheetData>
  <customSheetViews>
    <customSheetView guid="{D1DC065C-FBD2-4E11-8189-C4A74C5EA855}" showGridLines="0">
      <selection activeCell="K41" sqref="K41"/>
      <rowBreaks count="1" manualBreakCount="1">
        <brk id="46" max="16383" man="1"/>
      </rowBreaks>
      <pageMargins left="0.39370078740157483" right="0.39370078740157483" top="0.78740157480314965" bottom="0.78740157480314965" header="0.51181102362204722" footer="0.51181102362204722"/>
      <pageSetup paperSize="9" orientation="portrait" r:id="rId1"/>
    </customSheetView>
    <customSheetView guid="{97087E2F-9A03-4F60-9DF0-967C532F433F}" showGridLines="0">
      <selection activeCell="K41" sqref="K41"/>
      <rowBreaks count="1" manualBreakCount="1">
        <brk id="46" max="16383" man="1"/>
      </rowBreaks>
      <pageMargins left="0.39370078740157483" right="0.39370078740157483" top="0.78740157480314965" bottom="0.78740157480314965" header="0.51181102362204722" footer="0.51181102362204722"/>
      <pageSetup paperSize="9" orientation="portrait" r:id="rId2"/>
    </customSheetView>
  </customSheetViews>
  <mergeCells count="85">
    <mergeCell ref="B13:D13"/>
    <mergeCell ref="F13:H13"/>
    <mergeCell ref="B2:D2"/>
    <mergeCell ref="B3:D3"/>
    <mergeCell ref="B4:D4"/>
    <mergeCell ref="B5:D5"/>
    <mergeCell ref="B6:D6"/>
    <mergeCell ref="F7:H7"/>
    <mergeCell ref="B8:D8"/>
    <mergeCell ref="F8:H8"/>
    <mergeCell ref="B12:D12"/>
    <mergeCell ref="B9:D9"/>
    <mergeCell ref="F9:H9"/>
    <mergeCell ref="B10:D10"/>
    <mergeCell ref="F10:H10"/>
    <mergeCell ref="B14:D14"/>
    <mergeCell ref="F14:H14"/>
    <mergeCell ref="B15:D15"/>
    <mergeCell ref="F15:H15"/>
    <mergeCell ref="B16:D16"/>
    <mergeCell ref="F16:H16"/>
    <mergeCell ref="B41:H41"/>
    <mergeCell ref="B17:D17"/>
    <mergeCell ref="F17:H17"/>
    <mergeCell ref="A21:H21"/>
    <mergeCell ref="A23:H23"/>
    <mergeCell ref="B31:D31"/>
    <mergeCell ref="D19:H19"/>
    <mergeCell ref="B19:C19"/>
    <mergeCell ref="B32:H32"/>
    <mergeCell ref="B34:D34"/>
    <mergeCell ref="B35:F35"/>
    <mergeCell ref="B37:C37"/>
    <mergeCell ref="B38:C38"/>
    <mergeCell ref="B42:H42"/>
    <mergeCell ref="B43:H43"/>
    <mergeCell ref="B44:H44"/>
    <mergeCell ref="B45:H45"/>
    <mergeCell ref="B47:H47"/>
    <mergeCell ref="B49:D49"/>
    <mergeCell ref="A50:H50"/>
    <mergeCell ref="B52:H52"/>
    <mergeCell ref="B53:H53"/>
    <mergeCell ref="B55:H55"/>
    <mergeCell ref="B57:H57"/>
    <mergeCell ref="B61:H61"/>
    <mergeCell ref="B62:H62"/>
    <mergeCell ref="B63:H63"/>
    <mergeCell ref="B65:H65"/>
    <mergeCell ref="B59:H59"/>
    <mergeCell ref="B60:H60"/>
    <mergeCell ref="B58:H58"/>
    <mergeCell ref="B67:D67"/>
    <mergeCell ref="B69:D69"/>
    <mergeCell ref="B70:D70"/>
    <mergeCell ref="D73:H73"/>
    <mergeCell ref="D74:H74"/>
    <mergeCell ref="D78:H78"/>
    <mergeCell ref="D77:H77"/>
    <mergeCell ref="D76:H76"/>
    <mergeCell ref="B82:D82"/>
    <mergeCell ref="B85:H85"/>
    <mergeCell ref="B86:H86"/>
    <mergeCell ref="B89:D89"/>
    <mergeCell ref="B112:H112"/>
    <mergeCell ref="C102:H102"/>
    <mergeCell ref="C103:H103"/>
    <mergeCell ref="B92:D92"/>
    <mergeCell ref="G92:H92"/>
    <mergeCell ref="B94:D94"/>
    <mergeCell ref="B98:H98"/>
    <mergeCell ref="B100:D100"/>
    <mergeCell ref="B101:B103"/>
    <mergeCell ref="C101:H101"/>
    <mergeCell ref="B96:H96"/>
    <mergeCell ref="B97:H97"/>
    <mergeCell ref="B95:H95"/>
    <mergeCell ref="B113:H113"/>
    <mergeCell ref="C104:H104"/>
    <mergeCell ref="C105:H105"/>
    <mergeCell ref="C106:H106"/>
    <mergeCell ref="B108:D108"/>
    <mergeCell ref="B109:D109"/>
    <mergeCell ref="B110:H110"/>
    <mergeCell ref="B111:D111"/>
  </mergeCells>
  <phoneticPr fontId="2"/>
  <dataValidations count="1">
    <dataValidation type="list" allowBlank="1" showInputMessage="1" showErrorMessage="1" sqref="C25 C27 C29 E25 E27 E29 G25 G27 G29" xr:uid="{08C08455-CD90-40C4-B8A3-6266D2B8BD14}">
      <formula1>"□,■"</formula1>
    </dataValidation>
  </dataValidations>
  <pageMargins left="0.39370078740157483" right="0.39370078740157483" top="0.78740157480314965" bottom="0.78740157480314965" header="0.51181102362204722" footer="0.51181102362204722"/>
  <pageSetup paperSize="9" orientation="portrait" r:id="rId3"/>
  <rowBreaks count="2" manualBreakCount="2">
    <brk id="47" max="16383" man="1"/>
    <brk id="80" max="16383"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2651-386C-4B61-94B3-C43709FB2ED5}">
  <sheetPr>
    <tabColor rgb="FFFFFFEB"/>
    <pageSetUpPr autoPageBreaks="0" fitToPage="1"/>
  </sheetPr>
  <dimension ref="B1:M27"/>
  <sheetViews>
    <sheetView showGridLines="0" zoomScaleNormal="100" zoomScaleSheetLayoutView="100" workbookViewId="0">
      <selection activeCell="D23" sqref="D23"/>
    </sheetView>
  </sheetViews>
  <sheetFormatPr defaultColWidth="9.33203125" defaultRowHeight="11.25"/>
  <cols>
    <col min="1" max="1" width="1.1640625" style="11" customWidth="1"/>
    <col min="2" max="2" width="23.6640625" style="11" bestFit="1" customWidth="1"/>
    <col min="3" max="6" width="19.83203125" style="11" customWidth="1"/>
    <col min="7" max="7" width="4.33203125" style="11" customWidth="1"/>
    <col min="8" max="8" width="13.33203125" style="11" bestFit="1" customWidth="1"/>
    <col min="9" max="16384" width="9.33203125" style="11"/>
  </cols>
  <sheetData>
    <row r="1" spans="2:13" ht="12">
      <c r="B1" s="60" t="s">
        <v>70</v>
      </c>
    </row>
    <row r="2" spans="2:13" s="3" customFormat="1" ht="12.75">
      <c r="B2" s="1"/>
      <c r="I2" s="4"/>
    </row>
    <row r="3" spans="2:13" s="3" customFormat="1" ht="12.75">
      <c r="B3" s="430" t="s">
        <v>71</v>
      </c>
      <c r="C3" s="461"/>
      <c r="D3" s="461"/>
      <c r="E3" s="461"/>
      <c r="F3" s="461"/>
      <c r="G3" s="10"/>
      <c r="H3" s="10"/>
      <c r="I3" s="10"/>
      <c r="J3" s="11"/>
      <c r="K3" s="11"/>
      <c r="L3" s="11"/>
      <c r="M3" s="11"/>
    </row>
    <row r="4" spans="2:13" s="3" customFormat="1" ht="12.75">
      <c r="B4" s="2"/>
      <c r="C4" s="10"/>
      <c r="D4" s="10"/>
      <c r="E4" s="10"/>
      <c r="F4" s="10"/>
      <c r="G4" s="10"/>
      <c r="H4" s="10"/>
      <c r="I4" s="10"/>
      <c r="J4" s="10"/>
      <c r="K4" s="10"/>
    </row>
    <row r="5" spans="2:13" s="61" customFormat="1" ht="16.5" customHeight="1">
      <c r="F5" s="62">
        <f>'第１号別紙１別添１（様式6_7兼用）'!J5</f>
        <v>0</v>
      </c>
    </row>
    <row r="6" spans="2:13" ht="12.75" thickBot="1">
      <c r="B6" s="60" t="s">
        <v>72</v>
      </c>
    </row>
    <row r="7" spans="2:13" ht="30" customHeight="1">
      <c r="B7" s="63" t="s">
        <v>73</v>
      </c>
      <c r="C7" s="64" t="s">
        <v>74</v>
      </c>
      <c r="D7" s="64" t="s">
        <v>75</v>
      </c>
      <c r="E7" s="64" t="s">
        <v>76</v>
      </c>
      <c r="F7" s="65" t="s">
        <v>77</v>
      </c>
      <c r="G7" s="66"/>
      <c r="H7" s="67" t="s">
        <v>78</v>
      </c>
      <c r="I7" s="68">
        <f>'第１号別紙１別添１（様式6_7兼用）'!AL7</f>
        <v>0.5</v>
      </c>
    </row>
    <row r="8" spans="2:13" ht="20.100000000000001" customHeight="1">
      <c r="B8" s="69" t="s">
        <v>79</v>
      </c>
      <c r="C8" s="70">
        <f>'第１号別紙１別添１（様式6_7兼用）'!J58</f>
        <v>0</v>
      </c>
      <c r="D8" s="70">
        <f>'第１号別紙１別添１（様式6_7兼用）'!R58</f>
        <v>0</v>
      </c>
      <c r="E8" s="70">
        <f>'第１号別紙１別添１（様式6_7兼用）'!V58</f>
        <v>0</v>
      </c>
      <c r="F8" s="371"/>
      <c r="G8" s="66"/>
      <c r="H8" s="71"/>
      <c r="I8" s="72"/>
    </row>
    <row r="9" spans="2:13" ht="20.100000000000001" customHeight="1">
      <c r="B9" s="69" t="s">
        <v>34</v>
      </c>
      <c r="C9" s="70">
        <f>'第１号別紙１別添１（様式6_7兼用）'!J79</f>
        <v>0</v>
      </c>
      <c r="D9" s="70">
        <f>'第１号別紙１別添１（様式6_7兼用）'!R79</f>
        <v>0</v>
      </c>
      <c r="E9" s="70">
        <f>'第１号別紙１別添１（様式6_7兼用）'!V79</f>
        <v>0</v>
      </c>
      <c r="F9" s="371"/>
      <c r="G9" s="66"/>
      <c r="H9" s="462"/>
      <c r="I9" s="464"/>
    </row>
    <row r="10" spans="2:13" ht="20.100000000000001" customHeight="1">
      <c r="B10" s="69" t="s">
        <v>29</v>
      </c>
      <c r="C10" s="70">
        <f>'第１号別紙１別添１（様式6_7兼用）'!J95</f>
        <v>0</v>
      </c>
      <c r="D10" s="70">
        <f>'第１号別紙１別添１（様式6_7兼用）'!R95</f>
        <v>0</v>
      </c>
      <c r="E10" s="70">
        <f>'第１号別紙１別添１（様式6_7兼用）'!V95</f>
        <v>0</v>
      </c>
      <c r="F10" s="371"/>
      <c r="G10" s="66"/>
      <c r="H10" s="463"/>
      <c r="I10" s="464"/>
    </row>
    <row r="11" spans="2:13" ht="20.100000000000001" customHeight="1">
      <c r="B11" s="69" t="s">
        <v>80</v>
      </c>
      <c r="C11" s="70">
        <f>'第１号別紙１別添１（様式6_7兼用）'!J106</f>
        <v>0</v>
      </c>
      <c r="D11" s="70">
        <f>'第１号別紙１別添１（様式6_7兼用）'!R106</f>
        <v>0</v>
      </c>
      <c r="E11" s="70">
        <f>'第１号別紙１別添１（様式6_7兼用）'!V106</f>
        <v>0</v>
      </c>
      <c r="F11" s="371"/>
      <c r="G11" s="66"/>
    </row>
    <row r="12" spans="2:13" ht="20.100000000000001" customHeight="1">
      <c r="B12" s="69" t="s">
        <v>81</v>
      </c>
      <c r="C12" s="70">
        <f>'第１号別紙１別添１（様式6_7兼用）'!J117</f>
        <v>0</v>
      </c>
      <c r="D12" s="70">
        <f>'第１号別紙１別添１（様式6_7兼用）'!R117</f>
        <v>0</v>
      </c>
      <c r="E12" s="70">
        <f>'第１号別紙１別添１（様式6_7兼用）'!V117</f>
        <v>0</v>
      </c>
      <c r="F12" s="371"/>
      <c r="G12" s="66"/>
      <c r="H12" s="73"/>
      <c r="I12" s="73"/>
    </row>
    <row r="13" spans="2:13" ht="20.100000000000001" customHeight="1">
      <c r="B13" s="69" t="s">
        <v>82</v>
      </c>
      <c r="C13" s="70">
        <f>'第１号別紙１別添１（様式6_7兼用）'!J128</f>
        <v>0</v>
      </c>
      <c r="D13" s="70">
        <f>'第１号別紙１別添１（様式6_7兼用）'!R128</f>
        <v>0</v>
      </c>
      <c r="E13" s="70">
        <f>'第１号別紙１別添１（様式6_7兼用）'!V128</f>
        <v>0</v>
      </c>
      <c r="F13" s="371"/>
      <c r="G13" s="66"/>
      <c r="H13" s="74"/>
      <c r="I13" s="75"/>
    </row>
    <row r="14" spans="2:13" ht="20.100000000000001" customHeight="1">
      <c r="B14" s="69" t="s">
        <v>83</v>
      </c>
      <c r="C14" s="70">
        <f>'第１号別紙１別添１（様式6_7兼用）'!J139</f>
        <v>0</v>
      </c>
      <c r="D14" s="70">
        <f>'第１号別紙１別添１（様式6_7兼用）'!R139</f>
        <v>0</v>
      </c>
      <c r="E14" s="70">
        <f>'第１号別紙１別添１（様式6_7兼用）'!V139</f>
        <v>0</v>
      </c>
      <c r="F14" s="371"/>
      <c r="G14" s="66"/>
    </row>
    <row r="15" spans="2:13" ht="20.100000000000001" customHeight="1">
      <c r="B15" s="69" t="s">
        <v>84</v>
      </c>
      <c r="C15" s="70">
        <f>'第１号別紙１別添１（様式6_7兼用）'!J150</f>
        <v>0</v>
      </c>
      <c r="D15" s="70">
        <f>'第１号別紙１別添１（様式6_7兼用）'!R149</f>
        <v>0</v>
      </c>
      <c r="E15" s="70">
        <f>'第１号別紙１別添１（様式6_7兼用）'!V150</f>
        <v>0</v>
      </c>
      <c r="F15" s="371"/>
      <c r="G15" s="66"/>
    </row>
    <row r="16" spans="2:13" ht="20.100000000000001" customHeight="1">
      <c r="B16" s="69" t="s">
        <v>7</v>
      </c>
      <c r="C16" s="70">
        <f>'第１号別紙１別添１（様式6_7兼用）'!J154</f>
        <v>0</v>
      </c>
      <c r="D16" s="70">
        <f>'第１号別紙１別添１（様式6_7兼用）'!R154</f>
        <v>0</v>
      </c>
      <c r="E16" s="70">
        <f>'第１号別紙１別添１（様式6_7兼用）'!V154</f>
        <v>0</v>
      </c>
      <c r="F16" s="371"/>
      <c r="G16" s="66"/>
    </row>
    <row r="17" spans="2:8" ht="20.100000000000001" customHeight="1" thickBot="1">
      <c r="B17" s="76" t="s">
        <v>85</v>
      </c>
      <c r="C17" s="77">
        <f>SUM(C8:C16)</f>
        <v>0</v>
      </c>
      <c r="D17" s="77">
        <f>SUM(D8:D16)</f>
        <v>0</v>
      </c>
      <c r="E17" s="77">
        <f>SUM(E8:E16)</f>
        <v>0</v>
      </c>
      <c r="F17" s="372"/>
      <c r="G17" s="66"/>
    </row>
    <row r="18" spans="2:8">
      <c r="B18" s="78"/>
    </row>
    <row r="20" spans="2:8" ht="12.75" thickBot="1">
      <c r="B20" s="60" t="s">
        <v>86</v>
      </c>
    </row>
    <row r="21" spans="2:8" ht="30" customHeight="1">
      <c r="B21" s="63" t="s">
        <v>87</v>
      </c>
      <c r="C21" s="64" t="s">
        <v>88</v>
      </c>
      <c r="D21" s="64" t="s">
        <v>89</v>
      </c>
      <c r="E21" s="64" t="s">
        <v>76</v>
      </c>
      <c r="F21" s="65" t="s">
        <v>77</v>
      </c>
      <c r="G21" s="66"/>
    </row>
    <row r="22" spans="2:8" ht="20.100000000000001" customHeight="1">
      <c r="B22" s="79" t="s">
        <v>90</v>
      </c>
      <c r="C22" s="70">
        <f>C17-C23-C24-C25</f>
        <v>0</v>
      </c>
      <c r="D22" s="176">
        <f>D17-D23-D24-D25</f>
        <v>0</v>
      </c>
      <c r="E22" s="80"/>
      <c r="F22" s="371"/>
      <c r="G22" s="66"/>
    </row>
    <row r="23" spans="2:8" ht="20.100000000000001" customHeight="1">
      <c r="B23" s="79" t="s">
        <v>91</v>
      </c>
      <c r="C23" s="176">
        <f>'第１号別紙１別添１（様式6_7兼用）'!K155</f>
        <v>0</v>
      </c>
      <c r="D23" s="373"/>
      <c r="E23" s="80"/>
      <c r="F23" s="371"/>
      <c r="G23" s="66"/>
    </row>
    <row r="24" spans="2:8" ht="20.100000000000001" customHeight="1">
      <c r="B24" s="79" t="s">
        <v>92</v>
      </c>
      <c r="C24" s="70">
        <f>様式第１号の別紙１の別添２!B10</f>
        <v>0</v>
      </c>
      <c r="D24" s="70">
        <f>E24</f>
        <v>0</v>
      </c>
      <c r="E24" s="70">
        <f>E17</f>
        <v>0</v>
      </c>
      <c r="F24" s="371"/>
      <c r="G24" s="66"/>
    </row>
    <row r="25" spans="2:8" ht="20.100000000000001" customHeight="1">
      <c r="B25" s="79" t="s">
        <v>93</v>
      </c>
      <c r="C25" s="176">
        <f>様式第１号の別紙１の別添２!B11</f>
        <v>0</v>
      </c>
      <c r="D25" s="373"/>
      <c r="E25" s="80"/>
      <c r="F25" s="371"/>
      <c r="G25" s="66"/>
    </row>
    <row r="26" spans="2:8" ht="20.100000000000001" customHeight="1" thickBot="1">
      <c r="B26" s="81" t="s">
        <v>85</v>
      </c>
      <c r="C26" s="77">
        <f>SUM(C22:C25)</f>
        <v>0</v>
      </c>
      <c r="D26" s="77">
        <f>SUM(D22:D25)</f>
        <v>0</v>
      </c>
      <c r="E26" s="82"/>
      <c r="F26" s="372"/>
      <c r="G26" s="66"/>
      <c r="H26" s="83" t="str">
        <f>IF(D17&lt;&gt;D26,"上段の決算額の合計と下段の合計が同じになるように他の収入を入力下さい。","")</f>
        <v/>
      </c>
    </row>
    <row r="27" spans="2:8">
      <c r="H27" s="84">
        <f>D26-D17</f>
        <v>0</v>
      </c>
    </row>
  </sheetData>
  <sheetProtection sheet="1" objects="1" scenarios="1"/>
  <customSheetViews>
    <customSheetView guid="{D1DC065C-FBD2-4E11-8189-C4A74C5EA855}"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97087E2F-9A03-4F60-9DF0-967C532F433F}"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893A87DE-80A1-4A91-BED1-DCA5C5457DD5}" showGridLines="0" fitToPage="1" printArea="1">
      <selection activeCell="D21" sqref="D21"/>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 guid="{6600103D-1717-40FF-B96F-03AD6E22CDEB}"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4"/>
      <headerFooter alignWithMargins="0"/>
    </customSheetView>
    <customSheetView guid="{AB4BBB3A-E2F6-450D-94FE-358C4D7C7EB7}" showGridLines="0" fitToPage="1" printArea="1">
      <selection activeCell="D21" sqref="D21"/>
      <pageMargins left="0.78740157480314965" right="0.78740157480314965" top="0.98425196850393704" bottom="0.98425196850393704" header="0.51181102362204722" footer="0.51181102362204722"/>
      <printOptions horizontalCentered="1"/>
      <pageSetup paperSize="9" orientation="portrait" r:id="rId5"/>
      <headerFooter alignWithMargins="0"/>
    </customSheetView>
  </customSheetViews>
  <mergeCells count="3">
    <mergeCell ref="B3:F3"/>
    <mergeCell ref="H9:H10"/>
    <mergeCell ref="I9:I10"/>
  </mergeCells>
  <phoneticPr fontId="2"/>
  <printOptions horizontalCentered="1"/>
  <pageMargins left="0.78740157480314965" right="0.78740157480314965" top="0.98425196850393704" bottom="0.98425196850393704" header="0.51181102362204722" footer="0.51181102362204722"/>
  <pageSetup paperSize="9" orientation="portrait" r:id="rId6"/>
  <headerFooter alignWithMargins="0"/>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2871-0E77-403C-B94D-006870E22A15}">
  <sheetPr>
    <tabColor rgb="FFFFFFEB"/>
    <pageSetUpPr fitToPage="1"/>
  </sheetPr>
  <dimension ref="A1:S21"/>
  <sheetViews>
    <sheetView showGridLines="0" view="pageBreakPreview" zoomScaleNormal="100" zoomScaleSheetLayoutView="100" workbookViewId="0">
      <selection activeCell="F5" sqref="F5:G5"/>
    </sheetView>
  </sheetViews>
  <sheetFormatPr defaultColWidth="9" defaultRowHeight="12.75"/>
  <cols>
    <col min="1" max="1" width="5.83203125" style="3" customWidth="1"/>
    <col min="2" max="3" width="9.5" style="3" customWidth="1"/>
    <col min="4" max="5" width="4.83203125" style="3" customWidth="1"/>
    <col min="6" max="12" width="9.5" style="3" customWidth="1"/>
    <col min="13" max="13" width="9.5" style="87" customWidth="1"/>
    <col min="14" max="16384" width="9" style="3"/>
  </cols>
  <sheetData>
    <row r="1" spans="1:19" ht="13.5" thickBot="1">
      <c r="A1" s="3" t="s">
        <v>94</v>
      </c>
      <c r="B1" s="85"/>
      <c r="C1" s="85"/>
      <c r="M1" s="3"/>
    </row>
    <row r="2" spans="1:19" ht="24" customHeight="1">
      <c r="A2" s="503" t="s">
        <v>95</v>
      </c>
      <c r="B2" s="504"/>
      <c r="C2" s="507" t="s">
        <v>96</v>
      </c>
      <c r="D2" s="504"/>
      <c r="E2" s="504"/>
      <c r="F2" s="504"/>
      <c r="G2" s="504"/>
      <c r="H2" s="507" t="s">
        <v>97</v>
      </c>
      <c r="I2" s="504"/>
      <c r="J2" s="507" t="s">
        <v>98</v>
      </c>
      <c r="K2" s="504"/>
      <c r="L2" s="507" t="s">
        <v>99</v>
      </c>
      <c r="M2" s="508"/>
      <c r="N2" s="86"/>
      <c r="S2" s="87"/>
    </row>
    <row r="3" spans="1:19" ht="17.25" customHeight="1">
      <c r="A3" s="505"/>
      <c r="B3" s="506"/>
      <c r="C3" s="510" t="s">
        <v>50</v>
      </c>
      <c r="D3" s="510"/>
      <c r="E3" s="510"/>
      <c r="F3" s="510" t="s">
        <v>100</v>
      </c>
      <c r="G3" s="510"/>
      <c r="H3" s="506"/>
      <c r="I3" s="506"/>
      <c r="J3" s="506"/>
      <c r="K3" s="506"/>
      <c r="L3" s="506"/>
      <c r="M3" s="509"/>
      <c r="N3" s="86"/>
      <c r="S3" s="87"/>
    </row>
    <row r="4" spans="1:19" ht="17.25" customHeight="1">
      <c r="A4" s="511" t="s">
        <v>101</v>
      </c>
      <c r="B4" s="512"/>
      <c r="C4" s="513">
        <f>様式第１号の別紙１の別添２!B8</f>
        <v>0</v>
      </c>
      <c r="D4" s="513"/>
      <c r="E4" s="514"/>
      <c r="F4" s="515">
        <f>様式第７号の別紙２!D22</f>
        <v>0</v>
      </c>
      <c r="G4" s="516"/>
      <c r="H4" s="501"/>
      <c r="I4" s="517"/>
      <c r="J4" s="501"/>
      <c r="K4" s="518"/>
      <c r="L4" s="501"/>
      <c r="M4" s="502"/>
      <c r="N4" s="86"/>
      <c r="S4" s="87"/>
    </row>
    <row r="5" spans="1:19" ht="17.25" customHeight="1">
      <c r="A5" s="479" t="s">
        <v>102</v>
      </c>
      <c r="B5" s="480"/>
      <c r="C5" s="481">
        <f>様式第１号の別紙１の別添２!B9</f>
        <v>0</v>
      </c>
      <c r="D5" s="482"/>
      <c r="E5" s="483"/>
      <c r="F5" s="484">
        <f>様式第７号の別紙２!D23</f>
        <v>0</v>
      </c>
      <c r="G5" s="485"/>
      <c r="H5" s="486"/>
      <c r="I5" s="487"/>
      <c r="J5" s="486"/>
      <c r="K5" s="487"/>
      <c r="L5" s="486"/>
      <c r="M5" s="488"/>
      <c r="N5" s="86"/>
      <c r="S5" s="87"/>
    </row>
    <row r="6" spans="1:19" ht="17.25" customHeight="1">
      <c r="A6" s="479" t="s">
        <v>103</v>
      </c>
      <c r="B6" s="480"/>
      <c r="C6" s="481">
        <f>様式第１号の別紙１の別添２!B10</f>
        <v>0</v>
      </c>
      <c r="D6" s="481"/>
      <c r="E6" s="496"/>
      <c r="F6" s="484">
        <f>様式第７号の別紙２!D24</f>
        <v>0</v>
      </c>
      <c r="G6" s="485"/>
      <c r="H6" s="497"/>
      <c r="I6" s="498"/>
      <c r="J6" s="499" t="s">
        <v>362</v>
      </c>
      <c r="K6" s="500"/>
      <c r="L6" s="486"/>
      <c r="M6" s="488"/>
      <c r="N6" s="86"/>
      <c r="S6" s="87"/>
    </row>
    <row r="7" spans="1:19" ht="17.25" customHeight="1">
      <c r="A7" s="479" t="s">
        <v>104</v>
      </c>
      <c r="B7" s="480"/>
      <c r="C7" s="481">
        <f>様式第１号の別紙１の別添２!B11</f>
        <v>0</v>
      </c>
      <c r="D7" s="482"/>
      <c r="E7" s="483"/>
      <c r="F7" s="484">
        <f>様式第７号の別紙２!D25</f>
        <v>0</v>
      </c>
      <c r="G7" s="485"/>
      <c r="H7" s="486"/>
      <c r="I7" s="487"/>
      <c r="J7" s="486"/>
      <c r="K7" s="487"/>
      <c r="L7" s="486"/>
      <c r="M7" s="488"/>
      <c r="N7" s="86"/>
      <c r="S7" s="87"/>
    </row>
    <row r="8" spans="1:19" ht="17.25" customHeight="1" thickBot="1">
      <c r="A8" s="489" t="s">
        <v>105</v>
      </c>
      <c r="B8" s="490"/>
      <c r="C8" s="491">
        <f>SUM(C4:E7)</f>
        <v>0</v>
      </c>
      <c r="D8" s="492"/>
      <c r="E8" s="493"/>
      <c r="F8" s="494">
        <f>SUM(F4:G7)</f>
        <v>0</v>
      </c>
      <c r="G8" s="493"/>
      <c r="H8" s="477"/>
      <c r="I8" s="495"/>
      <c r="J8" s="477"/>
      <c r="K8" s="495"/>
      <c r="L8" s="477"/>
      <c r="M8" s="478"/>
      <c r="N8" s="86"/>
      <c r="S8" s="87"/>
    </row>
    <row r="10" spans="1:19">
      <c r="A10" s="3" t="s">
        <v>106</v>
      </c>
    </row>
    <row r="11" spans="1:19" ht="30" customHeight="1">
      <c r="A11" s="88">
        <v>1</v>
      </c>
      <c r="B11" s="476" t="s">
        <v>107</v>
      </c>
      <c r="C11" s="476"/>
      <c r="D11" s="476"/>
      <c r="E11" s="476"/>
      <c r="F11" s="476"/>
      <c r="G11" s="476"/>
      <c r="H11" s="476"/>
      <c r="I11" s="476"/>
      <c r="J11" s="476"/>
      <c r="K11" s="476"/>
      <c r="L11" s="476"/>
      <c r="M11" s="476"/>
    </row>
    <row r="12" spans="1:19" ht="18" customHeight="1">
      <c r="A12" s="88">
        <v>2</v>
      </c>
      <c r="B12" s="476" t="s">
        <v>108</v>
      </c>
      <c r="C12" s="476"/>
      <c r="D12" s="476"/>
      <c r="E12" s="476"/>
      <c r="F12" s="476"/>
      <c r="G12" s="476"/>
      <c r="H12" s="476"/>
      <c r="I12" s="476"/>
      <c r="J12" s="476"/>
      <c r="K12" s="476"/>
      <c r="L12" s="476"/>
      <c r="M12" s="476"/>
    </row>
    <row r="13" spans="1:19" ht="18" customHeight="1">
      <c r="A13" s="88">
        <v>3</v>
      </c>
      <c r="B13" s="476" t="s">
        <v>109</v>
      </c>
      <c r="C13" s="476"/>
      <c r="D13" s="476"/>
      <c r="E13" s="476"/>
      <c r="F13" s="476"/>
      <c r="G13" s="476"/>
      <c r="H13" s="476"/>
      <c r="I13" s="476"/>
      <c r="J13" s="476"/>
      <c r="K13" s="476"/>
      <c r="L13" s="476"/>
      <c r="M13" s="476"/>
    </row>
    <row r="14" spans="1:19" ht="30" customHeight="1">
      <c r="A14" s="88">
        <v>4</v>
      </c>
      <c r="B14" s="476" t="s">
        <v>110</v>
      </c>
      <c r="C14" s="476"/>
      <c r="D14" s="476"/>
      <c r="E14" s="476"/>
      <c r="F14" s="476"/>
      <c r="G14" s="476"/>
      <c r="H14" s="476"/>
      <c r="I14" s="476"/>
      <c r="J14" s="476"/>
      <c r="K14" s="476"/>
      <c r="L14" s="476"/>
      <c r="M14" s="476"/>
    </row>
    <row r="15" spans="1:19" ht="30" customHeight="1">
      <c r="A15" s="88">
        <v>5</v>
      </c>
      <c r="B15" s="476" t="s">
        <v>111</v>
      </c>
      <c r="C15" s="476"/>
      <c r="D15" s="476"/>
      <c r="E15" s="476"/>
      <c r="F15" s="476"/>
      <c r="G15" s="476"/>
      <c r="H15" s="476"/>
      <c r="I15" s="476"/>
      <c r="J15" s="476"/>
      <c r="K15" s="476"/>
      <c r="L15" s="476"/>
      <c r="M15" s="476"/>
    </row>
    <row r="17" spans="1:12">
      <c r="A17" s="332" t="s">
        <v>366</v>
      </c>
    </row>
    <row r="18" spans="1:12">
      <c r="B18" s="3" t="s">
        <v>372</v>
      </c>
    </row>
    <row r="19" spans="1:12">
      <c r="B19" s="471" t="s">
        <v>367</v>
      </c>
      <c r="C19" s="471"/>
      <c r="D19" s="472"/>
      <c r="E19" s="472"/>
      <c r="F19" s="472"/>
      <c r="G19" s="472"/>
      <c r="H19" s="471" t="s">
        <v>369</v>
      </c>
      <c r="I19" s="471"/>
      <c r="J19" s="472"/>
      <c r="K19" s="472"/>
      <c r="L19" s="472"/>
    </row>
    <row r="20" spans="1:12">
      <c r="B20" s="471" t="s">
        <v>368</v>
      </c>
      <c r="C20" s="471"/>
      <c r="D20" s="465"/>
      <c r="E20" s="466"/>
      <c r="F20" s="466"/>
      <c r="G20" s="467"/>
      <c r="H20" s="468" t="s">
        <v>370</v>
      </c>
      <c r="I20" s="470"/>
      <c r="J20" s="473"/>
      <c r="K20" s="474"/>
      <c r="L20" s="475"/>
    </row>
    <row r="21" spans="1:12">
      <c r="B21" s="468" t="s">
        <v>371</v>
      </c>
      <c r="C21" s="469"/>
      <c r="D21" s="470"/>
      <c r="E21" s="465"/>
      <c r="F21" s="466"/>
      <c r="G21" s="466"/>
      <c r="H21" s="466"/>
      <c r="I21" s="466"/>
      <c r="J21" s="466"/>
      <c r="K21" s="466"/>
      <c r="L21" s="467"/>
    </row>
  </sheetData>
  <sheetProtection sheet="1" objects="1" scenarios="1"/>
  <customSheetViews>
    <customSheetView guid="{D1DC065C-FBD2-4E11-8189-C4A74C5EA855}"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1"/>
      <headerFooter alignWithMargins="0"/>
    </customSheetView>
    <customSheetView guid="{97087E2F-9A03-4F60-9DF0-967C532F433F}"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2"/>
      <headerFooter alignWithMargins="0"/>
    </customSheetView>
    <customSheetView guid="{893A87DE-80A1-4A91-BED1-DCA5C5457DD5}" showPageBreaks="1" showGridLines="0" fitToPage="1" printArea="1" view="pageBreakPreview">
      <selection activeCell="P8" sqref="P8"/>
      <pageMargins left="0.78740157480314965" right="0.59055118110236227" top="0.98425196850393704" bottom="0.78740157480314965" header="0.51181102362204722" footer="0.51181102362204722"/>
      <pageSetup paperSize="9" scale="98" fitToHeight="0" orientation="portrait" r:id="rId3"/>
      <headerFooter alignWithMargins="0"/>
    </customSheetView>
    <customSheetView guid="{6600103D-1717-40FF-B96F-03AD6E22CDEB}"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4"/>
      <headerFooter alignWithMargins="0"/>
    </customSheetView>
    <customSheetView guid="{AB4BBB3A-E2F6-450D-94FE-358C4D7C7EB7}" showPageBreaks="1" showGridLines="0" fitToPage="1" printArea="1" view="pageBreakPreview">
      <selection activeCell="P8" sqref="P8"/>
      <pageMargins left="0.78740157480314965" right="0.59055118110236227" top="0.98425196850393704" bottom="0.78740157480314965" header="0.51181102362204722" footer="0.51181102362204722"/>
      <pageSetup paperSize="9" scale="98" fitToHeight="0" orientation="portrait" r:id="rId5"/>
      <headerFooter alignWithMargins="0"/>
    </customSheetView>
  </customSheetViews>
  <mergeCells count="52">
    <mergeCell ref="L4:M4"/>
    <mergeCell ref="A2:B3"/>
    <mergeCell ref="C2:G2"/>
    <mergeCell ref="H2:I3"/>
    <mergeCell ref="J2:K3"/>
    <mergeCell ref="L2:M3"/>
    <mergeCell ref="C3:E3"/>
    <mergeCell ref="F3:G3"/>
    <mergeCell ref="A4:B4"/>
    <mergeCell ref="C4:E4"/>
    <mergeCell ref="F4:G4"/>
    <mergeCell ref="H4:I4"/>
    <mergeCell ref="J4:K4"/>
    <mergeCell ref="L6:M6"/>
    <mergeCell ref="A5:B5"/>
    <mergeCell ref="C5:E5"/>
    <mergeCell ref="F5:G5"/>
    <mergeCell ref="H5:I5"/>
    <mergeCell ref="J5:K5"/>
    <mergeCell ref="L5:M5"/>
    <mergeCell ref="A6:B6"/>
    <mergeCell ref="C6:E6"/>
    <mergeCell ref="F6:G6"/>
    <mergeCell ref="H6:I6"/>
    <mergeCell ref="J6:K6"/>
    <mergeCell ref="L8:M8"/>
    <mergeCell ref="A7:B7"/>
    <mergeCell ref="C7:E7"/>
    <mergeCell ref="F7:G7"/>
    <mergeCell ref="H7:I7"/>
    <mergeCell ref="J7:K7"/>
    <mergeCell ref="L7:M7"/>
    <mergeCell ref="A8:B8"/>
    <mergeCell ref="C8:E8"/>
    <mergeCell ref="F8:G8"/>
    <mergeCell ref="H8:I8"/>
    <mergeCell ref="J8:K8"/>
    <mergeCell ref="B11:M11"/>
    <mergeCell ref="B12:M12"/>
    <mergeCell ref="B13:M13"/>
    <mergeCell ref="B14:M14"/>
    <mergeCell ref="B15:M15"/>
    <mergeCell ref="E21:L21"/>
    <mergeCell ref="B21:D21"/>
    <mergeCell ref="B19:C19"/>
    <mergeCell ref="D19:G19"/>
    <mergeCell ref="B20:C20"/>
    <mergeCell ref="H19:I19"/>
    <mergeCell ref="J19:L19"/>
    <mergeCell ref="D20:G20"/>
    <mergeCell ref="H20:I20"/>
    <mergeCell ref="J20:L20"/>
  </mergeCells>
  <phoneticPr fontId="2"/>
  <pageMargins left="0.78740157480314965" right="0.59055118110236227" top="0.98425196850393704" bottom="0.78740157480314965" header="0.51181102362204722" footer="0.51181102362204722"/>
  <pageSetup paperSize="9" scale="98" fitToHeight="0" orientation="portrait" r:id="rId6"/>
  <headerFooter alignWithMargins="0"/>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第１号別紙１別添１（様式6_7兼用）</vt:lpstr>
      <vt:lpstr>様式第１号の別紙１の別添２</vt:lpstr>
      <vt:lpstr>（様式第2号）</vt:lpstr>
      <vt:lpstr>様式第７号の別紙２</vt:lpstr>
      <vt:lpstr>様式第７号の別紙３</vt:lpstr>
      <vt:lpstr>'（様式第2号）'!_Hlk190885150</vt:lpstr>
      <vt:lpstr>'第１号別紙１別添１（様式6_7兼用）'!Print_Area</vt:lpstr>
      <vt:lpstr>様式第１号の別紙１の別添２!Print_Area</vt:lpstr>
      <vt:lpstr>様式第７号の別紙２!Print_Area</vt:lpstr>
      <vt:lpstr>様式第７号の別紙３!Print_Area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2026-03-31T06:43:07Z</cp:lastPrinted>
  <dcterms:created xsi:type="dcterms:W3CDTF">2006-02-13T04:57:43Z</dcterms:created>
  <dcterms:modified xsi:type="dcterms:W3CDTF">2026-05-12T05:21:49Z</dcterms:modified>
</cp:coreProperties>
</file>