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2\NA00$\財務係引継ぎ\財務係共有\06経営比較分析\R6年度決算\02_20260126〆_財政課提出\"/>
    </mc:Choice>
  </mc:AlternateContent>
  <xr:revisionPtr revIDLastSave="0" documentId="13_ncr:1_{EE403FD2-19F2-4F80-9E86-C655AB979565}" xr6:coauthVersionLast="47" xr6:coauthVersionMax="47" xr10:uidLastSave="{00000000-0000-0000-0000-000000000000}"/>
  <workbookProtection workbookAlgorithmName="SHA-512" workbookHashValue="OQGx26jCJnPCLxbn0s02S4C67wpvxEYJM+b2WqAn039VNhBZbNkNgIgxYM4k247RzJqMqCbWqxisXx4EvrZBfw==" workbookSaltValue="Au4PzfaK7Bm8RiCjcuBpM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P6" i="5"/>
  <c r="O6" i="5"/>
  <c r="I10" i="4" s="1"/>
  <c r="N6" i="5"/>
  <c r="M6" i="5"/>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H85" i="4"/>
  <c r="F85" i="4"/>
  <c r="AL10" i="4"/>
  <c r="W10" i="4"/>
  <c r="P10" i="4"/>
  <c r="B10" i="4"/>
  <c r="BB8" i="4"/>
  <c r="AT8" i="4"/>
  <c r="AL8" i="4"/>
  <c r="AD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<sst xmlns="http://schemas.openxmlformats.org/spreadsheetml/2006/main" count="228" uniqueCount="113">
  <si>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</si>
  <si>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</si>
  <si>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</si>
  <si>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</si>
  <si>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</si>
  <si>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</si>
  <si>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</si>
  <si>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</si>
  <si>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</si>
  <si>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</si>
  <si>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</si>
  <si>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</si>
  <si>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</si>
  <si>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</si>
  <si>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</si>
  <si>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</si>
  <si>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</si>
  <si>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</si>
  <si>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</si>
  <si>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</si>
  <si>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</si>
  <si>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</si>
  <si>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</si>
  <si>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</si>
  <si>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</si>
  <si>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</si>
  <si>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</si>
  <si>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</si>
  <si>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</si>
  <si>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</si>
  <si>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</si>
  <si>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</si>
  <si>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</si>
  <si>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</si>
  <si>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</si>
  <si>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</si>
  <si>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</si>
  <si>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</si>
  <si>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</si>
  <si>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</si>
  <si>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</si>
  <si>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</si>
  <si>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</si>
  <si>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</si>
  <si>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</si>
  <si>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</si>
  <si>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</si>
  <si>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</si>
  <si>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</si>
  <si>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</si>
  <si>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</si>
  <si>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</si>
  <si>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</si>
  <si>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</si>
  <si>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</si>
  <si>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</si>
  <si>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</si>
  <si>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</si>
  <si>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</si>
  <si>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</si>
  <si>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</si>
  <si>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</si>
  <si>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</si>
  <si>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</si>
  <si>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</si>
  <si>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</si>
  <si>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</si>
  <si>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</si>
  <si>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</si>
  <si>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</si>
  <si>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</si>
  <si>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</si>
  <si>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</si>
  <si>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</si>
  <si>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</si>
  <si>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</si>
  <si>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</si>
  <si>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</si>
  <si>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</si>
  <si>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</si>
  <si>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</si>
  <si>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</si>
  <si>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</si>
  <si>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</si>
  <si>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</si>
  <si>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</si>
  <si>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</si>
  <si>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</si>
  <si>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</si>
  <si>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</si>
  <si>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</si>
  <si>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</si>
  <si>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</si>
  <si>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</si>
  <si>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</si>
  <si>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</si>
  <si>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</si>
  <si>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</si>
  <si>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</si>
  <si>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</si>
  <si>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</si>
  <si>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</si>
  <si>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</si>
  <si>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</si>
  <si>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</si>
  <si>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</si>
  <si>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</si>
  <si>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</si>
  <si>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</si>
  <si>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</si>
  <si>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⑤「料金回収率」については、新浄水施設の供用開始に伴い減価償却費が大幅に増加したため、類似団体の平均水準を下回りましたが、依然として100％を上回っています。健全経営は維持していると言えるものの、今後も維持していくためには、更なる費用削減等の取組が必要です。
　②「累積欠損金比率」、③「流動比率」については、いずれも類似団体の平均水準を上回っており、健全な経営を維持しています。
　④「企業債残高対給水収益比率」については、類似団体の平均水準を上回っており、今後も管路更新や施設の更新等に多額の費用が見込まれることから、投資と財源のバランスをとっていく必要があります。
　⑥「給水原価」については、新浄水施設の供用開始に伴い減価償却費が大幅に増加したため、類似団体の平均値と比べると１割以上高くなっています。　
　⑦「施設利用率」や⑧「有収率」は横ばいで推移しており、今後、施設規模の適正化等により、一層効率的な経営を進めていく必要があります。</t>
    <rPh sb="38" eb="43">
      <t>ゲンカショウキャクヒ</t>
    </rPh>
    <rPh sb="44" eb="46">
      <t>オオハバ</t>
    </rPh>
    <rPh sb="47" eb="49">
      <t>ゾウカ</t>
    </rPh>
    <rPh sb="54" eb="58">
      <t>ルイジダンタイ</t>
    </rPh>
    <rPh sb="59" eb="63">
      <t>ヘイキンスイジュン</t>
    </rPh>
    <rPh sb="72" eb="74">
      <t>イゼン</t>
    </rPh>
    <rPh sb="82" eb="84">
      <t>ウワマワ</t>
    </rPh>
    <rPh sb="90" eb="92">
      <t>ケンゼン</t>
    </rPh>
    <rPh sb="92" eb="94">
      <t>ケイエイ</t>
    </rPh>
    <rPh sb="95" eb="97">
      <t>イジ</t>
    </rPh>
    <rPh sb="102" eb="103">
      <t>イ</t>
    </rPh>
    <rPh sb="109" eb="111">
      <t>コンゴ</t>
    </rPh>
    <rPh sb="112" eb="114">
      <t>イジ</t>
    </rPh>
    <rPh sb="123" eb="124">
      <t>サラ</t>
    </rPh>
    <rPh sb="126" eb="130">
      <t>ヒヨウサクゲン</t>
    </rPh>
    <rPh sb="130" eb="131">
      <t>ナド</t>
    </rPh>
    <rPh sb="132" eb="134">
      <t>トリクミ</t>
    </rPh>
    <rPh sb="135" eb="137">
      <t>ヒツヨウ</t>
    </rPh>
    <rPh sb="244" eb="246">
      <t>コンゴ</t>
    </rPh>
    <rPh sb="247" eb="249">
      <t>カンロ</t>
    </rPh>
    <rPh sb="249" eb="251">
      <t>コウシン</t>
    </rPh>
    <rPh sb="252" eb="254">
      <t>シセツ</t>
    </rPh>
    <rPh sb="255" eb="257">
      <t>コウシン</t>
    </rPh>
    <rPh sb="257" eb="258">
      <t>トウ</t>
    </rPh>
    <rPh sb="259" eb="261">
      <t>タガク</t>
    </rPh>
    <rPh sb="262" eb="264">
      <t>ヒヨウ</t>
    </rPh>
    <rPh sb="265" eb="267">
      <t>ミコ</t>
    </rPh>
    <rPh sb="275" eb="277">
      <t>トウシ</t>
    </rPh>
    <rPh sb="278" eb="280">
      <t>ザイゲン</t>
    </rPh>
    <rPh sb="291" eb="293">
      <t>ヒツヨウ</t>
    </rPh>
    <rPh sb="335" eb="337">
      <t>オオハバ</t>
    </rPh>
    <rPh sb="338" eb="340">
      <t>ゾウカ</t>
    </rPh>
    <rPh sb="359" eb="360">
      <t>ワリ</t>
    </rPh>
    <rPh sb="360" eb="362">
      <t>イジョウ</t>
    </rPh>
    <rPh sb="388" eb="391">
      <t>ユウシュウリツ</t>
    </rPh>
    <rPh sb="393" eb="394">
      <t>ヨコ</t>
    </rPh>
    <rPh sb="397" eb="399">
      <t>スイイ</t>
    </rPh>
    <rPh sb="404" eb="406">
      <t>コンゴ</t>
    </rPh>
    <rPh sb="407" eb="409">
      <t>シセツ</t>
    </rPh>
    <rPh sb="409" eb="411">
      <t>キボ</t>
    </rPh>
    <rPh sb="412" eb="415">
      <t>テキセイカ</t>
    </rPh>
    <rPh sb="415" eb="416">
      <t>トウ</t>
    </rPh>
    <rPh sb="420" eb="422">
      <t>イッソウ</t>
    </rPh>
    <rPh sb="422" eb="425">
      <t>コウリツテキ</t>
    </rPh>
    <rPh sb="426" eb="428">
      <t>ケイエイ</t>
    </rPh>
    <rPh sb="429" eb="430">
      <t>スス</t>
    </rPh>
    <rPh sb="434" eb="436">
      <t>ヒツヨウ</t>
    </rPh>
    <phoneticPr fontId="4"/>
  </si>
  <si>
    <t>　①「有形固定資産減価償却率」については、類似団体の平均を下回っているものの、再び増加傾向にあることから、アセットマネジメント計画に基づき、引き続き施設等の更新に取り組んでいます。
　②「管路経年化率」については、給水開始から40年以上が経過しており、類似団体の平均値を大きく上回っていますが、老朽度調査に基づき地盤条件別に更新基準年数を設定することで、計画的な管路の更新に取り組んでいます。
　③「管路更新率」については、全国平均を大幅に上回っています。
　管路更新には、多額の費用と時間が必要となるため、ダウンサイジングなど費用の削減にも取り組み、更新工事の推進に努めています。</t>
    <rPh sb="41" eb="43">
      <t>ゾウカ</t>
    </rPh>
    <rPh sb="43" eb="45">
      <t>ケイコウ</t>
    </rPh>
    <rPh sb="63" eb="65">
      <t>ケイカク</t>
    </rPh>
    <rPh sb="66" eb="67">
      <t>モト</t>
    </rPh>
    <rPh sb="70" eb="71">
      <t>ヒ</t>
    </rPh>
    <rPh sb="72" eb="73">
      <t>ツヅ</t>
    </rPh>
    <rPh sb="78" eb="80">
      <t>コウシン</t>
    </rPh>
    <rPh sb="81" eb="82">
      <t>ト</t>
    </rPh>
    <rPh sb="83" eb="84">
      <t>ク</t>
    </rPh>
    <rPh sb="134" eb="135">
      <t>アタイ</t>
    </rPh>
    <rPh sb="136" eb="137">
      <t>オオ</t>
    </rPh>
    <phoneticPr fontId="4"/>
  </si>
  <si>
    <t>　本県の水道用水供給事業は、各指標が示すとおり、概ね健全で効率的な経営が保たれていますが、施設および管路の老朽化が進んでおり、今後の更新工事に多額の費用負担が見込まれます。
　また、近年の水道事業を取り巻く環境は大きく変化しつつあり、節水技術の普及による水需要の減少、自然災害の激甚化、昨今のエネルギー価格をはじめとする物価の高騰、さらには老朽化の進む管路や施設の更新工事の増加など、様々な課題に対応していく必要があります。
　このため、「滋賀県企業庁アセットマネジメント計画（平成28年度～令和37年度）」および「滋賀県企業庁経営戦略」（令和３年度～令和12年度）について、令和７年度に見直しを行い、これらに基づき、経営基盤の強化に取り組んでいくこととしています。</t>
    <rPh sb="6" eb="8">
      <t>ヨウスイ</t>
    </rPh>
    <rPh sb="8" eb="10">
      <t>キョウキュウ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</si>
</sst>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1.27</c:v>
                </c:pt>
                <c:pt idx="1">
                  <c:v>1.31</c:v>
                </c:pt>
                <c:pt idx="2">
                  <c:v>1.53</c:v>
                </c:pt>
                <c:pt idx="3">
                  <c:v>1.28</c:v>
                </c:pt>
                <c:pt idx="4">
                  <c:v>1.31</c:v>
                </c:pt>
              </c:numCache>
            </c:numRef>
          </c:val>
          <c:extLst>
            <c:ext xmlns:c16="http://schemas.microsoft.com/office/drawing/2014/chart" uri="{C3380CC4-5D6E-409C-BE32-E72D297353CC}">
              <c16:uniqueId val="{00000000-165C-40E2-9DDB-B17F8165B9D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165C-40E2-9DDB-B17F8165B9D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67.14</c:v>
                </c:pt>
                <c:pt idx="1">
                  <c:v>67.06</c:v>
                </c:pt>
                <c:pt idx="2">
                  <c:v>65.75</c:v>
                </c:pt>
                <c:pt idx="3">
                  <c:v>64.59</c:v>
                </c:pt>
                <c:pt idx="4">
                  <c:v>65.349999999999994</c:v>
                </c:pt>
              </c:numCache>
            </c:numRef>
          </c:val>
          <c:extLst>
            <c:ext xmlns:c16="http://schemas.microsoft.com/office/drawing/2014/chart" uri="{C3380CC4-5D6E-409C-BE32-E72D297353CC}">
              <c16:uniqueId val="{00000000-5C89-416E-B1CC-D94A2A1423B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5C89-416E-B1CC-D94A2A1423B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99.57</c:v>
                </c:pt>
                <c:pt idx="1">
                  <c:v>99.42</c:v>
                </c:pt>
                <c:pt idx="2">
                  <c:v>99.44</c:v>
                </c:pt>
                <c:pt idx="3">
                  <c:v>99.3</c:v>
                </c:pt>
                <c:pt idx="4">
                  <c:v>99.2</c:v>
                </c:pt>
              </c:numCache>
            </c:numRef>
          </c:val>
          <c:extLst>
            <c:ext xmlns:c16="http://schemas.microsoft.com/office/drawing/2014/chart" uri="{C3380CC4-5D6E-409C-BE32-E72D297353CC}">
              <c16:uniqueId val="{00000000-A0DB-479D-80E8-05CDD3875C0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A0DB-479D-80E8-05CDD3875C0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120.22</c:v>
                </c:pt>
                <c:pt idx="1">
                  <c:v>114.87</c:v>
                </c:pt>
                <c:pt idx="2">
                  <c:v>108.12</c:v>
                </c:pt>
                <c:pt idx="3">
                  <c:v>117.27</c:v>
                </c:pt>
                <c:pt idx="4">
                  <c:v>101.51</c:v>
                </c:pt>
              </c:numCache>
            </c:numRef>
          </c:val>
          <c:extLst>
            <c:ext xmlns:c16="http://schemas.microsoft.com/office/drawing/2014/chart" uri="{C3380CC4-5D6E-409C-BE32-E72D297353CC}">
              <c16:uniqueId val="{00000000-01D9-4540-A0DD-BD52E770C8A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01D9-4540-A0DD-BD52E770C8A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58.64</c:v>
                </c:pt>
                <c:pt idx="1">
                  <c:v>59.42</c:v>
                </c:pt>
                <c:pt idx="2">
                  <c:v>61.69</c:v>
                </c:pt>
                <c:pt idx="3">
                  <c:v>56.13</c:v>
                </c:pt>
                <c:pt idx="4">
                  <c:v>58</c:v>
                </c:pt>
              </c:numCache>
            </c:numRef>
          </c:val>
          <c:extLst>
            <c:ext xmlns:c16="http://schemas.microsoft.com/office/drawing/2014/chart" uri="{C3380CC4-5D6E-409C-BE32-E72D297353CC}">
              <c16:uniqueId val="{00000000-AFC3-4A9F-B9A6-1A11F6E9EE9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AFC3-4A9F-B9A6-1A11F6E9EE9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58.19</c:v>
                </c:pt>
                <c:pt idx="1">
                  <c:v>61.6</c:v>
                </c:pt>
                <c:pt idx="2">
                  <c:v>63.45</c:v>
                </c:pt>
                <c:pt idx="3">
                  <c:v>65.86</c:v>
                </c:pt>
                <c:pt idx="4">
                  <c:v>66.709999999999994</c:v>
                </c:pt>
              </c:numCache>
            </c:numRef>
          </c:val>
          <c:extLst>
            <c:ext xmlns:c16="http://schemas.microsoft.com/office/drawing/2014/chart" uri="{C3380CC4-5D6E-409C-BE32-E72D297353CC}">
              <c16:uniqueId val="{00000000-6C2F-431E-9416-E14057EFA9B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6C2F-431E-9416-E14057EFA9B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71-4B82-8BD8-220EFF5A466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5971-4B82-8BD8-220EFF5A466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671.12</c:v>
                </c:pt>
                <c:pt idx="1">
                  <c:v>577.11</c:v>
                </c:pt>
                <c:pt idx="2">
                  <c:v>435.43</c:v>
                </c:pt>
                <c:pt idx="3">
                  <c:v>620.12</c:v>
                </c:pt>
                <c:pt idx="4">
                  <c:v>664.07</c:v>
                </c:pt>
              </c:numCache>
            </c:numRef>
          </c:val>
          <c:extLst>
            <c:ext xmlns:c16="http://schemas.microsoft.com/office/drawing/2014/chart" uri="{C3380CC4-5D6E-409C-BE32-E72D297353CC}">
              <c16:uniqueId val="{00000000-C3AD-4A8D-9117-C001AC61B64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C3AD-4A8D-9117-C001AC61B64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170.32</c:v>
                </c:pt>
                <c:pt idx="1">
                  <c:v>205.11</c:v>
                </c:pt>
                <c:pt idx="2">
                  <c:v>230.91</c:v>
                </c:pt>
                <c:pt idx="3">
                  <c:v>249.92</c:v>
                </c:pt>
                <c:pt idx="4">
                  <c:v>246.14</c:v>
                </c:pt>
              </c:numCache>
            </c:numRef>
          </c:val>
          <c:extLst>
            <c:ext xmlns:c16="http://schemas.microsoft.com/office/drawing/2014/chart" uri="{C3380CC4-5D6E-409C-BE32-E72D297353CC}">
              <c16:uniqueId val="{00000000-B67F-4AE1-8FF5-BA7076BEF37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B67F-4AE1-8FF5-BA7076BEF37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121</c:v>
                </c:pt>
                <c:pt idx="1">
                  <c:v>114.94</c:v>
                </c:pt>
                <c:pt idx="2">
                  <c:v>108.39</c:v>
                </c:pt>
                <c:pt idx="3">
                  <c:v>113.19</c:v>
                </c:pt>
                <c:pt idx="4">
                  <c:v>100.43</c:v>
                </c:pt>
              </c:numCache>
            </c:numRef>
          </c:val>
          <c:extLst>
            <c:ext xmlns:c16="http://schemas.microsoft.com/office/drawing/2014/chart" uri="{C3380CC4-5D6E-409C-BE32-E72D297353CC}">
              <c16:uniqueId val="{00000000-BFBB-4879-B06B-39D2AE0A6DB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BFBB-4879-B06B-39D2AE0A6DB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74.22</c:v>
                </c:pt>
                <c:pt idx="1">
                  <c:v>74.540000000000006</c:v>
                </c:pt>
                <c:pt idx="2">
                  <c:v>80.459999999999994</c:v>
                </c:pt>
                <c:pt idx="3">
                  <c:v>77.900000000000006</c:v>
                </c:pt>
                <c:pt idx="4">
                  <c:v>87.34</c:v>
                </c:pt>
              </c:numCache>
            </c:numRef>
          </c:val>
          <c:extLst>
            <c:ext xmlns:c16="http://schemas.microsoft.com/office/drawing/2014/chart" uri="{C3380CC4-5D6E-409C-BE32-E72D297353CC}">
              <c16:uniqueId val="{00000000-D553-4F36-95A2-E9953E62288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D553-4F36-95A2-E9953E62288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42"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滋賀県</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用水供給事業</v>
      </c>
      <c r="Q8" s="74"/>
      <c r="R8" s="74"/>
      <c r="S8" s="74"/>
      <c r="T8" s="74"/>
      <c r="U8" s="74"/>
      <c r="V8" s="74"/>
      <c r="W8" s="74" t="str">
        <f>データ!$L$6</f>
        <v>B</v>
      </c>
      <c r="X8" s="74"/>
      <c r="Y8" s="74"/>
      <c r="Z8" s="74"/>
      <c r="AA8" s="74"/>
      <c r="AB8" s="74"/>
      <c r="AC8" s="74"/>
      <c r="AD8" s="74" t="str">
        <f>データ!$M$6</f>
        <v>自治体職員</v>
      </c>
      <c r="AE8" s="74"/>
      <c r="AF8" s="74"/>
      <c r="AG8" s="74"/>
      <c r="AH8" s="74"/>
      <c r="AI8" s="74"/>
      <c r="AJ8" s="74"/>
      <c r="AK8" s="2"/>
      <c r="AL8" s="65">
        <f>データ!$R$6</f>
        <v>1405246</v>
      </c>
      <c r="AM8" s="65"/>
      <c r="AN8" s="65"/>
      <c r="AO8" s="65"/>
      <c r="AP8" s="65"/>
      <c r="AQ8" s="65"/>
      <c r="AR8" s="65"/>
      <c r="AS8" s="65"/>
      <c r="AT8" s="36">
        <f>データ!$S$6</f>
        <v>4017.38</v>
      </c>
      <c r="AU8" s="37"/>
      <c r="AV8" s="37"/>
      <c r="AW8" s="37"/>
      <c r="AX8" s="37"/>
      <c r="AY8" s="37"/>
      <c r="AZ8" s="37"/>
      <c r="BA8" s="37"/>
      <c r="BB8" s="54">
        <f>データ!$T$6</f>
        <v>349.79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79.45</v>
      </c>
      <c r="J10" s="37"/>
      <c r="K10" s="37"/>
      <c r="L10" s="37"/>
      <c r="M10" s="37"/>
      <c r="N10" s="37"/>
      <c r="O10" s="64"/>
      <c r="P10" s="54">
        <f>データ!$P$6</f>
        <v>97.86</v>
      </c>
      <c r="Q10" s="54"/>
      <c r="R10" s="54"/>
      <c r="S10" s="54"/>
      <c r="T10" s="54"/>
      <c r="U10" s="54"/>
      <c r="V10" s="54"/>
      <c r="W10" s="65">
        <f>データ!$Q$6</f>
        <v>0</v>
      </c>
      <c r="X10" s="65"/>
      <c r="Y10" s="65"/>
      <c r="Z10" s="65"/>
      <c r="AA10" s="65"/>
      <c r="AB10" s="65"/>
      <c r="AC10" s="65"/>
      <c r="AD10" s="2"/>
      <c r="AE10" s="2"/>
      <c r="AF10" s="2"/>
      <c r="AG10" s="2"/>
      <c r="AH10" s="2"/>
      <c r="AI10" s="2"/>
      <c r="AJ10" s="2"/>
      <c r="AK10" s="2"/>
      <c r="AL10" s="65">
        <f>データ!$U$6</f>
        <v>697742</v>
      </c>
      <c r="AM10" s="65"/>
      <c r="AN10" s="65"/>
      <c r="AO10" s="65"/>
      <c r="AP10" s="65"/>
      <c r="AQ10" s="65"/>
      <c r="AR10" s="65"/>
      <c r="AS10" s="65"/>
      <c r="AT10" s="36">
        <f>データ!$V$6</f>
        <v>1536.38</v>
      </c>
      <c r="AU10" s="37"/>
      <c r="AV10" s="37"/>
      <c r="AW10" s="37"/>
      <c r="AX10" s="37"/>
      <c r="AY10" s="37"/>
      <c r="AZ10" s="37"/>
      <c r="BA10" s="37"/>
      <c r="BB10" s="54">
        <f>データ!$W$6</f>
        <v>454.15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OKNlpSSjoKFQVaovqMNcMJOjRy2aSjwiHodZjJEfZHKYi0OaRtw7DCUC3uOjjSNrEvKImtaoQrZaGJOOe0PvcA==" saltValue="PRpmPPFtIQscVGATQoW4p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250007</v>
      </c>
      <c r="D6" s="20">
        <f t="shared" si="3"/>
        <v>46</v>
      </c>
      <c r="E6" s="20">
        <f t="shared" si="3"/>
        <v>1</v>
      </c>
      <c r="F6" s="20">
        <f t="shared" si="3"/>
        <v>0</v>
      </c>
      <c r="G6" s="20">
        <f t="shared" si="3"/>
        <v>2</v>
      </c>
      <c r="H6" s="20" t="str">
        <f t="shared" si="3"/>
        <v>滋賀県</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79.45</v>
      </c>
      <c r="P6" s="21">
        <f t="shared" si="3"/>
        <v>97.86</v>
      </c>
      <c r="Q6" s="21">
        <f t="shared" si="3"/>
        <v>0</v>
      </c>
      <c r="R6" s="21">
        <f t="shared" si="3"/>
        <v>1405246</v>
      </c>
      <c r="S6" s="21">
        <f t="shared" si="3"/>
        <v>4017.38</v>
      </c>
      <c r="T6" s="21">
        <f t="shared" si="3"/>
        <v>349.79</v>
      </c>
      <c r="U6" s="21">
        <f t="shared" si="3"/>
        <v>697742</v>
      </c>
      <c r="V6" s="21">
        <f t="shared" si="3"/>
        <v>1536.38</v>
      </c>
      <c r="W6" s="21">
        <f t="shared" si="3"/>
        <v>454.15</v>
      </c>
      <c r="X6" s="22">
        <f>IF(X7="",NA(),X7)</f>
        <v>120.22</v>
      </c>
      <c r="Y6" s="22">
        <f t="shared" ref="Y6:AG6" si="4">IF(Y7="",NA(),Y7)</f>
        <v>114.87</v>
      </c>
      <c r="Z6" s="22">
        <f t="shared" si="4"/>
        <v>108.12</v>
      </c>
      <c r="AA6" s="22">
        <f t="shared" si="4"/>
        <v>117.27</v>
      </c>
      <c r="AB6" s="22">
        <f t="shared" si="4"/>
        <v>101.51</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671.12</v>
      </c>
      <c r="AU6" s="22">
        <f t="shared" ref="AU6:BC6" si="6">IF(AU7="",NA(),AU7)</f>
        <v>577.11</v>
      </c>
      <c r="AV6" s="22">
        <f t="shared" si="6"/>
        <v>435.43</v>
      </c>
      <c r="AW6" s="22">
        <f t="shared" si="6"/>
        <v>620.12</v>
      </c>
      <c r="AX6" s="22">
        <f t="shared" si="6"/>
        <v>664.07</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170.32</v>
      </c>
      <c r="BF6" s="22">
        <f t="shared" ref="BF6:BN6" si="7">IF(BF7="",NA(),BF7)</f>
        <v>205.11</v>
      </c>
      <c r="BG6" s="22">
        <f t="shared" si="7"/>
        <v>230.91</v>
      </c>
      <c r="BH6" s="22">
        <f t="shared" si="7"/>
        <v>249.92</v>
      </c>
      <c r="BI6" s="22">
        <f t="shared" si="7"/>
        <v>246.14</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121</v>
      </c>
      <c r="BQ6" s="22">
        <f t="shared" ref="BQ6:BY6" si="8">IF(BQ7="",NA(),BQ7)</f>
        <v>114.94</v>
      </c>
      <c r="BR6" s="22">
        <f t="shared" si="8"/>
        <v>108.39</v>
      </c>
      <c r="BS6" s="22">
        <f t="shared" si="8"/>
        <v>113.19</v>
      </c>
      <c r="BT6" s="22">
        <f t="shared" si="8"/>
        <v>100.43</v>
      </c>
      <c r="BU6" s="22">
        <f t="shared" si="8"/>
        <v>110.77</v>
      </c>
      <c r="BV6" s="22">
        <f t="shared" si="8"/>
        <v>112.35</v>
      </c>
      <c r="BW6" s="22">
        <f t="shared" si="8"/>
        <v>106.47</v>
      </c>
      <c r="BX6" s="22">
        <f t="shared" si="8"/>
        <v>107.7</v>
      </c>
      <c r="BY6" s="22">
        <f t="shared" si="8"/>
        <v>106.29</v>
      </c>
      <c r="BZ6" s="21" t="str">
        <f>IF(BZ7="","",IF(BZ7="-","【-】","【"&amp;SUBSTITUTE(TEXT(BZ7,"#,##0.00"),"-","△")&amp;"】"))</f>
        <v>【106.29】</v>
      </c>
      <c r="CA6" s="22">
        <f>IF(CA7="",NA(),CA7)</f>
        <v>74.22</v>
      </c>
      <c r="CB6" s="22">
        <f t="shared" ref="CB6:CJ6" si="9">IF(CB7="",NA(),CB7)</f>
        <v>74.540000000000006</v>
      </c>
      <c r="CC6" s="22">
        <f t="shared" si="9"/>
        <v>80.459999999999994</v>
      </c>
      <c r="CD6" s="22">
        <f t="shared" si="9"/>
        <v>77.900000000000006</v>
      </c>
      <c r="CE6" s="22">
        <f t="shared" si="9"/>
        <v>87.34</v>
      </c>
      <c r="CF6" s="22">
        <f t="shared" si="9"/>
        <v>73.180000000000007</v>
      </c>
      <c r="CG6" s="22">
        <f t="shared" si="9"/>
        <v>73.05</v>
      </c>
      <c r="CH6" s="22">
        <f t="shared" si="9"/>
        <v>77.53</v>
      </c>
      <c r="CI6" s="22">
        <f t="shared" si="9"/>
        <v>76.25</v>
      </c>
      <c r="CJ6" s="22">
        <f t="shared" si="9"/>
        <v>77.75</v>
      </c>
      <c r="CK6" s="21" t="str">
        <f>IF(CK7="","",IF(CK7="-","【-】","【"&amp;SUBSTITUTE(TEXT(CK7,"#,##0.00"),"-","△")&amp;"】"))</f>
        <v>【77.75】</v>
      </c>
      <c r="CL6" s="22">
        <f>IF(CL7="",NA(),CL7)</f>
        <v>67.14</v>
      </c>
      <c r="CM6" s="22">
        <f t="shared" ref="CM6:CU6" si="10">IF(CM7="",NA(),CM7)</f>
        <v>67.06</v>
      </c>
      <c r="CN6" s="22">
        <f t="shared" si="10"/>
        <v>65.75</v>
      </c>
      <c r="CO6" s="22">
        <f t="shared" si="10"/>
        <v>64.59</v>
      </c>
      <c r="CP6" s="22">
        <f t="shared" si="10"/>
        <v>65.349999999999994</v>
      </c>
      <c r="CQ6" s="22">
        <f t="shared" si="10"/>
        <v>62.26</v>
      </c>
      <c r="CR6" s="22">
        <f t="shared" si="10"/>
        <v>62.22</v>
      </c>
      <c r="CS6" s="22">
        <f t="shared" si="10"/>
        <v>61.45</v>
      </c>
      <c r="CT6" s="22">
        <f t="shared" si="10"/>
        <v>61.63</v>
      </c>
      <c r="CU6" s="22">
        <f t="shared" si="10"/>
        <v>61.54</v>
      </c>
      <c r="CV6" s="21" t="str">
        <f>IF(CV7="","",IF(CV7="-","【-】","【"&amp;SUBSTITUTE(TEXT(CV7,"#,##0.00"),"-","△")&amp;"】"))</f>
        <v>【61.54】</v>
      </c>
      <c r="CW6" s="22">
        <f>IF(CW7="",NA(),CW7)</f>
        <v>99.57</v>
      </c>
      <c r="CX6" s="22">
        <f t="shared" ref="CX6:DF6" si="11">IF(CX7="",NA(),CX7)</f>
        <v>99.42</v>
      </c>
      <c r="CY6" s="22">
        <f t="shared" si="11"/>
        <v>99.44</v>
      </c>
      <c r="CZ6" s="22">
        <f t="shared" si="11"/>
        <v>99.3</v>
      </c>
      <c r="DA6" s="22">
        <f t="shared" si="11"/>
        <v>99.2</v>
      </c>
      <c r="DB6" s="22">
        <f t="shared" si="11"/>
        <v>100.16</v>
      </c>
      <c r="DC6" s="22">
        <f t="shared" si="11"/>
        <v>100.28</v>
      </c>
      <c r="DD6" s="22">
        <f t="shared" si="11"/>
        <v>100.29</v>
      </c>
      <c r="DE6" s="22">
        <f t="shared" si="11"/>
        <v>100.36</v>
      </c>
      <c r="DF6" s="22">
        <f t="shared" si="11"/>
        <v>100.31</v>
      </c>
      <c r="DG6" s="21" t="str">
        <f>IF(DG7="","",IF(DG7="-","【-】","【"&amp;SUBSTITUTE(TEXT(DG7,"#,##0.00"),"-","△")&amp;"】"))</f>
        <v>【100.31】</v>
      </c>
      <c r="DH6" s="22">
        <f>IF(DH7="",NA(),DH7)</f>
        <v>58.64</v>
      </c>
      <c r="DI6" s="22">
        <f t="shared" ref="DI6:DQ6" si="12">IF(DI7="",NA(),DI7)</f>
        <v>59.42</v>
      </c>
      <c r="DJ6" s="22">
        <f t="shared" si="12"/>
        <v>61.69</v>
      </c>
      <c r="DK6" s="22">
        <f t="shared" si="12"/>
        <v>56.13</v>
      </c>
      <c r="DL6" s="22">
        <f t="shared" si="12"/>
        <v>58</v>
      </c>
      <c r="DM6" s="22">
        <f t="shared" si="12"/>
        <v>57.5</v>
      </c>
      <c r="DN6" s="22">
        <f t="shared" si="12"/>
        <v>58.52</v>
      </c>
      <c r="DO6" s="22">
        <f t="shared" si="12"/>
        <v>59.51</v>
      </c>
      <c r="DP6" s="22">
        <f t="shared" si="12"/>
        <v>60.24</v>
      </c>
      <c r="DQ6" s="22">
        <f t="shared" si="12"/>
        <v>60.8</v>
      </c>
      <c r="DR6" s="21" t="str">
        <f>IF(DR7="","",IF(DR7="-","【-】","【"&amp;SUBSTITUTE(TEXT(DR7,"#,##0.00"),"-","△")&amp;"】"))</f>
        <v>【60.80】</v>
      </c>
      <c r="DS6" s="22">
        <f>IF(DS7="",NA(),DS7)</f>
        <v>58.19</v>
      </c>
      <c r="DT6" s="22">
        <f t="shared" ref="DT6:EB6" si="13">IF(DT7="",NA(),DT7)</f>
        <v>61.6</v>
      </c>
      <c r="DU6" s="22">
        <f t="shared" si="13"/>
        <v>63.45</v>
      </c>
      <c r="DV6" s="22">
        <f t="shared" si="13"/>
        <v>65.86</v>
      </c>
      <c r="DW6" s="22">
        <f t="shared" si="13"/>
        <v>66.709999999999994</v>
      </c>
      <c r="DX6" s="22">
        <f t="shared" si="13"/>
        <v>30.3</v>
      </c>
      <c r="DY6" s="22">
        <f t="shared" si="13"/>
        <v>31.74</v>
      </c>
      <c r="DZ6" s="22">
        <f t="shared" si="13"/>
        <v>32.380000000000003</v>
      </c>
      <c r="EA6" s="22">
        <f t="shared" si="13"/>
        <v>34.479999999999997</v>
      </c>
      <c r="EB6" s="22">
        <f t="shared" si="13"/>
        <v>38.24</v>
      </c>
      <c r="EC6" s="21" t="str">
        <f>IF(EC7="","",IF(EC7="-","【-】","【"&amp;SUBSTITUTE(TEXT(EC7,"#,##0.00"),"-","△")&amp;"】"))</f>
        <v>【38.24】</v>
      </c>
      <c r="ED6" s="22">
        <f>IF(ED7="",NA(),ED7)</f>
        <v>1.27</v>
      </c>
      <c r="EE6" s="22">
        <f t="shared" ref="EE6:EM6" si="14">IF(EE7="",NA(),EE7)</f>
        <v>1.31</v>
      </c>
      <c r="EF6" s="22">
        <f t="shared" si="14"/>
        <v>1.53</v>
      </c>
      <c r="EG6" s="22">
        <f t="shared" si="14"/>
        <v>1.28</v>
      </c>
      <c r="EH6" s="22">
        <f t="shared" si="14"/>
        <v>1.31</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250007</v>
      </c>
      <c r="D7" s="24">
        <v>46</v>
      </c>
      <c r="E7" s="24">
        <v>1</v>
      </c>
      <c r="F7" s="24">
        <v>0</v>
      </c>
      <c r="G7" s="24">
        <v>2</v>
      </c>
      <c r="H7" s="24" t="s">
        <v>93</v>
      </c>
      <c r="I7" s="24" t="s">
        <v>94</v>
      </c>
      <c r="J7" s="24" t="s">
        <v>95</v>
      </c>
      <c r="K7" s="24" t="s">
        <v>96</v>
      </c>
      <c r="L7" s="24" t="s">
        <v>97</v>
      </c>
      <c r="M7" s="24" t="s">
        <v>98</v>
      </c>
      <c r="N7" s="25" t="s">
        <v>99</v>
      </c>
      <c r="O7" s="25">
        <v>79.45</v>
      </c>
      <c r="P7" s="25">
        <v>97.86</v>
      </c>
      <c r="Q7" s="25">
        <v>0</v>
      </c>
      <c r="R7" s="25">
        <v>1405246</v>
      </c>
      <c r="S7" s="25">
        <v>4017.38</v>
      </c>
      <c r="T7" s="25">
        <v>349.79</v>
      </c>
      <c r="U7" s="25">
        <v>697742</v>
      </c>
      <c r="V7" s="25">
        <v>1536.38</v>
      </c>
      <c r="W7" s="25">
        <v>454.15</v>
      </c>
      <c r="X7" s="25">
        <v>120.22</v>
      </c>
      <c r="Y7" s="25">
        <v>114.87</v>
      </c>
      <c r="Z7" s="25">
        <v>108.12</v>
      </c>
      <c r="AA7" s="25">
        <v>117.27</v>
      </c>
      <c r="AB7" s="25">
        <v>101.51</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671.12</v>
      </c>
      <c r="AU7" s="25">
        <v>577.11</v>
      </c>
      <c r="AV7" s="25">
        <v>435.43</v>
      </c>
      <c r="AW7" s="25">
        <v>620.12</v>
      </c>
      <c r="AX7" s="25">
        <v>664.07</v>
      </c>
      <c r="AY7" s="25">
        <v>284.45</v>
      </c>
      <c r="AZ7" s="25">
        <v>309.23</v>
      </c>
      <c r="BA7" s="25">
        <v>313.43</v>
      </c>
      <c r="BB7" s="25">
        <v>303.10000000000002</v>
      </c>
      <c r="BC7" s="25">
        <v>318.89999999999998</v>
      </c>
      <c r="BD7" s="25">
        <v>318.89999999999998</v>
      </c>
      <c r="BE7" s="25">
        <v>170.32</v>
      </c>
      <c r="BF7" s="25">
        <v>205.11</v>
      </c>
      <c r="BG7" s="25">
        <v>230.91</v>
      </c>
      <c r="BH7" s="25">
        <v>249.92</v>
      </c>
      <c r="BI7" s="25">
        <v>246.14</v>
      </c>
      <c r="BJ7" s="25">
        <v>260.95999999999998</v>
      </c>
      <c r="BK7" s="25">
        <v>240.07</v>
      </c>
      <c r="BL7" s="25">
        <v>224.81</v>
      </c>
      <c r="BM7" s="25">
        <v>210.83</v>
      </c>
      <c r="BN7" s="25">
        <v>204.34</v>
      </c>
      <c r="BO7" s="25">
        <v>204.34</v>
      </c>
      <c r="BP7" s="25">
        <v>121</v>
      </c>
      <c r="BQ7" s="25">
        <v>114.94</v>
      </c>
      <c r="BR7" s="25">
        <v>108.39</v>
      </c>
      <c r="BS7" s="25">
        <v>113.19</v>
      </c>
      <c r="BT7" s="25">
        <v>100.43</v>
      </c>
      <c r="BU7" s="25">
        <v>110.77</v>
      </c>
      <c r="BV7" s="25">
        <v>112.35</v>
      </c>
      <c r="BW7" s="25">
        <v>106.47</v>
      </c>
      <c r="BX7" s="25">
        <v>107.7</v>
      </c>
      <c r="BY7" s="25">
        <v>106.29</v>
      </c>
      <c r="BZ7" s="25">
        <v>106.29</v>
      </c>
      <c r="CA7" s="25">
        <v>74.22</v>
      </c>
      <c r="CB7" s="25">
        <v>74.540000000000006</v>
      </c>
      <c r="CC7" s="25">
        <v>80.459999999999994</v>
      </c>
      <c r="CD7" s="25">
        <v>77.900000000000006</v>
      </c>
      <c r="CE7" s="25">
        <v>87.34</v>
      </c>
      <c r="CF7" s="25">
        <v>73.180000000000007</v>
      </c>
      <c r="CG7" s="25">
        <v>73.05</v>
      </c>
      <c r="CH7" s="25">
        <v>77.53</v>
      </c>
      <c r="CI7" s="25">
        <v>76.25</v>
      </c>
      <c r="CJ7" s="25">
        <v>77.75</v>
      </c>
      <c r="CK7" s="25">
        <v>77.75</v>
      </c>
      <c r="CL7" s="25">
        <v>67.14</v>
      </c>
      <c r="CM7" s="25">
        <v>67.06</v>
      </c>
      <c r="CN7" s="25">
        <v>65.75</v>
      </c>
      <c r="CO7" s="25">
        <v>64.59</v>
      </c>
      <c r="CP7" s="25">
        <v>65.349999999999994</v>
      </c>
      <c r="CQ7" s="25">
        <v>62.26</v>
      </c>
      <c r="CR7" s="25">
        <v>62.22</v>
      </c>
      <c r="CS7" s="25">
        <v>61.45</v>
      </c>
      <c r="CT7" s="25">
        <v>61.63</v>
      </c>
      <c r="CU7" s="25">
        <v>61.54</v>
      </c>
      <c r="CV7" s="25">
        <v>61.54</v>
      </c>
      <c r="CW7" s="25">
        <v>99.57</v>
      </c>
      <c r="CX7" s="25">
        <v>99.42</v>
      </c>
      <c r="CY7" s="25">
        <v>99.44</v>
      </c>
      <c r="CZ7" s="25">
        <v>99.3</v>
      </c>
      <c r="DA7" s="25">
        <v>99.2</v>
      </c>
      <c r="DB7" s="25">
        <v>100.16</v>
      </c>
      <c r="DC7" s="25">
        <v>100.28</v>
      </c>
      <c r="DD7" s="25">
        <v>100.29</v>
      </c>
      <c r="DE7" s="25">
        <v>100.36</v>
      </c>
      <c r="DF7" s="25">
        <v>100.31</v>
      </c>
      <c r="DG7" s="25">
        <v>100.31</v>
      </c>
      <c r="DH7" s="25">
        <v>58.64</v>
      </c>
      <c r="DI7" s="25">
        <v>59.42</v>
      </c>
      <c r="DJ7" s="25">
        <v>61.69</v>
      </c>
      <c r="DK7" s="25">
        <v>56.13</v>
      </c>
      <c r="DL7" s="25">
        <v>58</v>
      </c>
      <c r="DM7" s="25">
        <v>57.5</v>
      </c>
      <c r="DN7" s="25">
        <v>58.52</v>
      </c>
      <c r="DO7" s="25">
        <v>59.51</v>
      </c>
      <c r="DP7" s="25">
        <v>60.24</v>
      </c>
      <c r="DQ7" s="25">
        <v>60.8</v>
      </c>
      <c r="DR7" s="25">
        <v>60.8</v>
      </c>
      <c r="DS7" s="25">
        <v>58.19</v>
      </c>
      <c r="DT7" s="25">
        <v>61.6</v>
      </c>
      <c r="DU7" s="25">
        <v>63.45</v>
      </c>
      <c r="DV7" s="25">
        <v>65.86</v>
      </c>
      <c r="DW7" s="25">
        <v>66.709999999999994</v>
      </c>
      <c r="DX7" s="25">
        <v>30.3</v>
      </c>
      <c r="DY7" s="25">
        <v>31.74</v>
      </c>
      <c r="DZ7" s="25">
        <v>32.380000000000003</v>
      </c>
      <c r="EA7" s="25">
        <v>34.479999999999997</v>
      </c>
      <c r="EB7" s="25">
        <v>38.24</v>
      </c>
      <c r="EC7" s="25">
        <v>38.24</v>
      </c>
      <c r="ED7" s="25">
        <v>1.27</v>
      </c>
      <c r="EE7" s="25">
        <v>1.31</v>
      </c>
      <c r="EF7" s="25">
        <v>1.53</v>
      </c>
      <c r="EG7" s="25">
        <v>1.28</v>
      </c>
      <c r="EH7" s="25">
        <v>1.31</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94505124-12C4-4B0B-922D-7196B4585177}"/>
</file>

<file path=customXml/itemProps2.xml><?xml version="1.0" encoding="utf-8"?>
<ds:datastoreItem xmlns:ds="http://schemas.openxmlformats.org/officeDocument/2006/customXml" ds:itemID="{593B0804-E8C8-492E-84FE-2196DB1E1010}"/>
</file>

<file path=customXml/itemProps3.xml><?xml version="1.0" encoding="utf-8"?>
<ds:datastoreItem xmlns:ds="http://schemas.openxmlformats.org/officeDocument/2006/customXml" ds:itemID="{184EE561-ED77-4DD4-A934-374AA0B4114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2026-01-22T08:23:23Z</cp:lastPrinted>
  <dcterms:created xsi:type="dcterms:W3CDTF">2025-12-12T09:19:02Z</dcterms:created>
  <dcterms:modified xsi:type="dcterms:W3CDTF">2026-01-27T01:34:47Z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