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01\CV00$\50　EBPM支援係\3-1_SNA\15_年報原稿（三系列統合）\R5\03_HP掲載用データ（Excel）\"/>
    </mc:Choice>
  </mc:AlternateContent>
  <xr:revisionPtr revIDLastSave="0" documentId="13_ncr:1_{8E8E8AC2-9FB6-476A-96D9-4B347C0930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構造図" sheetId="3" r:id="rId1"/>
    <sheet name="循環図" sheetId="7" r:id="rId2"/>
  </sheets>
  <definedNames>
    <definedName name="_xlnm.Print_Area" localSheetId="0">構造図!$A$1:$AT$66</definedName>
    <definedName name="_xlnm.Print_Area" localSheetId="1">循環図!$A$1:$CW$71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H11" i="7" l="1"/>
  <c r="BH9" i="7"/>
  <c r="BH7" i="7" s="1"/>
  <c r="CE65" i="7"/>
  <c r="BV62" i="7"/>
  <c r="BM65" i="7"/>
  <c r="CE24" i="7" s="1"/>
  <c r="BM61" i="7"/>
  <c r="BM57" i="7"/>
  <c r="AA13" i="7"/>
  <c r="AO24" i="7" s="1"/>
  <c r="Z20" i="7"/>
  <c r="BG20" i="7"/>
  <c r="BG17" i="7" s="1"/>
  <c r="BX20" i="7"/>
  <c r="BX17" i="7" s="1"/>
  <c r="BG23" i="7"/>
  <c r="BX23" i="7"/>
  <c r="T24" i="7"/>
  <c r="O47" i="7" s="1"/>
  <c r="W52" i="7" s="1"/>
  <c r="Z24" i="7"/>
  <c r="CF34" i="7"/>
  <c r="AJ36" i="7"/>
  <c r="O50" i="7" s="1"/>
  <c r="O41" i="7"/>
  <c r="AB41" i="7"/>
  <c r="O43" i="7"/>
  <c r="AU44" i="7"/>
  <c r="AB45" i="7"/>
  <c r="CQ45" i="7"/>
  <c r="CQ47" i="7"/>
  <c r="CQ50" i="7"/>
  <c r="CJ40" i="7" s="1"/>
  <c r="AB51" i="7"/>
  <c r="AU51" i="7"/>
  <c r="BM51" i="7"/>
  <c r="CB52" i="7"/>
  <c r="BE53" i="7"/>
  <c r="AB55" i="7"/>
  <c r="AU57" i="7"/>
  <c r="G59" i="3"/>
  <c r="P54" i="3"/>
  <c r="W53" i="3"/>
  <c r="G53" i="3"/>
  <c r="AA51" i="3"/>
  <c r="F51" i="3"/>
  <c r="AA46" i="3"/>
  <c r="G46" i="3"/>
  <c r="AB44" i="3"/>
  <c r="L42" i="3"/>
  <c r="M55" i="3" s="1"/>
  <c r="AA40" i="3"/>
  <c r="AA38" i="3"/>
  <c r="L36" i="3"/>
  <c r="Q34" i="3"/>
  <c r="O32" i="3"/>
  <c r="O44" i="3" s="1"/>
  <c r="E32" i="3"/>
  <c r="E44" i="3" s="1"/>
  <c r="J30" i="3"/>
  <c r="J23" i="3" s="1"/>
  <c r="G27" i="3"/>
  <c r="K25" i="3"/>
  <c r="F25" i="3"/>
  <c r="AA19" i="3"/>
  <c r="F19" i="3"/>
  <c r="AA14" i="3"/>
  <c r="F13" i="3"/>
  <c r="L17" i="3" s="1"/>
  <c r="Z7" i="3"/>
  <c r="F7" i="3"/>
  <c r="N11" i="3" s="1"/>
  <c r="N49" i="3" s="1"/>
  <c r="F57" i="3" s="1"/>
  <c r="X5" i="3"/>
  <c r="BJ45" i="7" l="1"/>
  <c r="BO31" i="7"/>
  <c r="O54" i="7"/>
  <c r="E38" i="3"/>
</calcChain>
</file>

<file path=xl/sharedStrings.xml><?xml version="1.0" encoding="utf-8"?>
<sst xmlns="http://schemas.openxmlformats.org/spreadsheetml/2006/main" count="124" uniqueCount="109">
  <si>
    <t>県民経済計算の概念と相互関連図</t>
    <rPh sb="0" eb="2">
      <t>ケンミン</t>
    </rPh>
    <rPh sb="2" eb="4">
      <t>ケイザイ</t>
    </rPh>
    <rPh sb="4" eb="6">
      <t>ケイサン</t>
    </rPh>
    <rPh sb="7" eb="9">
      <t>ガイネン</t>
    </rPh>
    <rPh sb="10" eb="12">
      <t>ソウゴ</t>
    </rPh>
    <rPh sb="12" eb="14">
      <t>カンレン</t>
    </rPh>
    <rPh sb="14" eb="15">
      <t>ズ</t>
    </rPh>
    <phoneticPr fontId="6"/>
  </si>
  <si>
    <t>生　　　産</t>
    <rPh sb="0" eb="1">
      <t>ショウ</t>
    </rPh>
    <rPh sb="4" eb="5">
      <t>サン</t>
    </rPh>
    <phoneticPr fontId="6"/>
  </si>
  <si>
    <t>８．県内総生産（付加価値）（③）</t>
    <rPh sb="2" eb="4">
      <t>ケンナイ</t>
    </rPh>
    <rPh sb="4" eb="7">
      <t>ソウセイサン</t>
    </rPh>
    <rPh sb="8" eb="10">
      <t>フカ</t>
    </rPh>
    <rPh sb="10" eb="12">
      <t>カチ</t>
    </rPh>
    <phoneticPr fontId="4"/>
  </si>
  <si>
    <t>中間投入（②）</t>
    <rPh sb="0" eb="2">
      <t>チュウカン</t>
    </rPh>
    <rPh sb="2" eb="4">
      <t>トウニュウ</t>
    </rPh>
    <phoneticPr fontId="4"/>
  </si>
  <si>
    <t>（２）</t>
  </si>
  <si>
    <t>県内総生産（生産側）
　　（市場価格表示）</t>
    <rPh sb="6" eb="9">
      <t>セイサンガワ</t>
    </rPh>
    <phoneticPr fontId="6"/>
  </si>
  <si>
    <t>国民経済計算の
国内総生産（名目）に該当</t>
    <rPh sb="0" eb="2">
      <t>コクミン</t>
    </rPh>
    <rPh sb="2" eb="4">
      <t>ケイザイ</t>
    </rPh>
    <rPh sb="4" eb="6">
      <t>ケイサン</t>
    </rPh>
    <rPh sb="8" eb="10">
      <t>コクナイ</t>
    </rPh>
    <rPh sb="10" eb="13">
      <t>ソウセイサン</t>
    </rPh>
    <rPh sb="14" eb="16">
      <t>メイモク</t>
    </rPh>
    <rPh sb="18" eb="20">
      <t>ガイトウ</t>
    </rPh>
    <phoneticPr fontId="4"/>
  </si>
  <si>
    <t>（３）</t>
  </si>
  <si>
    <t>県内純生産（要素費用表示）（⑦）</t>
    <rPh sb="0" eb="2">
      <t>ケンナイ</t>
    </rPh>
    <rPh sb="2" eb="5">
      <t>ジュンセイサン</t>
    </rPh>
    <rPh sb="6" eb="8">
      <t>ヨウソ</t>
    </rPh>
    <rPh sb="8" eb="10">
      <t>ヒヨウ</t>
    </rPh>
    <rPh sb="10" eb="12">
      <t>ヒョウジ</t>
    </rPh>
    <phoneticPr fontId="4"/>
  </si>
  <si>
    <t>生産・輸入品に課される税（控除）補助金（⑥）</t>
    <rPh sb="0" eb="2">
      <t>セイサン</t>
    </rPh>
    <rPh sb="3" eb="6">
      <t>ユニュウヒン</t>
    </rPh>
    <rPh sb="7" eb="8">
      <t>カ</t>
    </rPh>
    <rPh sb="11" eb="12">
      <t>ゼイ</t>
    </rPh>
    <rPh sb="13" eb="15">
      <t>コウジョ</t>
    </rPh>
    <rPh sb="16" eb="19">
      <t>ホジョキン</t>
    </rPh>
    <phoneticPr fontId="4"/>
  </si>
  <si>
    <t>県民純生産
　　（要素費用表示）</t>
    <rPh sb="1" eb="2">
      <t>ミン</t>
    </rPh>
    <phoneticPr fontId="4"/>
  </si>
  <si>
    <t>営業余剰
・混合所得（⑨）</t>
    <rPh sb="0" eb="2">
      <t>エイギョウ</t>
    </rPh>
    <rPh sb="2" eb="4">
      <t>ヨジョウ</t>
    </rPh>
    <rPh sb="6" eb="8">
      <t>コンゴウ</t>
    </rPh>
    <rPh sb="8" eb="10">
      <t>ショトク</t>
    </rPh>
    <phoneticPr fontId="4"/>
  </si>
  <si>
    <t>概念上一致</t>
    <rPh sb="0" eb="2">
      <t>ガイネン</t>
    </rPh>
    <rPh sb="2" eb="3">
      <t>ジョウ</t>
    </rPh>
    <rPh sb="3" eb="5">
      <t>イッチ</t>
    </rPh>
    <phoneticPr fontId="4"/>
  </si>
  <si>
    <t>分　　　配</t>
    <rPh sb="0" eb="1">
      <t>ブン</t>
    </rPh>
    <rPh sb="4" eb="5">
      <t>クバ</t>
    </rPh>
    <phoneticPr fontId="6"/>
  </si>
  <si>
    <t>（５）</t>
  </si>
  <si>
    <t>１．県民雇用者報酬</t>
    <rPh sb="2" eb="4">
      <t>ケンミン</t>
    </rPh>
    <rPh sb="4" eb="7">
      <t>コヨウシャ</t>
    </rPh>
    <rPh sb="7" eb="9">
      <t>ホウシュウ</t>
    </rPh>
    <phoneticPr fontId="4"/>
  </si>
  <si>
    <t>３．企業所得</t>
    <rPh sb="2" eb="4">
      <t>キギョウ</t>
    </rPh>
    <rPh sb="4" eb="6">
      <t>ショトク</t>
    </rPh>
    <phoneticPr fontId="4"/>
  </si>
  <si>
    <t>国民経済計算の
国民所得に該当</t>
    <rPh sb="0" eb="2">
      <t>コクミン</t>
    </rPh>
    <rPh sb="2" eb="4">
      <t>ケイザイ</t>
    </rPh>
    <rPh sb="4" eb="6">
      <t>ケイサン</t>
    </rPh>
    <rPh sb="8" eb="10">
      <t>コクミン</t>
    </rPh>
    <rPh sb="10" eb="12">
      <t>ショトク</t>
    </rPh>
    <rPh sb="13" eb="15">
      <t>ガイトウ</t>
    </rPh>
    <phoneticPr fontId="4"/>
  </si>
  <si>
    <t>２．財産所得(非企業部門)</t>
    <rPh sb="2" eb="4">
      <t>ザイサン</t>
    </rPh>
    <rPh sb="4" eb="6">
      <t>ショトク</t>
    </rPh>
    <rPh sb="7" eb="8">
      <t>ヒ</t>
    </rPh>
    <rPh sb="8" eb="10">
      <t>キギョウ</t>
    </rPh>
    <rPh sb="10" eb="11">
      <t>ブ</t>
    </rPh>
    <rPh sb="11" eb="12">
      <t>モン</t>
    </rPh>
    <phoneticPr fontId="4"/>
  </si>
  <si>
    <t>（６）</t>
  </si>
  <si>
    <t>４．県民所得（要素費用表示）</t>
    <rPh sb="2" eb="4">
      <t>ケンミン</t>
    </rPh>
    <rPh sb="4" eb="6">
      <t>ショトク</t>
    </rPh>
    <rPh sb="7" eb="9">
      <t>ヨウソ</t>
    </rPh>
    <rPh sb="9" eb="11">
      <t>ヒヨウ</t>
    </rPh>
    <rPh sb="11" eb="13">
      <t>ヒョウジ</t>
    </rPh>
    <phoneticPr fontId="4"/>
  </si>
  <si>
    <t>支　　　出</t>
    <rPh sb="0" eb="1">
      <t>ササ</t>
    </rPh>
    <rPh sb="4" eb="5">
      <t>デ</t>
    </rPh>
    <phoneticPr fontId="6"/>
  </si>
  <si>
    <t>（７）</t>
  </si>
  <si>
    <t>県内総生産（支出側）
　　（市場価格表示）</t>
    <rPh sb="3" eb="5">
      <t>セイサン</t>
    </rPh>
    <rPh sb="8" eb="9">
      <t>ガワ</t>
    </rPh>
    <phoneticPr fontId="6"/>
  </si>
  <si>
    <t>１．民間最終消費支出</t>
    <rPh sb="2" eb="4">
      <t>ミンカン</t>
    </rPh>
    <rPh sb="4" eb="6">
      <t>サイシュウ</t>
    </rPh>
    <rPh sb="6" eb="8">
      <t>ショウヒ</t>
    </rPh>
    <rPh sb="8" eb="10">
      <t>シシュツ</t>
    </rPh>
    <phoneticPr fontId="4"/>
  </si>
  <si>
    <t>在庫品増加</t>
    <rPh sb="0" eb="3">
      <t>ザイコヒン</t>
    </rPh>
    <rPh sb="3" eb="5">
      <t>ゾウカ</t>
    </rPh>
    <phoneticPr fontId="4"/>
  </si>
  <si>
    <t>（８）</t>
  </si>
  <si>
    <t>５．県内総生産（支出側）（市場価格表示）</t>
    <rPh sb="2" eb="4">
      <t>ケンナイ</t>
    </rPh>
    <rPh sb="4" eb="7">
      <t>ソウセイサン</t>
    </rPh>
    <rPh sb="8" eb="10">
      <t>シシュツ</t>
    </rPh>
    <rPh sb="10" eb="11">
      <t>ガワ</t>
    </rPh>
    <rPh sb="13" eb="15">
      <t>シジョウ</t>
    </rPh>
    <rPh sb="15" eb="17">
      <t>カカク</t>
    </rPh>
    <rPh sb="17" eb="19">
      <t>ヒョウジ</t>
    </rPh>
    <phoneticPr fontId="4"/>
  </si>
  <si>
    <t>中間投入</t>
  </si>
  <si>
    <t>中間消費</t>
  </si>
  <si>
    <t>最終消費支出</t>
  </si>
  <si>
    <t>総資本形成</t>
  </si>
  <si>
    <t xml:space="preserve"> 民間最終消費支出</t>
  </si>
  <si>
    <t>　総固定資本形成</t>
  </si>
  <si>
    <t>県民可処分所得</t>
  </si>
  <si>
    <t>付加価値</t>
  </si>
  <si>
    <t>営業余剰・混合所得</t>
  </si>
  <si>
    <t>　産出額</t>
  </si>
  <si>
    <t>－中間投入</t>
  </si>
  <si>
    <t>雇用者報酬</t>
  </si>
  <si>
    <t>固定資本減耗</t>
  </si>
  <si>
    <t>貯蓄</t>
  </si>
  <si>
    <t>統計上の
不突合</t>
    <rPh sb="0" eb="3">
      <t>トウケイジョウ</t>
    </rPh>
    <rPh sb="5" eb="8">
      <t>フトツゴウ</t>
    </rPh>
    <phoneticPr fontId="4"/>
  </si>
  <si>
    <t>うち雇用者</t>
    <rPh sb="2" eb="5">
      <t>コヨウシャ</t>
    </rPh>
    <phoneticPr fontId="4"/>
  </si>
  <si>
    <t>非金融資産の増加</t>
    <rPh sb="0" eb="1">
      <t>ヒ</t>
    </rPh>
    <rPh sb="1" eb="3">
      <t>キンユウ</t>
    </rPh>
    <rPh sb="3" eb="5">
      <t>シサン</t>
    </rPh>
    <rPh sb="6" eb="8">
      <t>ゾウカ</t>
    </rPh>
    <phoneticPr fontId="4"/>
  </si>
  <si>
    <t>－固定資本減耗</t>
    <phoneticPr fontId="4"/>
  </si>
  <si>
    <t>　総資本形成</t>
    <rPh sb="1" eb="4">
      <t>ソウシホン</t>
    </rPh>
    <rPh sb="4" eb="6">
      <t>ケイセイ</t>
    </rPh>
    <phoneticPr fontId="4"/>
  </si>
  <si>
    <t>（⇒付－４）</t>
    <rPh sb="2" eb="3">
      <t>フ</t>
    </rPh>
    <phoneticPr fontId="4"/>
  </si>
  <si>
    <t>雇用者報酬
（県内ベース）（⑧）</t>
    <rPh sb="0" eb="3">
      <t>コヨウシャ</t>
    </rPh>
    <rPh sb="3" eb="5">
      <t>ホウシュウ</t>
    </rPh>
    <rPh sb="7" eb="9">
      <t>ケンナイ</t>
    </rPh>
    <phoneticPr fontId="4"/>
  </si>
  <si>
    <t>総固定資本形成</t>
    <rPh sb="0" eb="1">
      <t>ソウ</t>
    </rPh>
    <rPh sb="1" eb="3">
      <t>コテイ</t>
    </rPh>
    <rPh sb="3" eb="5">
      <t>シホン</t>
    </rPh>
    <rPh sb="5" eb="7">
      <t>ケイセイ</t>
    </rPh>
    <phoneticPr fontId="4"/>
  </si>
  <si>
    <t>注１）四捨五入の関係で内訳の合計が総数と一致しない場合がある。</t>
    <rPh sb="0" eb="1">
      <t>チュウ</t>
    </rPh>
    <rPh sb="3" eb="7">
      <t>シシャゴニュウ</t>
    </rPh>
    <rPh sb="8" eb="10">
      <t>カンケイ</t>
    </rPh>
    <rPh sb="11" eb="13">
      <t>ウチワケ</t>
    </rPh>
    <rPh sb="14" eb="16">
      <t>ゴウケイ</t>
    </rPh>
    <rPh sb="17" eb="19">
      <t>ソウスウ</t>
    </rPh>
    <rPh sb="20" eb="22">
      <t>イッチ</t>
    </rPh>
    <rPh sb="25" eb="27">
      <t>バアイ</t>
    </rPh>
    <phoneticPr fontId="6"/>
  </si>
  <si>
    <t>注２）各表題の下の括弧内は、各項目が次ページ以降の統計表のいずれの表に掲載されているかを表示している。（なお、統計表は百万円単位の表章。）</t>
    <rPh sb="0" eb="1">
      <t>チュウ</t>
    </rPh>
    <rPh sb="55" eb="58">
      <t>トウケイヒョウ</t>
    </rPh>
    <rPh sb="59" eb="61">
      <t>ヒャクマン</t>
    </rPh>
    <rPh sb="61" eb="62">
      <t>エン</t>
    </rPh>
    <rPh sb="62" eb="64">
      <t>タンイ</t>
    </rPh>
    <rPh sb="65" eb="67">
      <t>ヒョウショウ</t>
    </rPh>
    <phoneticPr fontId="4"/>
  </si>
  <si>
    <t>（１）</t>
    <phoneticPr fontId="6"/>
  </si>
  <si>
    <t>産出額
　　（市場価格表示）</t>
    <phoneticPr fontId="4"/>
  </si>
  <si>
    <t>固定資本減耗(④)</t>
    <phoneticPr fontId="4"/>
  </si>
  <si>
    <t>県内純生産
　　（市場価格表示）</t>
    <phoneticPr fontId="4"/>
  </si>
  <si>
    <t>県民所得
　　（要素費用表示）</t>
    <phoneticPr fontId="4"/>
  </si>
  <si>
    <t>固定資本減耗</t>
    <phoneticPr fontId="4"/>
  </si>
  <si>
    <t>（９）</t>
    <phoneticPr fontId="4"/>
  </si>
  <si>
    <t>県民総所得
　　（市場価格表示）</t>
    <phoneticPr fontId="4"/>
  </si>
  <si>
    <t>　付加価値(県内計)
　（＝県内総生産）</t>
    <rPh sb="1" eb="3">
      <t>フカ</t>
    </rPh>
    <rPh sb="3" eb="5">
      <t>カチ</t>
    </rPh>
    <rPh sb="6" eb="8">
      <t>ケンナイ</t>
    </rPh>
    <rPh sb="8" eb="9">
      <t>ケイ</t>
    </rPh>
    <rPh sb="14" eb="16">
      <t>ケンナイ</t>
    </rPh>
    <rPh sb="16" eb="19">
      <t>ソウセイサン</t>
    </rPh>
    <phoneticPr fontId="19"/>
  </si>
  <si>
    <t>(控除)統計上の不突合</t>
    <rPh sb="1" eb="3">
      <t>コウジョ</t>
    </rPh>
    <phoneticPr fontId="19"/>
  </si>
  <si>
    <t>要素費用表示の
　　　県民所得</t>
    <phoneticPr fontId="19"/>
  </si>
  <si>
    <t>　県民総所得</t>
    <phoneticPr fontId="19"/>
  </si>
  <si>
    <t>（注）１．　　は財貨・サービスの処分等を、　　は所得の処分等を示しています。　　２．四捨五入の関係上、内訳項目を合計したものは、総額と一致しません。</t>
    <phoneticPr fontId="19"/>
  </si>
  <si>
    <t xml:space="preserve">
財貨・サービス
の移入
</t>
    <rPh sb="1" eb="3">
      <t>ザイカ</t>
    </rPh>
    <rPh sb="10" eb="12">
      <t>イニュウ</t>
    </rPh>
    <phoneticPr fontId="4"/>
  </si>
  <si>
    <t xml:space="preserve">
財貨・サービス
の移出
</t>
    <rPh sb="1" eb="3">
      <t>ザイカ</t>
    </rPh>
    <rPh sb="10" eb="12">
      <t>イシュツ</t>
    </rPh>
    <phoneticPr fontId="4"/>
  </si>
  <si>
    <t>　財貨・サービスの移入</t>
    <rPh sb="9" eb="11">
      <t>イニュウ</t>
    </rPh>
    <phoneticPr fontId="4"/>
  </si>
  <si>
    <t>－財貨・サービスの移出</t>
    <phoneticPr fontId="4"/>
  </si>
  <si>
    <t>　財貨・サービスの移出入（純）</t>
    <rPh sb="9" eb="11">
      <t>イシュツ</t>
    </rPh>
    <rPh sb="11" eb="12">
      <t>ニュウ</t>
    </rPh>
    <rPh sb="13" eb="14">
      <t>ジュン</t>
    </rPh>
    <phoneticPr fontId="4"/>
  </si>
  <si>
    <t>県民可処分所得
　　（市場価格表示）</t>
    <phoneticPr fontId="4"/>
  </si>
  <si>
    <t>県民総所得
  　（市場価格表示）</t>
    <rPh sb="2" eb="3">
      <t>ソウ</t>
    </rPh>
    <rPh sb="3" eb="5">
      <t>ショトク</t>
    </rPh>
    <rPh sb="10" eb="12">
      <t>シジョウ</t>
    </rPh>
    <rPh sb="12" eb="14">
      <t>カカク</t>
    </rPh>
    <rPh sb="14" eb="16">
      <t>ヒョウジ</t>
    </rPh>
    <phoneticPr fontId="4"/>
  </si>
  <si>
    <t>県内就業者</t>
    <rPh sb="0" eb="2">
      <t>ケンナイ</t>
    </rPh>
    <rPh sb="2" eb="5">
      <t>シュウギョウシャ</t>
    </rPh>
    <phoneticPr fontId="4"/>
  </si>
  <si>
    <t>　在庫変動</t>
    <rPh sb="3" eb="5">
      <t>ヘンドウ</t>
    </rPh>
    <phoneticPr fontId="4"/>
  </si>
  <si>
    <t>正味資産の
変動</t>
    <rPh sb="0" eb="2">
      <t>ショウミ</t>
    </rPh>
    <rPh sb="2" eb="4">
      <t>シサン</t>
    </rPh>
    <rPh sb="6" eb="8">
      <t>ヘンドウ</t>
    </rPh>
    <phoneticPr fontId="19"/>
  </si>
  <si>
    <t>７．経常移転（純）</t>
    <rPh sb="2" eb="4">
      <t>ケイジョウ</t>
    </rPh>
    <rPh sb="4" eb="6">
      <t>イテン</t>
    </rPh>
    <rPh sb="7" eb="8">
      <t>ジュン</t>
    </rPh>
    <phoneticPr fontId="4"/>
  </si>
  <si>
    <t>純貸出(+)
／純借入(-)</t>
    <phoneticPr fontId="4"/>
  </si>
  <si>
    <t>産出額</t>
    <phoneticPr fontId="4"/>
  </si>
  <si>
    <t>人</t>
    <rPh sb="0" eb="1">
      <t>ニン</t>
    </rPh>
    <phoneticPr fontId="4"/>
  </si>
  <si>
    <t>（⇒主系列－１－①、付－４）</t>
    <rPh sb="10" eb="11">
      <t>フ</t>
    </rPh>
    <phoneticPr fontId="4"/>
  </si>
  <si>
    <t>（⇒主系列－２）</t>
    <phoneticPr fontId="4"/>
  </si>
  <si>
    <t>（⇒主系列－３－①）</t>
    <phoneticPr fontId="4"/>
  </si>
  <si>
    <t>（⇒主系列－３－①、付－４）</t>
    <rPh sb="10" eb="11">
      <t>フ</t>
    </rPh>
    <phoneticPr fontId="4"/>
  </si>
  <si>
    <t>（⇒主系列－２、付－４）</t>
    <rPh sb="8" eb="9">
      <t>フ</t>
    </rPh>
    <phoneticPr fontId="4"/>
  </si>
  <si>
    <t>注３）概念上、県内総生産（生産側）と県内総生産（支出側）は一致するが、それぞれ推計方法が異なるため数値に差異が生じる。この差異を統計上の不突合として</t>
    <rPh sb="0" eb="1">
      <t>チュウ</t>
    </rPh>
    <rPh sb="3" eb="5">
      <t>ガイネン</t>
    </rPh>
    <rPh sb="5" eb="6">
      <t>ジョウ</t>
    </rPh>
    <rPh sb="7" eb="9">
      <t>ケンナイ</t>
    </rPh>
    <rPh sb="9" eb="12">
      <t>ソウセイサン</t>
    </rPh>
    <rPh sb="13" eb="16">
      <t>セイサンガワ</t>
    </rPh>
    <rPh sb="18" eb="20">
      <t>ケンナイ</t>
    </rPh>
    <rPh sb="20" eb="23">
      <t>ソウセイサン</t>
    </rPh>
    <rPh sb="24" eb="26">
      <t>シシュツ</t>
    </rPh>
    <rPh sb="26" eb="27">
      <t>ガワ</t>
    </rPh>
    <rPh sb="29" eb="31">
      <t>イッチ</t>
    </rPh>
    <rPh sb="39" eb="41">
      <t>スイケイ</t>
    </rPh>
    <rPh sb="41" eb="43">
      <t>ホウホウ</t>
    </rPh>
    <rPh sb="44" eb="45">
      <t>コト</t>
    </rPh>
    <rPh sb="49" eb="51">
      <t>スウチ</t>
    </rPh>
    <rPh sb="52" eb="54">
      <t>サイ</t>
    </rPh>
    <rPh sb="55" eb="56">
      <t>ショウ</t>
    </rPh>
    <rPh sb="61" eb="63">
      <t>サイ</t>
    </rPh>
    <rPh sb="64" eb="67">
      <t>トウケイジョウ</t>
    </rPh>
    <rPh sb="68" eb="69">
      <t>フ</t>
    </rPh>
    <rPh sb="69" eb="70">
      <t>トツ</t>
    </rPh>
    <rPh sb="70" eb="71">
      <t>ゴウ</t>
    </rPh>
    <phoneticPr fontId="4"/>
  </si>
  <si>
    <t>　　　表示している。なお、分配系列にも一致する概念があるが、統計表に表章していないため記載を省略。</t>
    <rPh sb="13" eb="15">
      <t>ブンパイ</t>
    </rPh>
    <rPh sb="15" eb="17">
      <t>ケイレツ</t>
    </rPh>
    <rPh sb="19" eb="21">
      <t>イッチ</t>
    </rPh>
    <rPh sb="23" eb="25">
      <t>ガイネン</t>
    </rPh>
    <rPh sb="30" eb="33">
      <t>トウケイヒョウ</t>
    </rPh>
    <rPh sb="34" eb="36">
      <t>ヒョウショウ</t>
    </rPh>
    <rPh sb="43" eb="45">
      <t>キサイ</t>
    </rPh>
    <rPh sb="46" eb="48">
      <t>ショウリャク</t>
    </rPh>
    <phoneticPr fontId="4"/>
  </si>
  <si>
    <t>２．地方政府等最終消費支出</t>
    <rPh sb="2" eb="4">
      <t>チホウ</t>
    </rPh>
    <rPh sb="4" eb="6">
      <t>セイフ</t>
    </rPh>
    <rPh sb="6" eb="7">
      <t>トウ</t>
    </rPh>
    <rPh sb="7" eb="9">
      <t>サイシュウ</t>
    </rPh>
    <rPh sb="9" eb="11">
      <t>ショウヒ</t>
    </rPh>
    <rPh sb="11" eb="13">
      <t>シシュツ</t>
    </rPh>
    <phoneticPr fontId="4"/>
  </si>
  <si>
    <t>４．財貨・サービスの移出入（純）・統計上の不突合</t>
    <rPh sb="2" eb="4">
      <t>ザイカ</t>
    </rPh>
    <rPh sb="10" eb="11">
      <t>ウツリ</t>
    </rPh>
    <rPh sb="11" eb="13">
      <t>シュツニュウ</t>
    </rPh>
    <rPh sb="14" eb="15">
      <t>ジュン</t>
    </rPh>
    <rPh sb="17" eb="20">
      <t>トウケイジョウ</t>
    </rPh>
    <rPh sb="21" eb="22">
      <t>フ</t>
    </rPh>
    <rPh sb="22" eb="23">
      <t>トツ</t>
    </rPh>
    <rPh sb="23" eb="24">
      <t>ゴウ</t>
    </rPh>
    <phoneticPr fontId="4"/>
  </si>
  <si>
    <t>５．生産・輸入品に課される税（控除）補助金（地方政府等）</t>
    <rPh sb="2" eb="4">
      <t>セイサン</t>
    </rPh>
    <rPh sb="5" eb="8">
      <t>ユニュウヒン</t>
    </rPh>
    <rPh sb="9" eb="10">
      <t>カ</t>
    </rPh>
    <rPh sb="13" eb="14">
      <t>ゼイ</t>
    </rPh>
    <rPh sb="15" eb="17">
      <t>コウジョ</t>
    </rPh>
    <rPh sb="18" eb="21">
      <t>ホジョキン</t>
    </rPh>
    <rPh sb="22" eb="27">
      <t>チホウセイフトウ</t>
    </rPh>
    <phoneticPr fontId="4"/>
  </si>
  <si>
    <t xml:space="preserve"> また、それぞれの内訳の項目名の前の番号は、各統計表内の項目番号を表す。（生産系列、分配系列の括弧内の①～⑨は、付－４での番号。）</t>
    <rPh sb="9" eb="11">
      <t>ウチワケ</t>
    </rPh>
    <rPh sb="12" eb="14">
      <t>コウモク</t>
    </rPh>
    <rPh sb="14" eb="15">
      <t>メイ</t>
    </rPh>
    <rPh sb="16" eb="17">
      <t>マエ</t>
    </rPh>
    <rPh sb="18" eb="20">
      <t>バンゴウ</t>
    </rPh>
    <rPh sb="22" eb="23">
      <t>カク</t>
    </rPh>
    <rPh sb="23" eb="26">
      <t>トウケイヒョウ</t>
    </rPh>
    <rPh sb="26" eb="27">
      <t>ナイ</t>
    </rPh>
    <rPh sb="28" eb="30">
      <t>コウモク</t>
    </rPh>
    <rPh sb="30" eb="32">
      <t>バンゴウ</t>
    </rPh>
    <rPh sb="33" eb="34">
      <t>アラワ</t>
    </rPh>
    <rPh sb="37" eb="39">
      <t>セイサン</t>
    </rPh>
    <rPh sb="39" eb="41">
      <t>ケイレツ</t>
    </rPh>
    <rPh sb="42" eb="44">
      <t>ブンパイ</t>
    </rPh>
    <rPh sb="44" eb="46">
      <t>ケイレツ</t>
    </rPh>
    <rPh sb="47" eb="50">
      <t>カッコナイ</t>
    </rPh>
    <rPh sb="56" eb="57">
      <t>フ</t>
    </rPh>
    <rPh sb="61" eb="63">
      <t>バンゴウ</t>
    </rPh>
    <phoneticPr fontId="4"/>
  </si>
  <si>
    <t>域外からの所得（純）</t>
    <rPh sb="0" eb="2">
      <t>イキガイ</t>
    </rPh>
    <rPh sb="5" eb="7">
      <t>ショトク</t>
    </rPh>
    <rPh sb="8" eb="9">
      <t>ジュン</t>
    </rPh>
    <phoneticPr fontId="4"/>
  </si>
  <si>
    <t>生産・輸入品に課される税－補助金</t>
    <rPh sb="3" eb="5">
      <t>ユニュウ</t>
    </rPh>
    <phoneticPr fontId="19"/>
  </si>
  <si>
    <t>生産・輸入品に課される税－補助金（地方政府等）</t>
    <rPh sb="17" eb="21">
      <t>チホウセイフ</t>
    </rPh>
    <rPh sb="21" eb="22">
      <t>トウ</t>
    </rPh>
    <phoneticPr fontId="4"/>
  </si>
  <si>
    <t>中間投入</t>
    <rPh sb="0" eb="2">
      <t>チュウカン</t>
    </rPh>
    <rPh sb="2" eb="4">
      <t>トウニュウ</t>
    </rPh>
    <phoneticPr fontId="4"/>
  </si>
  <si>
    <t>付加価値</t>
    <rPh sb="0" eb="2">
      <t>フカ</t>
    </rPh>
    <rPh sb="2" eb="4">
      <t>カチ</t>
    </rPh>
    <phoneticPr fontId="4"/>
  </si>
  <si>
    <t xml:space="preserve"> 家計現実最終消費</t>
    <phoneticPr fontId="4"/>
  </si>
  <si>
    <t xml:space="preserve"> 地方政府等現実最終消費</t>
    <rPh sb="1" eb="3">
      <t>チホウ</t>
    </rPh>
    <rPh sb="5" eb="6">
      <t>トウ</t>
    </rPh>
    <phoneticPr fontId="4"/>
  </si>
  <si>
    <t xml:space="preserve"> 地方政府等最終消費支出</t>
    <rPh sb="1" eb="5">
      <t>チホウセイフ</t>
    </rPh>
    <rPh sb="5" eb="6">
      <t>トウ</t>
    </rPh>
    <phoneticPr fontId="4"/>
  </si>
  <si>
    <t>＋域外からの所得(純)</t>
    <rPh sb="1" eb="2">
      <t>イキ</t>
    </rPh>
    <phoneticPr fontId="19"/>
  </si>
  <si>
    <t>域外からの
経常移転(純)</t>
    <rPh sb="0" eb="1">
      <t>イキ</t>
    </rPh>
    <phoneticPr fontId="19"/>
  </si>
  <si>
    <t>域外からの所得(純)</t>
    <rPh sb="0" eb="1">
      <t>イキ</t>
    </rPh>
    <phoneticPr fontId="4"/>
  </si>
  <si>
    <t>域外からの
資本移転(純)</t>
    <rPh sb="0" eb="1">
      <t>イキ</t>
    </rPh>
    <phoneticPr fontId="19"/>
  </si>
  <si>
    <t>　市場価格表示の県民所得　　　
　（第１次所得バランス）</t>
    <rPh sb="18" eb="19">
      <t>ダイ</t>
    </rPh>
    <rPh sb="20" eb="21">
      <t>ジ</t>
    </rPh>
    <rPh sb="21" eb="23">
      <t>ショトク</t>
    </rPh>
    <phoneticPr fontId="19"/>
  </si>
  <si>
    <t>現実最終消費</t>
    <phoneticPr fontId="4"/>
  </si>
  <si>
    <t>県内純生産（生産者価格表示）（⑤）</t>
    <rPh sb="0" eb="2">
      <t>ケンナイ</t>
    </rPh>
    <rPh sb="2" eb="5">
      <t>ジュンセイサン</t>
    </rPh>
    <rPh sb="6" eb="9">
      <t>セイサンシャ</t>
    </rPh>
    <rPh sb="9" eb="11">
      <t>カカク</t>
    </rPh>
    <rPh sb="11" eb="13">
      <t>ヒョウジ</t>
    </rPh>
    <phoneticPr fontId="4"/>
  </si>
  <si>
    <t>（４）</t>
    <phoneticPr fontId="4"/>
  </si>
  <si>
    <t>（令和５年度(2023年度)名目値　　単位：億円）</t>
    <rPh sb="1" eb="3">
      <t>レイワ</t>
    </rPh>
    <rPh sb="4" eb="6">
      <t>ネンド</t>
    </rPh>
    <rPh sb="11" eb="13">
      <t>ネンド</t>
    </rPh>
    <rPh sb="14" eb="17">
      <t>メイモクチ</t>
    </rPh>
    <rPh sb="19" eb="21">
      <t>タンイ</t>
    </rPh>
    <rPh sb="22" eb="24">
      <t>オクエン</t>
    </rPh>
    <phoneticPr fontId="4"/>
  </si>
  <si>
    <t>3．総資本形成
21,205</t>
    <rPh sb="2" eb="5">
      <t>ソウシホン</t>
    </rPh>
    <rPh sb="5" eb="7">
      <t>ケイセイ</t>
    </rPh>
    <phoneticPr fontId="4"/>
  </si>
  <si>
    <t>令和５年度（2023年度）　滋 賀 県 経 済 の 循 環</t>
    <rPh sb="0" eb="2">
      <t>レイワ</t>
    </rPh>
    <rPh sb="4" eb="5">
      <t>ド</t>
    </rPh>
    <rPh sb="10" eb="12">
      <t>ネンド</t>
    </rPh>
    <rPh sb="14" eb="15">
      <t>シ　</t>
    </rPh>
    <rPh sb="16" eb="17">
      <t>ガ</t>
    </rPh>
    <rPh sb="18" eb="19">
      <t>ケン</t>
    </rPh>
    <rPh sb="20" eb="21">
      <t>ヘ</t>
    </rPh>
    <rPh sb="22" eb="23">
      <t>スミ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</si>
</sst>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;&quot;▲ &quot;#,##0"/>
  </numFmts>
  <fonts count="23" x14ac:knownFonts="1">
    <font>
      <sz val="10"/>
      <name val="MS UI Gothic"/>
      <family val="3"/>
      <charset val="128"/>
    </font>
    <font>
      <sz val="10"/>
      <name val="MS UI Gothic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MS UI Gothic"/>
      <family val="3"/>
      <charset val="128"/>
    </font>
    <font>
      <b/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u val="doubleAccounting"/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20"/>
      <name val="ＭＳ ゴシック"/>
      <family val="3"/>
      <charset val="128"/>
    </font>
    <font>
      <sz val="9"/>
      <name val="ＭＳ ゴシック"/>
      <family val="3"/>
      <charset val="128"/>
    </font>
    <font>
      <sz val="7"/>
      <name val="ＭＳ Ｐゴシック"/>
      <family val="3"/>
      <charset val="128"/>
    </font>
    <font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9.5"/>
      <name val="ＭＳ ゴシック"/>
      <family val="3"/>
      <charset val="128"/>
    </font>
    <font>
      <sz val="10.5"/>
      <name val="ＭＳ Ｐゴシック"/>
      <family val="3"/>
      <charset val="128"/>
    </font>
    <font>
      <sz val="7"/>
      <name val="Terminal"/>
      <family val="3"/>
      <charset val="255"/>
    </font>
    <font>
      <b/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ashDotDot">
        <color indexed="64"/>
      </left>
      <right style="thin">
        <color indexed="64"/>
      </right>
      <top style="dashDotDot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ashDotDot">
        <color indexed="64"/>
      </right>
      <top/>
      <bottom/>
      <diagonal/>
    </border>
    <border>
      <left/>
      <right/>
      <top/>
      <bottom style="dashDotDot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ashDotDot">
        <color indexed="64"/>
      </top>
      <bottom style="medium">
        <color indexed="64"/>
      </bottom>
      <diagonal/>
    </border>
    <border>
      <left/>
      <right/>
      <top style="dashDotDot">
        <color indexed="64"/>
      </top>
      <bottom style="medium">
        <color indexed="64"/>
      </bottom>
      <diagonal/>
    </border>
    <border>
      <left/>
      <right style="dashDotDot">
        <color indexed="64"/>
      </right>
      <top style="dashDotDot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DotDot">
        <color indexed="64"/>
      </bottom>
      <diagonal/>
    </border>
    <border>
      <left/>
      <right/>
      <top style="medium">
        <color indexed="64"/>
      </top>
      <bottom style="dashDotDot">
        <color indexed="64"/>
      </bottom>
      <diagonal/>
    </border>
    <border>
      <left/>
      <right style="thin">
        <color indexed="64"/>
      </right>
      <top style="medium">
        <color indexed="64"/>
      </top>
      <bottom style="dashDot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ashDotDot">
        <color indexed="64"/>
      </left>
      <right/>
      <top/>
      <bottom/>
      <diagonal/>
    </border>
    <border>
      <left style="dashDotDot">
        <color indexed="64"/>
      </left>
      <right/>
      <top/>
      <bottom style="dashDotDot">
        <color indexed="64"/>
      </bottom>
      <diagonal/>
    </border>
    <border>
      <left/>
      <right/>
      <top style="dashDotDot">
        <color indexed="64"/>
      </top>
      <bottom/>
      <diagonal/>
    </border>
    <border>
      <left/>
      <right style="dashDotDot">
        <color indexed="64"/>
      </right>
      <top style="dashDotDot">
        <color indexed="64"/>
      </top>
      <bottom/>
      <diagonal/>
    </border>
    <border>
      <left/>
      <right style="dashDotDot">
        <color indexed="64"/>
      </right>
      <top/>
      <bottom style="dashDotDot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ashDotDot">
        <color indexed="64"/>
      </left>
      <right/>
      <top style="dashDotDot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13" fillId="0" borderId="0"/>
    <xf numFmtId="0" fontId="1" fillId="0" borderId="0">
      <alignment vertical="center"/>
    </xf>
  </cellStyleXfs>
  <cellXfs count="320">
    <xf numFmtId="0" fontId="0" fillId="0" borderId="0" xfId="0">
      <alignment vertical="center"/>
    </xf>
    <xf numFmtId="0" fontId="2" fillId="0" borderId="0" xfId="2" applyFont="1"/>
    <xf numFmtId="0" fontId="2" fillId="0" borderId="0" xfId="4" applyFont="1">
      <alignment vertical="center"/>
    </xf>
    <xf numFmtId="0" fontId="2" fillId="0" borderId="0" xfId="2" applyFont="1" applyBorder="1"/>
    <xf numFmtId="38" fontId="12" fillId="0" borderId="0" xfId="1" applyFont="1" applyFill="1" applyAlignment="1" applyProtection="1">
      <alignment horizontal="center" vertical="center"/>
      <protection locked="0"/>
    </xf>
    <xf numFmtId="38" fontId="15" fillId="0" borderId="0" xfId="1" applyFont="1" applyFill="1" applyAlignment="1" applyProtection="1">
      <alignment vertical="center"/>
      <protection locked="0"/>
    </xf>
    <xf numFmtId="38" fontId="15" fillId="0" borderId="0" xfId="1" applyFont="1" applyFill="1" applyBorder="1" applyAlignment="1" applyProtection="1">
      <alignment vertical="center"/>
      <protection locked="0"/>
    </xf>
    <xf numFmtId="38" fontId="15" fillId="0" borderId="0" xfId="1" applyFont="1" applyFill="1" applyBorder="1" applyAlignment="1" applyProtection="1">
      <alignment horizontal="center" vertical="center"/>
      <protection locked="0"/>
    </xf>
    <xf numFmtId="38" fontId="15" fillId="0" borderId="1" xfId="1" applyFont="1" applyFill="1" applyBorder="1" applyAlignment="1" applyProtection="1">
      <alignment horizontal="center" vertical="center" textRotation="255"/>
      <protection locked="0"/>
    </xf>
    <xf numFmtId="49" fontId="15" fillId="0" borderId="0" xfId="1" applyNumberFormat="1" applyFont="1" applyFill="1" applyBorder="1" applyAlignment="1" applyProtection="1">
      <alignment vertical="center"/>
      <protection locked="0"/>
    </xf>
    <xf numFmtId="38" fontId="15" fillId="0" borderId="0" xfId="1" applyFont="1" applyFill="1" applyAlignment="1" applyProtection="1">
      <protection locked="0"/>
    </xf>
    <xf numFmtId="38" fontId="15" fillId="0" borderId="0" xfId="1" applyFont="1" applyFill="1" applyAlignment="1" applyProtection="1">
      <alignment horizontal="right" vertical="top"/>
      <protection locked="0"/>
    </xf>
    <xf numFmtId="38" fontId="15" fillId="0" borderId="0" xfId="1" applyFont="1" applyFill="1" applyBorder="1" applyAlignment="1" applyProtection="1">
      <alignment vertical="center" wrapText="1"/>
      <protection locked="0"/>
    </xf>
    <xf numFmtId="38" fontId="15" fillId="0" borderId="0" xfId="1" applyFont="1" applyFill="1" applyBorder="1" applyAlignment="1" applyProtection="1">
      <alignment vertical="center" textRotation="255"/>
      <protection locked="0"/>
    </xf>
    <xf numFmtId="38" fontId="11" fillId="0" borderId="0" xfId="1" applyFont="1" applyFill="1" applyAlignment="1" applyProtection="1">
      <alignment vertical="center"/>
      <protection locked="0"/>
    </xf>
    <xf numFmtId="0" fontId="2" fillId="0" borderId="0" xfId="2" applyFont="1" applyFill="1"/>
    <xf numFmtId="0" fontId="2" fillId="0" borderId="0" xfId="4" applyFont="1" applyFill="1">
      <alignment vertical="center"/>
    </xf>
    <xf numFmtId="38" fontId="2" fillId="0" borderId="4" xfId="1" applyFont="1" applyFill="1" applyBorder="1" applyAlignment="1">
      <alignment horizontal="center" vertical="center"/>
    </xf>
    <xf numFmtId="38" fontId="2" fillId="0" borderId="5" xfId="1" applyFont="1" applyFill="1" applyBorder="1" applyAlignment="1">
      <alignment horizontal="center" vertical="center"/>
    </xf>
    <xf numFmtId="38" fontId="2" fillId="0" borderId="6" xfId="1" applyFont="1" applyFill="1" applyBorder="1" applyAlignment="1">
      <alignment horizontal="center" vertical="center"/>
    </xf>
    <xf numFmtId="38" fontId="2" fillId="0" borderId="13" xfId="1" applyFont="1" applyFill="1" applyBorder="1" applyAlignment="1">
      <alignment vertical="top"/>
    </xf>
    <xf numFmtId="38" fontId="2" fillId="0" borderId="0" xfId="1" applyFont="1" applyFill="1" applyAlignment="1">
      <alignment vertical="top"/>
    </xf>
    <xf numFmtId="38" fontId="2" fillId="0" borderId="0" xfId="1" applyFont="1" applyFill="1" applyBorder="1" applyAlignment="1">
      <alignment vertical="top"/>
    </xf>
    <xf numFmtId="38" fontId="2" fillId="0" borderId="18" xfId="1" applyFont="1" applyFill="1" applyBorder="1" applyAlignment="1">
      <alignment horizontal="center" vertical="top"/>
    </xf>
    <xf numFmtId="176" fontId="15" fillId="0" borderId="1" xfId="1" applyNumberFormat="1" applyFont="1" applyFill="1" applyBorder="1" applyAlignment="1" applyProtection="1">
      <alignment vertical="center" shrinkToFit="1"/>
      <protection locked="0"/>
    </xf>
    <xf numFmtId="176" fontId="15" fillId="0" borderId="23" xfId="1" applyNumberFormat="1" applyFont="1" applyFill="1" applyBorder="1" applyAlignment="1" applyProtection="1">
      <alignment vertical="center" shrinkToFit="1"/>
      <protection locked="0"/>
    </xf>
    <xf numFmtId="38" fontId="15" fillId="0" borderId="28" xfId="1" applyFont="1" applyFill="1" applyBorder="1" applyAlignment="1" applyProtection="1">
      <alignment vertical="center"/>
      <protection locked="0"/>
    </xf>
    <xf numFmtId="0" fontId="18" fillId="0" borderId="0" xfId="2" applyFont="1" applyFill="1"/>
    <xf numFmtId="0" fontId="18" fillId="0" borderId="0" xfId="4" applyFont="1" applyFill="1">
      <alignment vertical="center"/>
    </xf>
    <xf numFmtId="38" fontId="15" fillId="0" borderId="0" xfId="1" quotePrefix="1" applyFont="1" applyFill="1" applyAlignment="1" applyProtection="1">
      <alignment vertical="center" wrapText="1" shrinkToFit="1"/>
      <protection locked="0"/>
    </xf>
    <xf numFmtId="38" fontId="15" fillId="0" borderId="0" xfId="1" quotePrefix="1" applyFont="1" applyFill="1" applyAlignment="1" applyProtection="1">
      <alignment vertical="center" shrinkToFit="1"/>
      <protection locked="0"/>
    </xf>
    <xf numFmtId="38" fontId="15" fillId="0" borderId="0" xfId="1" quotePrefix="1" applyFont="1" applyFill="1" applyBorder="1" applyAlignment="1" applyProtection="1">
      <alignment vertical="center" wrapText="1"/>
      <protection locked="0"/>
    </xf>
    <xf numFmtId="38" fontId="15" fillId="0" borderId="0" xfId="1" quotePrefix="1" applyFont="1" applyFill="1" applyBorder="1" applyAlignment="1" applyProtection="1">
      <alignment vertical="center"/>
      <protection locked="0"/>
    </xf>
    <xf numFmtId="38" fontId="17" fillId="0" borderId="0" xfId="1" applyFont="1" applyFill="1" applyAlignment="1" applyProtection="1">
      <alignment vertical="top"/>
      <protection locked="0"/>
    </xf>
    <xf numFmtId="0" fontId="13" fillId="0" borderId="0" xfId="3" applyFont="1" applyFill="1" applyBorder="1" applyAlignment="1">
      <alignment vertical="center" wrapText="1"/>
    </xf>
    <xf numFmtId="3" fontId="15" fillId="0" borderId="0" xfId="3" applyNumberFormat="1" applyFont="1" applyFill="1" applyBorder="1" applyAlignment="1">
      <alignment vertical="center"/>
    </xf>
    <xf numFmtId="3" fontId="13" fillId="0" borderId="0" xfId="3" applyNumberFormat="1" applyFont="1" applyFill="1" applyBorder="1" applyAlignment="1">
      <alignment vertical="center"/>
    </xf>
    <xf numFmtId="49" fontId="7" fillId="0" borderId="0" xfId="2" applyNumberFormat="1" applyFont="1" applyFill="1" applyAlignment="1">
      <alignment horizontal="center" vertical="top"/>
    </xf>
    <xf numFmtId="49" fontId="7" fillId="0" borderId="0" xfId="2" applyNumberFormat="1" applyFont="1" applyFill="1" applyBorder="1" applyAlignment="1">
      <alignment horizontal="center" vertical="top"/>
    </xf>
    <xf numFmtId="38" fontId="15" fillId="0" borderId="29" xfId="1" applyFont="1" applyFill="1" applyBorder="1" applyAlignment="1" applyProtection="1">
      <alignment vertical="center"/>
      <protection locked="0"/>
    </xf>
    <xf numFmtId="38" fontId="15" fillId="0" borderId="30" xfId="1" applyFont="1" applyFill="1" applyBorder="1" applyAlignment="1" applyProtection="1">
      <alignment vertical="center"/>
      <protection locked="0"/>
    </xf>
    <xf numFmtId="38" fontId="15" fillId="0" borderId="0" xfId="1" applyFont="1" applyFill="1" applyAlignment="1" applyProtection="1">
      <alignment vertical="center" wrapText="1"/>
      <protection locked="0"/>
    </xf>
    <xf numFmtId="38" fontId="2" fillId="0" borderId="0" xfId="1" applyFont="1" applyFill="1" applyBorder="1" applyAlignment="1">
      <alignment horizontal="center" vertical="top"/>
    </xf>
    <xf numFmtId="38" fontId="2" fillId="0" borderId="0" xfId="1" applyFont="1" applyFill="1" applyAlignment="1">
      <alignment horizontal="center" vertical="top"/>
    </xf>
    <xf numFmtId="38" fontId="15" fillId="0" borderId="0" xfId="1" applyFont="1" applyFill="1" applyBorder="1" applyAlignment="1" applyProtection="1">
      <alignment horizontal="center" vertical="center"/>
      <protection locked="0"/>
    </xf>
    <xf numFmtId="38" fontId="15" fillId="0" borderId="0" xfId="1" quotePrefix="1" applyFont="1" applyFill="1" applyAlignment="1" applyProtection="1">
      <alignment vertical="center"/>
      <protection locked="0"/>
    </xf>
    <xf numFmtId="38" fontId="15" fillId="0" borderId="0" xfId="1" applyFont="1" applyFill="1" applyBorder="1" applyAlignment="1" applyProtection="1">
      <alignment vertical="center"/>
      <protection locked="0"/>
    </xf>
    <xf numFmtId="38" fontId="15" fillId="0" borderId="24" xfId="1" applyFont="1" applyFill="1" applyBorder="1" applyAlignment="1" applyProtection="1">
      <alignment vertical="center"/>
      <protection locked="0"/>
    </xf>
    <xf numFmtId="38" fontId="15" fillId="0" borderId="25" xfId="1" applyFont="1" applyFill="1" applyBorder="1" applyAlignment="1" applyProtection="1">
      <alignment vertical="center"/>
      <protection locked="0"/>
    </xf>
    <xf numFmtId="38" fontId="15" fillId="0" borderId="1" xfId="1" applyFont="1" applyFill="1" applyBorder="1" applyAlignment="1" applyProtection="1">
      <alignment vertical="center"/>
      <protection locked="0"/>
    </xf>
    <xf numFmtId="38" fontId="15" fillId="0" borderId="23" xfId="1" applyFont="1" applyFill="1" applyBorder="1" applyAlignment="1" applyProtection="1">
      <alignment vertical="center"/>
      <protection locked="0"/>
    </xf>
    <xf numFmtId="38" fontId="15" fillId="0" borderId="0" xfId="1" applyFont="1" applyFill="1" applyAlignment="1" applyProtection="1">
      <alignment vertical="center"/>
      <protection locked="0"/>
    </xf>
    <xf numFmtId="38" fontId="15" fillId="0" borderId="0" xfId="1" applyFont="1" applyFill="1" applyBorder="1" applyAlignment="1" applyProtection="1">
      <alignment horizontal="center" vertical="center" wrapText="1"/>
      <protection locked="0"/>
    </xf>
    <xf numFmtId="0" fontId="13" fillId="0" borderId="25" xfId="3" applyFont="1" applyFill="1" applyBorder="1" applyAlignment="1">
      <alignment vertical="center"/>
    </xf>
    <xf numFmtId="0" fontId="13" fillId="0" borderId="1" xfId="3" applyFont="1" applyFill="1" applyBorder="1" applyAlignment="1">
      <alignment vertical="center"/>
    </xf>
    <xf numFmtId="0" fontId="13" fillId="0" borderId="0" xfId="3" applyFont="1" applyFill="1" applyBorder="1" applyAlignment="1"/>
    <xf numFmtId="38" fontId="15" fillId="0" borderId="0" xfId="1" applyFont="1" applyFill="1" applyBorder="1" applyAlignment="1" applyProtection="1">
      <alignment horizontal="right" vertical="center"/>
      <protection locked="0"/>
    </xf>
    <xf numFmtId="38" fontId="15" fillId="0" borderId="27" xfId="1" applyFont="1" applyFill="1" applyBorder="1" applyAlignment="1" applyProtection="1">
      <alignment vertical="center"/>
      <protection locked="0"/>
    </xf>
    <xf numFmtId="38" fontId="15" fillId="0" borderId="0" xfId="1" applyFont="1" applyFill="1" applyBorder="1" applyAlignment="1" applyProtection="1">
      <alignment horizontal="center" vertical="center" textRotation="255"/>
      <protection locked="0"/>
    </xf>
    <xf numFmtId="0" fontId="13" fillId="0" borderId="0" xfId="3" applyFont="1" applyFill="1" applyAlignment="1">
      <alignment horizontal="right" vertical="center"/>
    </xf>
    <xf numFmtId="38" fontId="15" fillId="0" borderId="0" xfId="1" applyFont="1" applyFill="1" applyAlignment="1" applyProtection="1">
      <alignment horizontal="center" vertical="center"/>
      <protection locked="0"/>
    </xf>
    <xf numFmtId="38" fontId="15" fillId="0" borderId="26" xfId="1" applyFont="1" applyFill="1" applyBorder="1" applyAlignment="1" applyProtection="1">
      <alignment vertical="center"/>
      <protection locked="0"/>
    </xf>
    <xf numFmtId="38" fontId="15" fillId="0" borderId="22" xfId="1" applyFont="1" applyFill="1" applyBorder="1" applyAlignment="1" applyProtection="1">
      <alignment vertical="center"/>
      <protection locked="0"/>
    </xf>
    <xf numFmtId="38" fontId="15" fillId="0" borderId="22" xfId="1" applyFont="1" applyFill="1" applyBorder="1" applyAlignment="1" applyProtection="1">
      <alignment horizontal="right" vertical="center"/>
      <protection locked="0"/>
    </xf>
    <xf numFmtId="38" fontId="15" fillId="0" borderId="28" xfId="1" applyFont="1" applyFill="1" applyBorder="1" applyAlignment="1" applyProtection="1">
      <alignment horizontal="right" vertical="center"/>
      <protection locked="0"/>
    </xf>
    <xf numFmtId="38" fontId="15" fillId="0" borderId="0" xfId="1" applyFont="1" applyFill="1" applyBorder="1" applyAlignment="1" applyProtection="1">
      <alignment horizontal="left" vertical="center"/>
      <protection locked="0"/>
    </xf>
    <xf numFmtId="0" fontId="13" fillId="0" borderId="0" xfId="3" applyFont="1" applyFill="1" applyBorder="1" applyAlignment="1">
      <alignment vertical="center"/>
    </xf>
    <xf numFmtId="38" fontId="2" fillId="0" borderId="0" xfId="1" applyFont="1" applyFill="1" applyBorder="1" applyAlignment="1">
      <alignment horizontal="center" vertical="top"/>
    </xf>
    <xf numFmtId="38" fontId="2" fillId="0" borderId="11" xfId="1" applyFont="1" applyFill="1" applyBorder="1" applyAlignment="1">
      <alignment horizontal="center" vertical="top"/>
    </xf>
    <xf numFmtId="38" fontId="2" fillId="0" borderId="5" xfId="1" applyFont="1" applyFill="1" applyBorder="1" applyAlignment="1">
      <alignment horizontal="center" vertical="top"/>
    </xf>
    <xf numFmtId="38" fontId="2" fillId="0" borderId="17" xfId="1" applyFont="1" applyFill="1" applyBorder="1" applyAlignment="1">
      <alignment horizontal="center" vertical="top"/>
    </xf>
    <xf numFmtId="38" fontId="2" fillId="0" borderId="13" xfId="1" applyFont="1" applyFill="1" applyBorder="1" applyAlignment="1">
      <alignment horizontal="center" vertical="top"/>
    </xf>
    <xf numFmtId="38" fontId="20" fillId="0" borderId="5" xfId="1" applyFont="1" applyFill="1" applyBorder="1" applyAlignment="1">
      <alignment horizontal="center" vertical="center"/>
    </xf>
    <xf numFmtId="38" fontId="2" fillId="0" borderId="0" xfId="1" applyFont="1" applyFill="1" applyAlignment="1">
      <alignment horizontal="center" vertical="top"/>
    </xf>
    <xf numFmtId="38" fontId="2" fillId="0" borderId="19" xfId="1" applyFont="1" applyFill="1" applyBorder="1" applyAlignment="1">
      <alignment horizontal="center" vertical="top"/>
    </xf>
    <xf numFmtId="38" fontId="2" fillId="0" borderId="10" xfId="1" applyFont="1" applyFill="1" applyBorder="1" applyAlignment="1">
      <alignment horizontal="center"/>
    </xf>
    <xf numFmtId="38" fontId="2" fillId="0" borderId="8" xfId="1" applyFont="1" applyFill="1" applyBorder="1" applyAlignment="1">
      <alignment horizontal="center"/>
    </xf>
    <xf numFmtId="38" fontId="2" fillId="0" borderId="15" xfId="1" applyFont="1" applyFill="1" applyBorder="1" applyAlignment="1">
      <alignment horizontal="center"/>
    </xf>
    <xf numFmtId="38" fontId="2" fillId="0" borderId="37" xfId="1" applyFont="1" applyFill="1" applyBorder="1" applyAlignment="1">
      <alignment horizontal="center" wrapText="1"/>
    </xf>
    <xf numFmtId="38" fontId="2" fillId="0" borderId="38" xfId="1" applyFont="1" applyFill="1" applyBorder="1" applyAlignment="1">
      <alignment horizontal="center" wrapText="1"/>
    </xf>
    <xf numFmtId="38" fontId="2" fillId="0" borderId="39" xfId="1" applyFont="1" applyFill="1" applyBorder="1" applyAlignment="1">
      <alignment horizontal="center" wrapText="1"/>
    </xf>
    <xf numFmtId="38" fontId="2" fillId="0" borderId="0" xfId="1" applyFont="1" applyFill="1" applyBorder="1" applyAlignment="1">
      <alignment horizontal="center" vertical="center"/>
    </xf>
    <xf numFmtId="177" fontId="2" fillId="0" borderId="0" xfId="1" applyNumberFormat="1" applyFont="1" applyFill="1" applyBorder="1" applyAlignment="1">
      <alignment horizontal="center" vertical="center"/>
    </xf>
    <xf numFmtId="177" fontId="2" fillId="0" borderId="9" xfId="1" applyNumberFormat="1" applyFont="1" applyFill="1" applyBorder="1" applyAlignment="1">
      <alignment horizontal="center" vertical="center"/>
    </xf>
    <xf numFmtId="38" fontId="14" fillId="0" borderId="34" xfId="1" applyFont="1" applyFill="1" applyBorder="1" applyAlignment="1">
      <alignment horizontal="center" vertical="center" wrapText="1"/>
    </xf>
    <xf numFmtId="38" fontId="14" fillId="0" borderId="35" xfId="1" applyFont="1" applyFill="1" applyBorder="1" applyAlignment="1">
      <alignment horizontal="center" vertical="center" wrapText="1"/>
    </xf>
    <xf numFmtId="38" fontId="14" fillId="0" borderId="36" xfId="1" applyFont="1" applyFill="1" applyBorder="1" applyAlignment="1">
      <alignment horizontal="center" vertical="center" wrapText="1"/>
    </xf>
    <xf numFmtId="38" fontId="11" fillId="0" borderId="0" xfId="1" applyFont="1" applyFill="1" applyAlignment="1" applyProtection="1">
      <alignment horizontal="center" vertical="center"/>
      <protection locked="0"/>
    </xf>
    <xf numFmtId="0" fontId="16" fillId="0" borderId="26" xfId="3" applyFont="1" applyFill="1" applyBorder="1" applyAlignment="1">
      <alignment horizontal="center" vertical="center" wrapText="1"/>
    </xf>
    <xf numFmtId="0" fontId="16" fillId="0" borderId="22" xfId="3" applyFont="1" applyFill="1" applyBorder="1" applyAlignment="1">
      <alignment horizontal="center" vertical="center" wrapText="1"/>
    </xf>
    <xf numFmtId="0" fontId="16" fillId="0" borderId="28" xfId="3" applyFont="1" applyFill="1" applyBorder="1" applyAlignment="1">
      <alignment horizontal="center" vertical="center" wrapText="1"/>
    </xf>
    <xf numFmtId="0" fontId="16" fillId="0" borderId="27" xfId="3" applyFont="1" applyFill="1" applyBorder="1" applyAlignment="1">
      <alignment horizontal="center" vertical="center" wrapText="1"/>
    </xf>
    <xf numFmtId="0" fontId="16" fillId="0" borderId="0" xfId="3" applyFont="1" applyFill="1" applyBorder="1" applyAlignment="1">
      <alignment horizontal="center" vertical="center" wrapText="1"/>
    </xf>
    <xf numFmtId="0" fontId="16" fillId="0" borderId="24" xfId="3" applyFont="1" applyFill="1" applyBorder="1" applyAlignment="1">
      <alignment horizontal="center" vertical="center" wrapText="1"/>
    </xf>
    <xf numFmtId="176" fontId="16" fillId="0" borderId="25" xfId="3" applyNumberFormat="1" applyFont="1" applyFill="1" applyBorder="1" applyAlignment="1">
      <alignment horizontal="center" vertical="center"/>
    </xf>
    <xf numFmtId="176" fontId="16" fillId="0" borderId="1" xfId="3" applyNumberFormat="1" applyFont="1" applyFill="1" applyBorder="1" applyAlignment="1">
      <alignment horizontal="center" vertical="center"/>
    </xf>
    <xf numFmtId="176" fontId="16" fillId="0" borderId="23" xfId="3" applyNumberFormat="1" applyFont="1" applyFill="1" applyBorder="1" applyAlignment="1">
      <alignment horizontal="center" vertical="center"/>
    </xf>
    <xf numFmtId="38" fontId="15" fillId="0" borderId="0" xfId="1" applyFont="1" applyFill="1" applyBorder="1" applyAlignment="1" applyProtection="1">
      <alignment vertical="center"/>
      <protection locked="0"/>
    </xf>
    <xf numFmtId="38" fontId="15" fillId="0" borderId="0" xfId="1" applyFont="1" applyFill="1" applyBorder="1" applyAlignment="1" applyProtection="1">
      <alignment horizontal="right" vertical="center"/>
      <protection locked="0"/>
    </xf>
    <xf numFmtId="38" fontId="13" fillId="0" borderId="0" xfId="1" applyFont="1" applyFill="1" applyBorder="1" applyAlignment="1" applyProtection="1">
      <alignment vertical="center"/>
      <protection locked="0"/>
    </xf>
    <xf numFmtId="38" fontId="15" fillId="0" borderId="26" xfId="1" applyFont="1" applyFill="1" applyBorder="1" applyAlignment="1" applyProtection="1">
      <alignment horizontal="center" vertical="center"/>
      <protection locked="0"/>
    </xf>
    <xf numFmtId="38" fontId="15" fillId="0" borderId="22" xfId="1" applyFont="1" applyFill="1" applyBorder="1" applyAlignment="1" applyProtection="1">
      <alignment horizontal="center" vertical="center"/>
      <protection locked="0"/>
    </xf>
    <xf numFmtId="38" fontId="15" fillId="0" borderId="28" xfId="1" applyFont="1" applyFill="1" applyBorder="1" applyAlignment="1" applyProtection="1">
      <alignment horizontal="center" vertical="center"/>
      <protection locked="0"/>
    </xf>
    <xf numFmtId="38" fontId="15" fillId="0" borderId="27" xfId="1" applyFont="1" applyFill="1" applyBorder="1" applyAlignment="1" applyProtection="1">
      <alignment horizontal="center" vertical="center"/>
      <protection locked="0"/>
    </xf>
    <xf numFmtId="38" fontId="15" fillId="0" borderId="24" xfId="1" applyFont="1" applyFill="1" applyBorder="1" applyAlignment="1" applyProtection="1">
      <alignment horizontal="center" vertical="center"/>
      <protection locked="0"/>
    </xf>
    <xf numFmtId="38" fontId="15" fillId="0" borderId="25" xfId="1" applyFont="1" applyFill="1" applyBorder="1" applyAlignment="1" applyProtection="1">
      <alignment horizontal="center" vertical="center"/>
      <protection locked="0"/>
    </xf>
    <xf numFmtId="38" fontId="15" fillId="0" borderId="1" xfId="1" applyFont="1" applyFill="1" applyBorder="1" applyAlignment="1" applyProtection="1">
      <alignment horizontal="center" vertical="center"/>
      <protection locked="0"/>
    </xf>
    <xf numFmtId="38" fontId="15" fillId="0" borderId="23" xfId="1" applyFont="1" applyFill="1" applyBorder="1" applyAlignment="1" applyProtection="1">
      <alignment horizontal="center" vertical="center"/>
      <protection locked="0"/>
    </xf>
    <xf numFmtId="38" fontId="15" fillId="0" borderId="0" xfId="1" applyFont="1" applyFill="1" applyBorder="1" applyAlignment="1" applyProtection="1">
      <alignment horizontal="center" vertical="center"/>
      <protection locked="0"/>
    </xf>
    <xf numFmtId="38" fontId="13" fillId="0" borderId="27" xfId="1" applyFont="1" applyFill="1" applyBorder="1" applyAlignment="1" applyProtection="1">
      <alignment vertical="center"/>
      <protection locked="0"/>
    </xf>
    <xf numFmtId="38" fontId="15" fillId="0" borderId="24" xfId="1" applyFont="1" applyFill="1" applyBorder="1" applyAlignment="1" applyProtection="1">
      <alignment horizontal="right" vertical="center"/>
      <protection locked="0"/>
    </xf>
    <xf numFmtId="38" fontId="13" fillId="0" borderId="55" xfId="1" applyFont="1" applyFill="1" applyBorder="1" applyAlignment="1" applyProtection="1">
      <alignment horizontal="center" vertical="center" wrapText="1"/>
      <protection locked="0"/>
    </xf>
    <xf numFmtId="38" fontId="13" fillId="0" borderId="53" xfId="1" applyFont="1" applyFill="1" applyBorder="1" applyAlignment="1" applyProtection="1">
      <alignment horizontal="center" vertical="center" wrapText="1"/>
      <protection locked="0"/>
    </xf>
    <xf numFmtId="38" fontId="13" fillId="0" borderId="56" xfId="1" applyFont="1" applyFill="1" applyBorder="1" applyAlignment="1" applyProtection="1">
      <alignment horizontal="center" vertical="center" wrapText="1"/>
      <protection locked="0"/>
    </xf>
    <xf numFmtId="38" fontId="13" fillId="0" borderId="3" xfId="1" applyFont="1" applyFill="1" applyBorder="1" applyAlignment="1" applyProtection="1">
      <alignment horizontal="center" vertical="center"/>
      <protection locked="0"/>
    </xf>
    <xf numFmtId="38" fontId="13" fillId="0" borderId="0" xfId="1" applyFont="1" applyFill="1" applyBorder="1" applyAlignment="1" applyProtection="1">
      <alignment horizontal="center" vertical="center"/>
      <protection locked="0"/>
    </xf>
    <xf numFmtId="38" fontId="13" fillId="0" borderId="24" xfId="1" applyFont="1" applyFill="1" applyBorder="1" applyAlignment="1" applyProtection="1">
      <alignment horizontal="center" vertical="center"/>
      <protection locked="0"/>
    </xf>
    <xf numFmtId="38" fontId="13" fillId="0" borderId="57" xfId="1" applyFont="1" applyFill="1" applyBorder="1" applyAlignment="1" applyProtection="1">
      <alignment horizontal="center" vertical="center"/>
      <protection locked="0"/>
    </xf>
    <xf numFmtId="38" fontId="13" fillId="0" borderId="1" xfId="1" applyFont="1" applyFill="1" applyBorder="1" applyAlignment="1" applyProtection="1">
      <alignment horizontal="center" vertical="center"/>
      <protection locked="0"/>
    </xf>
    <xf numFmtId="38" fontId="13" fillId="0" borderId="23" xfId="1" applyFont="1" applyFill="1" applyBorder="1" applyAlignment="1" applyProtection="1">
      <alignment horizontal="center" vertical="center"/>
      <protection locked="0"/>
    </xf>
    <xf numFmtId="0" fontId="13" fillId="0" borderId="26" xfId="3" applyFont="1" applyFill="1" applyBorder="1" applyAlignment="1">
      <alignment horizontal="center" vertical="center" wrapText="1"/>
    </xf>
    <xf numFmtId="0" fontId="13" fillId="0" borderId="22" xfId="3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wrapText="1"/>
    </xf>
    <xf numFmtId="0" fontId="13" fillId="0" borderId="27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3" fillId="0" borderId="24" xfId="3" applyFont="1" applyFill="1" applyBorder="1" applyAlignment="1">
      <alignment horizontal="center" vertical="center" wrapText="1"/>
    </xf>
    <xf numFmtId="0" fontId="13" fillId="0" borderId="25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0" fontId="13" fillId="0" borderId="23" xfId="3" applyFont="1" applyFill="1" applyBorder="1" applyAlignment="1">
      <alignment horizontal="center" vertical="center" wrapText="1"/>
    </xf>
    <xf numFmtId="38" fontId="15" fillId="0" borderId="50" xfId="1" applyFont="1" applyFill="1" applyBorder="1" applyAlignment="1" applyProtection="1">
      <alignment horizontal="center" vertical="center"/>
      <protection locked="0"/>
    </xf>
    <xf numFmtId="38" fontId="15" fillId="0" borderId="48" xfId="1" applyFont="1" applyFill="1" applyBorder="1" applyAlignment="1" applyProtection="1">
      <alignment horizontal="center" vertical="center"/>
      <protection locked="0"/>
    </xf>
    <xf numFmtId="177" fontId="15" fillId="0" borderId="27" xfId="1" applyNumberFormat="1" applyFont="1" applyFill="1" applyBorder="1" applyAlignment="1" applyProtection="1">
      <alignment horizontal="center" vertical="center"/>
      <protection locked="0"/>
    </xf>
    <xf numFmtId="177" fontId="15" fillId="0" borderId="0" xfId="1" applyNumberFormat="1" applyFont="1" applyFill="1" applyBorder="1" applyAlignment="1" applyProtection="1">
      <alignment horizontal="center" vertical="center"/>
      <protection locked="0"/>
    </xf>
    <xf numFmtId="177" fontId="15" fillId="0" borderId="24" xfId="1" applyNumberFormat="1" applyFont="1" applyFill="1" applyBorder="1" applyAlignment="1" applyProtection="1">
      <alignment horizontal="center" vertical="center"/>
      <protection locked="0"/>
    </xf>
    <xf numFmtId="177" fontId="15" fillId="0" borderId="25" xfId="1" applyNumberFormat="1" applyFont="1" applyFill="1" applyBorder="1" applyAlignment="1" applyProtection="1">
      <alignment horizontal="center" vertical="center"/>
      <protection locked="0"/>
    </xf>
    <xf numFmtId="177" fontId="15" fillId="0" borderId="1" xfId="1" applyNumberFormat="1" applyFont="1" applyFill="1" applyBorder="1" applyAlignment="1" applyProtection="1">
      <alignment horizontal="center" vertical="center"/>
      <protection locked="0"/>
    </xf>
    <xf numFmtId="177" fontId="15" fillId="0" borderId="23" xfId="1" applyNumberFormat="1" applyFont="1" applyFill="1" applyBorder="1" applyAlignment="1" applyProtection="1">
      <alignment horizontal="center" vertical="center"/>
      <protection locked="0"/>
    </xf>
    <xf numFmtId="38" fontId="15" fillId="0" borderId="26" xfId="1" applyFont="1" applyFill="1" applyBorder="1" applyAlignment="1" applyProtection="1">
      <alignment horizontal="center" vertical="center" textRotation="255"/>
      <protection locked="0"/>
    </xf>
    <xf numFmtId="38" fontId="15" fillId="0" borderId="22" xfId="1" applyFont="1" applyFill="1" applyBorder="1" applyAlignment="1" applyProtection="1">
      <alignment horizontal="center" vertical="center" textRotation="255"/>
      <protection locked="0"/>
    </xf>
    <xf numFmtId="38" fontId="15" fillId="0" borderId="28" xfId="1" applyFont="1" applyFill="1" applyBorder="1" applyAlignment="1" applyProtection="1">
      <alignment horizontal="center" vertical="center" textRotation="255"/>
      <protection locked="0"/>
    </xf>
    <xf numFmtId="38" fontId="15" fillId="0" borderId="27" xfId="1" applyFont="1" applyFill="1" applyBorder="1" applyAlignment="1" applyProtection="1">
      <alignment horizontal="center" vertical="center" textRotation="255"/>
      <protection locked="0"/>
    </xf>
    <xf numFmtId="38" fontId="15" fillId="0" borderId="0" xfId="1" applyFont="1" applyFill="1" applyBorder="1" applyAlignment="1" applyProtection="1">
      <alignment horizontal="center" vertical="center" textRotation="255"/>
      <protection locked="0"/>
    </xf>
    <xf numFmtId="38" fontId="15" fillId="0" borderId="24" xfId="1" applyFont="1" applyFill="1" applyBorder="1" applyAlignment="1" applyProtection="1">
      <alignment horizontal="center" vertical="center" textRotation="255"/>
      <protection locked="0"/>
    </xf>
    <xf numFmtId="38" fontId="15" fillId="0" borderId="27" xfId="1" applyFont="1" applyFill="1" applyBorder="1" applyAlignment="1" applyProtection="1">
      <alignment vertical="center"/>
      <protection locked="0"/>
    </xf>
    <xf numFmtId="38" fontId="15" fillId="0" borderId="24" xfId="1" applyFont="1" applyFill="1" applyBorder="1" applyAlignment="1" applyProtection="1">
      <alignment vertical="center"/>
      <protection locked="0"/>
    </xf>
    <xf numFmtId="177" fontId="15" fillId="0" borderId="0" xfId="1" applyNumberFormat="1" applyFont="1" applyFill="1" applyBorder="1" applyAlignment="1" applyProtection="1">
      <alignment horizontal="right" vertical="center" shrinkToFit="1"/>
      <protection locked="0"/>
    </xf>
    <xf numFmtId="177" fontId="15" fillId="0" borderId="24" xfId="1" applyNumberFormat="1" applyFont="1" applyFill="1" applyBorder="1" applyAlignment="1" applyProtection="1">
      <alignment horizontal="right" vertical="center" shrinkToFit="1"/>
      <protection locked="0"/>
    </xf>
    <xf numFmtId="0" fontId="13" fillId="0" borderId="52" xfId="3" applyFont="1" applyFill="1" applyBorder="1" applyAlignment="1">
      <alignment horizontal="center" vertical="center" wrapText="1"/>
    </xf>
    <xf numFmtId="0" fontId="13" fillId="0" borderId="53" xfId="3" applyFont="1" applyFill="1" applyBorder="1" applyAlignment="1">
      <alignment horizontal="center" vertical="center" wrapText="1"/>
    </xf>
    <xf numFmtId="0" fontId="13" fillId="0" borderId="54" xfId="3" applyFont="1" applyFill="1" applyBorder="1" applyAlignment="1">
      <alignment horizontal="center" vertical="center" wrapText="1"/>
    </xf>
    <xf numFmtId="3" fontId="13" fillId="0" borderId="27" xfId="3" applyNumberFormat="1" applyFont="1" applyFill="1" applyBorder="1" applyAlignment="1">
      <alignment horizontal="center" vertical="center" wrapText="1"/>
    </xf>
    <xf numFmtId="38" fontId="15" fillId="0" borderId="0" xfId="1" applyFont="1" applyFill="1" applyAlignment="1" applyProtection="1">
      <alignment horizontal="right" vertical="center"/>
      <protection locked="0"/>
    </xf>
    <xf numFmtId="38" fontId="17" fillId="0" borderId="25" xfId="1" applyFont="1" applyFill="1" applyBorder="1" applyAlignment="1" applyProtection="1">
      <alignment horizontal="center" vertical="center"/>
      <protection locked="0"/>
    </xf>
    <xf numFmtId="38" fontId="17" fillId="0" borderId="1" xfId="1" applyFont="1" applyFill="1" applyBorder="1" applyAlignment="1" applyProtection="1">
      <alignment horizontal="center" vertical="center"/>
      <protection locked="0"/>
    </xf>
    <xf numFmtId="38" fontId="17" fillId="0" borderId="23" xfId="1" applyFont="1" applyFill="1" applyBorder="1" applyAlignment="1" applyProtection="1">
      <alignment horizontal="center" vertical="center"/>
      <protection locked="0"/>
    </xf>
    <xf numFmtId="38" fontId="22" fillId="0" borderId="27" xfId="1" applyFont="1" applyFill="1" applyBorder="1" applyAlignment="1" applyProtection="1">
      <alignment vertical="center"/>
      <protection locked="0"/>
    </xf>
    <xf numFmtId="38" fontId="22" fillId="0" borderId="0" xfId="1" applyFont="1" applyFill="1" applyBorder="1" applyAlignment="1" applyProtection="1">
      <alignment vertical="center"/>
      <protection locked="0"/>
    </xf>
    <xf numFmtId="38" fontId="13" fillId="0" borderId="26" xfId="1" applyFont="1" applyFill="1" applyBorder="1" applyAlignment="1" applyProtection="1">
      <alignment vertical="center" textRotation="255" wrapText="1"/>
      <protection locked="0"/>
    </xf>
    <xf numFmtId="38" fontId="13" fillId="0" borderId="22" xfId="1" applyFont="1" applyFill="1" applyBorder="1" applyAlignment="1" applyProtection="1">
      <alignment vertical="center" textRotation="255" wrapText="1"/>
      <protection locked="0"/>
    </xf>
    <xf numFmtId="38" fontId="13" fillId="0" borderId="28" xfId="1" applyFont="1" applyFill="1" applyBorder="1" applyAlignment="1" applyProtection="1">
      <alignment vertical="center" textRotation="255" wrapText="1"/>
      <protection locked="0"/>
    </xf>
    <xf numFmtId="38" fontId="13" fillId="0" borderId="27" xfId="1" applyFont="1" applyFill="1" applyBorder="1" applyAlignment="1" applyProtection="1">
      <alignment vertical="center" textRotation="255" wrapText="1"/>
      <protection locked="0"/>
    </xf>
    <xf numFmtId="38" fontId="13" fillId="0" borderId="0" xfId="1" applyFont="1" applyFill="1" applyBorder="1" applyAlignment="1" applyProtection="1">
      <alignment vertical="center" textRotation="255" wrapText="1"/>
      <protection locked="0"/>
    </xf>
    <xf numFmtId="38" fontId="13" fillId="0" borderId="24" xfId="1" applyFont="1" applyFill="1" applyBorder="1" applyAlignment="1" applyProtection="1">
      <alignment vertical="center" textRotation="255" wrapText="1"/>
      <protection locked="0"/>
    </xf>
    <xf numFmtId="38" fontId="15" fillId="0" borderId="0" xfId="1" applyFont="1" applyFill="1" applyAlignment="1" applyProtection="1">
      <alignment vertical="center"/>
      <protection locked="0"/>
    </xf>
    <xf numFmtId="38" fontId="15" fillId="0" borderId="0" xfId="1" quotePrefix="1" applyFont="1" applyFill="1" applyBorder="1" applyAlignment="1" applyProtection="1">
      <alignment horizontal="left" vertical="center"/>
      <protection locked="0"/>
    </xf>
    <xf numFmtId="38" fontId="13" fillId="0" borderId="26" xfId="1" applyFont="1" applyFill="1" applyBorder="1" applyAlignment="1" applyProtection="1">
      <alignment horizontal="center" vertical="center" wrapText="1"/>
      <protection locked="0"/>
    </xf>
    <xf numFmtId="38" fontId="15" fillId="0" borderId="22" xfId="1" applyFont="1" applyFill="1" applyBorder="1" applyAlignment="1" applyProtection="1">
      <alignment horizontal="center" vertical="center" wrapText="1"/>
      <protection locked="0"/>
    </xf>
    <xf numFmtId="38" fontId="15" fillId="0" borderId="28" xfId="1" applyFont="1" applyFill="1" applyBorder="1" applyAlignment="1" applyProtection="1">
      <alignment horizontal="center" vertical="center" wrapText="1"/>
      <protection locked="0"/>
    </xf>
    <xf numFmtId="38" fontId="15" fillId="0" borderId="27" xfId="1" applyFont="1" applyFill="1" applyBorder="1" applyAlignment="1" applyProtection="1">
      <alignment horizontal="center" vertical="center" wrapText="1"/>
      <protection locked="0"/>
    </xf>
    <xf numFmtId="38" fontId="15" fillId="0" borderId="0" xfId="1" applyFont="1" applyFill="1" applyBorder="1" applyAlignment="1" applyProtection="1">
      <alignment horizontal="center" vertical="center" wrapText="1"/>
      <protection locked="0"/>
    </xf>
    <xf numFmtId="38" fontId="15" fillId="0" borderId="24" xfId="1" applyFont="1" applyFill="1" applyBorder="1" applyAlignment="1" applyProtection="1">
      <alignment horizontal="center" vertical="center" wrapText="1"/>
      <protection locked="0"/>
    </xf>
    <xf numFmtId="38" fontId="13" fillId="3" borderId="51" xfId="1" applyFont="1" applyFill="1" applyBorder="1" applyAlignment="1" applyProtection="1">
      <alignment horizontal="center" vertical="center"/>
      <protection locked="0"/>
    </xf>
    <xf numFmtId="38" fontId="13" fillId="3" borderId="45" xfId="1" applyFont="1" applyFill="1" applyBorder="1" applyAlignment="1" applyProtection="1">
      <alignment horizontal="center" vertical="center"/>
      <protection locked="0"/>
    </xf>
    <xf numFmtId="38" fontId="13" fillId="3" borderId="43" xfId="1" applyFont="1" applyFill="1" applyBorder="1" applyAlignment="1" applyProtection="1">
      <alignment horizontal="center" vertical="center"/>
      <protection locked="0"/>
    </xf>
    <xf numFmtId="38" fontId="13" fillId="3" borderId="0" xfId="1" applyFont="1" applyFill="1" applyBorder="1" applyAlignment="1" applyProtection="1">
      <alignment horizontal="center" vertical="center"/>
      <protection locked="0"/>
    </xf>
    <xf numFmtId="38" fontId="15" fillId="0" borderId="0" xfId="1" applyFont="1" applyFill="1" applyAlignment="1" applyProtection="1">
      <alignment vertical="center" wrapText="1"/>
      <protection locked="0"/>
    </xf>
    <xf numFmtId="38" fontId="15" fillId="0" borderId="0" xfId="1" applyFont="1" applyFill="1" applyAlignment="1" applyProtection="1">
      <alignment horizontal="left" vertical="center"/>
      <protection locked="0"/>
    </xf>
    <xf numFmtId="38" fontId="15" fillId="0" borderId="26" xfId="1" applyFont="1" applyFill="1" applyBorder="1" applyAlignment="1" applyProtection="1">
      <alignment horizontal="center" vertical="center" wrapText="1"/>
      <protection locked="0"/>
    </xf>
    <xf numFmtId="38" fontId="21" fillId="0" borderId="26" xfId="1" applyFont="1" applyFill="1" applyBorder="1" applyAlignment="1" applyProtection="1">
      <alignment horizontal="center" vertical="center" wrapText="1"/>
      <protection locked="0"/>
    </xf>
    <xf numFmtId="38" fontId="21" fillId="0" borderId="22" xfId="1" applyFont="1" applyFill="1" applyBorder="1" applyAlignment="1" applyProtection="1">
      <alignment horizontal="center" vertical="center" wrapText="1"/>
      <protection locked="0"/>
    </xf>
    <xf numFmtId="38" fontId="21" fillId="0" borderId="28" xfId="1" applyFont="1" applyFill="1" applyBorder="1" applyAlignment="1" applyProtection="1">
      <alignment horizontal="center" vertical="center" wrapText="1"/>
      <protection locked="0"/>
    </xf>
    <xf numFmtId="38" fontId="21" fillId="0" borderId="27" xfId="1" applyFont="1" applyFill="1" applyBorder="1" applyAlignment="1" applyProtection="1">
      <alignment horizontal="center" vertical="center" wrapText="1"/>
      <protection locked="0"/>
    </xf>
    <xf numFmtId="38" fontId="21" fillId="0" borderId="0" xfId="1" applyFont="1" applyFill="1" applyBorder="1" applyAlignment="1" applyProtection="1">
      <alignment horizontal="center" vertical="center" wrapText="1"/>
      <protection locked="0"/>
    </xf>
    <xf numFmtId="38" fontId="21" fillId="0" borderId="24" xfId="1" applyFont="1" applyFill="1" applyBorder="1" applyAlignment="1" applyProtection="1">
      <alignment horizontal="center" vertical="center" wrapText="1"/>
      <protection locked="0"/>
    </xf>
    <xf numFmtId="176" fontId="17" fillId="0" borderId="25" xfId="1" applyNumberFormat="1" applyFont="1" applyFill="1" applyBorder="1" applyAlignment="1" applyProtection="1">
      <alignment horizontal="center" vertical="center"/>
      <protection locked="0"/>
    </xf>
    <xf numFmtId="38" fontId="15" fillId="0" borderId="26" xfId="1" applyFont="1" applyFill="1" applyBorder="1" applyAlignment="1" applyProtection="1">
      <alignment horizontal="center" vertical="center" textRotation="255" wrapText="1"/>
      <protection locked="0"/>
    </xf>
    <xf numFmtId="177" fontId="15" fillId="0" borderId="22" xfId="1" applyNumberFormat="1" applyFont="1" applyFill="1" applyBorder="1" applyAlignment="1" applyProtection="1">
      <alignment vertical="center"/>
      <protection locked="0"/>
    </xf>
    <xf numFmtId="177" fontId="15" fillId="0" borderId="0" xfId="1" applyNumberFormat="1" applyFont="1" applyFill="1" applyBorder="1" applyAlignment="1" applyProtection="1">
      <alignment vertical="center"/>
      <protection locked="0"/>
    </xf>
    <xf numFmtId="38" fontId="15" fillId="0" borderId="49" xfId="1" applyFont="1" applyFill="1" applyBorder="1" applyAlignment="1" applyProtection="1">
      <alignment horizontal="center" vertical="center"/>
      <protection locked="0"/>
    </xf>
    <xf numFmtId="49" fontId="15" fillId="0" borderId="0" xfId="1" applyNumberFormat="1" applyFont="1" applyFill="1" applyAlignment="1" applyProtection="1">
      <alignment vertical="center"/>
      <protection locked="0"/>
    </xf>
    <xf numFmtId="38" fontId="13" fillId="3" borderId="44" xfId="1" applyFont="1" applyFill="1" applyBorder="1" applyAlignment="1" applyProtection="1">
      <alignment horizontal="center" vertical="center"/>
      <protection locked="0"/>
    </xf>
    <xf numFmtId="38" fontId="13" fillId="3" borderId="30" xfId="1" applyFont="1" applyFill="1" applyBorder="1" applyAlignment="1" applyProtection="1">
      <alignment horizontal="center" vertical="center"/>
      <protection locked="0"/>
    </xf>
    <xf numFmtId="38" fontId="13" fillId="0" borderId="45" xfId="1" applyFont="1" applyFill="1" applyBorder="1" applyAlignment="1" applyProtection="1">
      <alignment horizontal="center" vertical="center"/>
      <protection locked="0"/>
    </xf>
    <xf numFmtId="38" fontId="13" fillId="0" borderId="30" xfId="1" applyFont="1" applyFill="1" applyBorder="1" applyAlignment="1" applyProtection="1">
      <alignment horizontal="center" vertical="center"/>
      <protection locked="0"/>
    </xf>
    <xf numFmtId="38" fontId="13" fillId="0" borderId="46" xfId="1" applyFont="1" applyFill="1" applyBorder="1" applyAlignment="1" applyProtection="1">
      <alignment horizontal="center" vertical="center"/>
      <protection locked="0"/>
    </xf>
    <xf numFmtId="38" fontId="13" fillId="0" borderId="29" xfId="1" applyFont="1" applyFill="1" applyBorder="1" applyAlignment="1" applyProtection="1">
      <alignment horizontal="center" vertical="center"/>
      <protection locked="0"/>
    </xf>
    <xf numFmtId="38" fontId="13" fillId="0" borderId="47" xfId="1" applyFont="1" applyFill="1" applyBorder="1" applyAlignment="1" applyProtection="1">
      <alignment horizontal="center" vertical="center"/>
      <protection locked="0"/>
    </xf>
    <xf numFmtId="38" fontId="15" fillId="0" borderId="0" xfId="1" quotePrefix="1" applyFont="1" applyFill="1" applyAlignment="1" applyProtection="1">
      <alignment vertical="center"/>
      <protection locked="0"/>
    </xf>
    <xf numFmtId="49" fontId="5" fillId="0" borderId="0" xfId="2" applyNumberFormat="1" applyFont="1" applyAlignment="1">
      <alignment horizontal="left" vertical="top"/>
    </xf>
    <xf numFmtId="49" fontId="7" fillId="0" borderId="0" xfId="2" applyNumberFormat="1" applyFont="1" applyAlignment="1">
      <alignment horizontal="center" vertical="top"/>
    </xf>
    <xf numFmtId="0" fontId="2" fillId="0" borderId="0" xfId="4" applyFont="1" applyAlignment="1">
      <alignment horizontal="right" vertical="center"/>
    </xf>
    <xf numFmtId="0" fontId="8" fillId="2" borderId="0" xfId="2" applyFont="1" applyFill="1" applyAlignment="1">
      <alignment horizontal="center" vertical="center" textRotation="255"/>
    </xf>
    <xf numFmtId="0" fontId="1" fillId="2" borderId="0" xfId="4" applyFill="1">
      <alignment vertical="center"/>
    </xf>
    <xf numFmtId="0" fontId="9" fillId="0" borderId="0" xfId="2" applyFont="1" applyAlignment="1">
      <alignment wrapText="1"/>
    </xf>
    <xf numFmtId="0" fontId="2" fillId="0" borderId="10" xfId="4" applyFont="1" applyBorder="1" applyAlignment="1">
      <alignment horizontal="center"/>
    </xf>
    <xf numFmtId="0" fontId="2" fillId="0" borderId="8" xfId="4" applyFont="1" applyBorder="1" applyAlignment="1">
      <alignment horizontal="center"/>
    </xf>
    <xf numFmtId="0" fontId="2" fillId="0" borderId="15" xfId="4" applyFont="1" applyBorder="1" applyAlignment="1">
      <alignment horizontal="center"/>
    </xf>
    <xf numFmtId="0" fontId="2" fillId="0" borderId="12" xfId="4" applyFont="1" applyBorder="1" applyAlignment="1">
      <alignment horizontal="center"/>
    </xf>
    <xf numFmtId="0" fontId="2" fillId="0" borderId="16" xfId="4" applyFont="1" applyBorder="1" applyAlignment="1">
      <alignment horizontal="center"/>
    </xf>
    <xf numFmtId="0" fontId="2" fillId="0" borderId="0" xfId="4" applyFont="1" applyAlignment="1"/>
    <xf numFmtId="3" fontId="2" fillId="0" borderId="0" xfId="2" applyNumberFormat="1" applyFont="1" applyAlignment="1">
      <alignment horizontal="right"/>
    </xf>
    <xf numFmtId="0" fontId="2" fillId="0" borderId="2" xfId="4" applyFont="1" applyBorder="1">
      <alignment vertical="center"/>
    </xf>
    <xf numFmtId="0" fontId="2" fillId="0" borderId="3" xfId="4" applyFont="1" applyBorder="1">
      <alignment vertical="center"/>
    </xf>
    <xf numFmtId="0" fontId="1" fillId="0" borderId="8" xfId="0" applyFont="1" applyBorder="1">
      <alignment vertical="center"/>
    </xf>
    <xf numFmtId="0" fontId="1" fillId="0" borderId="15" xfId="0" applyFont="1" applyBorder="1">
      <alignment vertical="center"/>
    </xf>
    <xf numFmtId="0" fontId="2" fillId="0" borderId="12" xfId="4" applyFont="1" applyBorder="1" applyAlignment="1">
      <alignment horizontal="center" wrapText="1"/>
    </xf>
    <xf numFmtId="0" fontId="1" fillId="0" borderId="8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2" fillId="0" borderId="40" xfId="4" applyFont="1" applyBorder="1" applyAlignment="1">
      <alignment horizontal="center" vertical="center" wrapText="1"/>
    </xf>
    <xf numFmtId="0" fontId="2" fillId="0" borderId="41" xfId="4" applyFont="1" applyBorder="1" applyAlignment="1">
      <alignment horizontal="center" vertical="center" wrapText="1"/>
    </xf>
    <xf numFmtId="0" fontId="2" fillId="0" borderId="42" xfId="4" applyFont="1" applyBorder="1" applyAlignment="1">
      <alignment horizontal="center" vertical="center" wrapText="1"/>
    </xf>
    <xf numFmtId="0" fontId="1" fillId="0" borderId="5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9" xfId="0" applyFont="1" applyBorder="1">
      <alignment vertical="center"/>
    </xf>
    <xf numFmtId="0" fontId="2" fillId="0" borderId="0" xfId="4" applyFont="1" applyAlignment="1">
      <alignment horizontal="center"/>
    </xf>
    <xf numFmtId="0" fontId="2" fillId="0" borderId="0" xfId="4" applyFont="1" applyAlignment="1">
      <alignment vertical="center" wrapText="1"/>
    </xf>
    <xf numFmtId="0" fontId="2" fillId="0" borderId="7" xfId="4" applyFont="1" applyBorder="1">
      <alignment vertical="center"/>
    </xf>
    <xf numFmtId="0" fontId="2" fillId="0" borderId="8" xfId="4" applyFont="1" applyBorder="1">
      <alignment vertical="center"/>
    </xf>
    <xf numFmtId="0" fontId="2" fillId="0" borderId="9" xfId="4" applyFont="1" applyBorder="1">
      <alignment vertical="center"/>
    </xf>
    <xf numFmtId="0" fontId="1" fillId="0" borderId="0" xfId="4">
      <alignment vertical="center"/>
    </xf>
    <xf numFmtId="0" fontId="1" fillId="0" borderId="0" xfId="4">
      <alignment vertical="center"/>
    </xf>
    <xf numFmtId="0" fontId="2" fillId="0" borderId="8" xfId="4" applyFont="1" applyBorder="1" applyAlignment="1">
      <alignment horizontal="center" vertical="center"/>
    </xf>
    <xf numFmtId="0" fontId="2" fillId="0" borderId="16" xfId="4" applyFont="1" applyBorder="1" applyAlignment="1">
      <alignment horizontal="center" vertical="center"/>
    </xf>
    <xf numFmtId="0" fontId="2" fillId="0" borderId="5" xfId="4" applyFont="1" applyBorder="1" applyAlignment="1">
      <alignment horizontal="center" vertical="center"/>
    </xf>
    <xf numFmtId="0" fontId="2" fillId="0" borderId="19" xfId="4" applyFont="1" applyBorder="1" applyAlignment="1">
      <alignment horizontal="center" vertical="center"/>
    </xf>
    <xf numFmtId="0" fontId="2" fillId="0" borderId="6" xfId="4" applyFont="1" applyBorder="1">
      <alignment vertical="center"/>
    </xf>
    <xf numFmtId="0" fontId="2" fillId="0" borderId="5" xfId="4" applyFont="1" applyBorder="1">
      <alignment vertical="center"/>
    </xf>
    <xf numFmtId="0" fontId="20" fillId="0" borderId="0" xfId="4" applyFont="1">
      <alignment vertical="center"/>
    </xf>
    <xf numFmtId="0" fontId="2" fillId="0" borderId="10" xfId="4" applyFont="1" applyBorder="1">
      <alignment vertical="center"/>
    </xf>
    <xf numFmtId="0" fontId="2" fillId="0" borderId="8" xfId="4" applyFont="1" applyBorder="1" applyAlignment="1">
      <alignment horizontal="center" wrapText="1"/>
    </xf>
    <xf numFmtId="0" fontId="2" fillId="0" borderId="16" xfId="4" applyFont="1" applyBorder="1" applyAlignment="1">
      <alignment horizontal="center" wrapText="1"/>
    </xf>
    <xf numFmtId="0" fontId="2" fillId="0" borderId="11" xfId="4" applyFont="1" applyBorder="1">
      <alignment vertical="center"/>
    </xf>
    <xf numFmtId="0" fontId="2" fillId="0" borderId="9" xfId="2" applyFont="1" applyBorder="1"/>
    <xf numFmtId="0" fontId="10" fillId="0" borderId="0" xfId="4" applyFont="1" applyAlignment="1">
      <alignment horizontal="center" vertical="center"/>
    </xf>
    <xf numFmtId="0" fontId="20" fillId="0" borderId="5" xfId="4" applyFont="1" applyBorder="1">
      <alignment vertical="center"/>
    </xf>
    <xf numFmtId="0" fontId="2" fillId="0" borderId="12" xfId="4" applyFont="1" applyBorder="1" applyAlignment="1"/>
    <xf numFmtId="0" fontId="1" fillId="0" borderId="41" xfId="0" applyFont="1" applyBorder="1">
      <alignment vertical="center"/>
    </xf>
    <xf numFmtId="0" fontId="1" fillId="0" borderId="42" xfId="0" applyFont="1" applyBorder="1">
      <alignment vertical="center"/>
    </xf>
    <xf numFmtId="0" fontId="2" fillId="0" borderId="0" xfId="4" applyFont="1" applyAlignment="1">
      <alignment horizontal="center" vertical="center"/>
    </xf>
    <xf numFmtId="3" fontId="2" fillId="0" borderId="9" xfId="2" applyNumberFormat="1" applyFont="1" applyBorder="1"/>
    <xf numFmtId="0" fontId="2" fillId="0" borderId="31" xfId="4" applyFont="1" applyBorder="1">
      <alignment vertical="center"/>
    </xf>
    <xf numFmtId="0" fontId="2" fillId="0" borderId="12" xfId="4" applyFont="1" applyBorder="1">
      <alignment vertical="center"/>
    </xf>
    <xf numFmtId="0" fontId="2" fillId="0" borderId="16" xfId="4" applyFont="1" applyBorder="1">
      <alignment vertical="center"/>
    </xf>
    <xf numFmtId="0" fontId="2" fillId="0" borderId="33" xfId="4" applyFont="1" applyBorder="1">
      <alignment vertical="center"/>
    </xf>
    <xf numFmtId="0" fontId="2" fillId="0" borderId="32" xfId="4" applyFont="1" applyBorder="1">
      <alignment vertical="center"/>
    </xf>
    <xf numFmtId="0" fontId="2" fillId="0" borderId="13" xfId="4" applyFont="1" applyBorder="1">
      <alignment vertical="center"/>
    </xf>
    <xf numFmtId="0" fontId="2" fillId="0" borderId="19" xfId="4" applyFont="1" applyBorder="1">
      <alignment vertical="center"/>
    </xf>
    <xf numFmtId="0" fontId="2" fillId="0" borderId="12" xfId="4" applyFont="1" applyBorder="1" applyAlignment="1">
      <alignment horizontal="center" vertical="center"/>
    </xf>
    <xf numFmtId="0" fontId="2" fillId="0" borderId="15" xfId="4" applyFont="1" applyBorder="1" applyAlignment="1">
      <alignment horizontal="center" vertical="center"/>
    </xf>
    <xf numFmtId="0" fontId="2" fillId="0" borderId="13" xfId="4" applyFont="1" applyBorder="1" applyAlignment="1">
      <alignment horizontal="center" vertical="center"/>
    </xf>
    <xf numFmtId="0" fontId="2" fillId="0" borderId="17" xfId="4" applyFont="1" applyBorder="1" applyAlignment="1">
      <alignment horizontal="center" vertical="center"/>
    </xf>
    <xf numFmtId="0" fontId="2" fillId="0" borderId="14" xfId="4" applyFont="1" applyBorder="1">
      <alignment vertical="center"/>
    </xf>
    <xf numFmtId="0" fontId="2" fillId="0" borderId="2" xfId="4" applyFont="1" applyBorder="1" applyAlignment="1">
      <alignment horizontal="center"/>
    </xf>
    <xf numFmtId="49" fontId="7" fillId="0" borderId="0" xfId="2" applyNumberFormat="1" applyFont="1"/>
    <xf numFmtId="0" fontId="9" fillId="0" borderId="9" xfId="2" applyFont="1" applyBorder="1" applyAlignment="1">
      <alignment wrapText="1"/>
    </xf>
    <xf numFmtId="0" fontId="2" fillId="0" borderId="15" xfId="4" applyFont="1" applyBorder="1">
      <alignment vertical="center"/>
    </xf>
    <xf numFmtId="0" fontId="2" fillId="0" borderId="0" xfId="4" applyFont="1" applyAlignment="1">
      <alignment horizontal="left" wrapText="1"/>
    </xf>
    <xf numFmtId="3" fontId="2" fillId="0" borderId="9" xfId="2" applyNumberFormat="1" applyFont="1" applyBorder="1" applyAlignment="1">
      <alignment horizontal="right"/>
    </xf>
    <xf numFmtId="0" fontId="2" fillId="0" borderId="17" xfId="4" applyFont="1" applyBorder="1">
      <alignment vertical="center"/>
    </xf>
    <xf numFmtId="0" fontId="2" fillId="0" borderId="8" xfId="4" applyFont="1" applyBorder="1" applyAlignment="1"/>
    <xf numFmtId="0" fontId="2" fillId="0" borderId="0" xfId="4" applyFont="1">
      <alignment vertical="center"/>
    </xf>
    <xf numFmtId="3" fontId="2" fillId="0" borderId="0" xfId="4" applyNumberFormat="1" applyFont="1" applyAlignment="1">
      <alignment horizontal="center" vertical="center"/>
    </xf>
    <xf numFmtId="0" fontId="2" fillId="0" borderId="4" xfId="4" applyFont="1" applyBorder="1">
      <alignment vertical="center"/>
    </xf>
    <xf numFmtId="0" fontId="2" fillId="0" borderId="20" xfId="4" applyFont="1" applyBorder="1">
      <alignment vertical="center"/>
    </xf>
    <xf numFmtId="0" fontId="2" fillId="0" borderId="21" xfId="4" applyFont="1" applyBorder="1">
      <alignment vertical="center"/>
    </xf>
    <xf numFmtId="0" fontId="18" fillId="0" borderId="0" xfId="4" applyFont="1">
      <alignment vertical="center"/>
    </xf>
    <xf numFmtId="0" fontId="18" fillId="0" borderId="0" xfId="2" applyFont="1"/>
    <xf numFmtId="49" fontId="18" fillId="0" borderId="0" xfId="2" applyNumberFormat="1" applyFont="1" applyAlignment="1">
      <alignment horizontal="center" vertical="top"/>
    </xf>
    <xf numFmtId="49" fontId="18" fillId="0" borderId="0" xfId="2" applyNumberFormat="1" applyFont="1" applyAlignment="1">
      <alignment horizontal="left" vertical="top"/>
    </xf>
    <xf numFmtId="0" fontId="13" fillId="0" borderId="0" xfId="3" applyAlignment="1">
      <alignment horizontal="right" vertical="center"/>
    </xf>
    <xf numFmtId="0" fontId="13" fillId="0" borderId="22" xfId="3" applyBorder="1" applyAlignment="1">
      <alignment horizontal="center" vertical="center" wrapText="1"/>
    </xf>
    <xf numFmtId="0" fontId="13" fillId="0" borderId="28" xfId="3" applyBorder="1" applyAlignment="1">
      <alignment horizontal="center" vertical="center" wrapText="1"/>
    </xf>
    <xf numFmtId="0" fontId="13" fillId="0" borderId="27" xfId="3" applyBorder="1" applyAlignment="1">
      <alignment horizontal="center" vertical="center" wrapText="1"/>
    </xf>
    <xf numFmtId="0" fontId="13" fillId="0" borderId="0" xfId="3" applyAlignment="1">
      <alignment horizontal="center" vertical="center" wrapText="1"/>
    </xf>
    <xf numFmtId="0" fontId="13" fillId="0" borderId="24" xfId="3" applyBorder="1" applyAlignment="1">
      <alignment horizontal="center" vertical="center" wrapText="1"/>
    </xf>
    <xf numFmtId="38" fontId="22" fillId="0" borderId="26" xfId="1" applyFont="1" applyFill="1" applyBorder="1" applyAlignment="1" applyProtection="1">
      <alignment horizontal="center" vertical="top" textRotation="255" wrapText="1"/>
      <protection locked="0"/>
    </xf>
    <xf numFmtId="38" fontId="22" fillId="0" borderId="22" xfId="1" applyFont="1" applyFill="1" applyBorder="1" applyAlignment="1" applyProtection="1">
      <alignment horizontal="center" vertical="top" textRotation="255" wrapText="1"/>
      <protection locked="0"/>
    </xf>
    <xf numFmtId="38" fontId="22" fillId="0" borderId="28" xfId="1" applyFont="1" applyFill="1" applyBorder="1" applyAlignment="1" applyProtection="1">
      <alignment horizontal="center" vertical="top" textRotation="255" wrapText="1"/>
      <protection locked="0"/>
    </xf>
    <xf numFmtId="38" fontId="22" fillId="0" borderId="27" xfId="1" applyFont="1" applyFill="1" applyBorder="1" applyAlignment="1" applyProtection="1">
      <alignment horizontal="center" vertical="top" textRotation="255" wrapText="1"/>
      <protection locked="0"/>
    </xf>
    <xf numFmtId="38" fontId="22" fillId="0" borderId="0" xfId="1" applyFont="1" applyFill="1" applyBorder="1" applyAlignment="1" applyProtection="1">
      <alignment horizontal="center" vertical="top" textRotation="255" wrapText="1"/>
      <protection locked="0"/>
    </xf>
    <xf numFmtId="38" fontId="22" fillId="0" borderId="24" xfId="1" applyFont="1" applyFill="1" applyBorder="1" applyAlignment="1" applyProtection="1">
      <alignment horizontal="center" vertical="top" textRotation="255" wrapText="1"/>
      <protection locked="0"/>
    </xf>
    <xf numFmtId="0" fontId="13" fillId="0" borderId="27" xfId="3" applyBorder="1" applyAlignment="1">
      <alignment horizontal="center" vertical="center"/>
    </xf>
    <xf numFmtId="0" fontId="13" fillId="0" borderId="0" xfId="3" applyAlignment="1">
      <alignment horizontal="center" vertical="center"/>
    </xf>
    <xf numFmtId="0" fontId="13" fillId="0" borderId="24" xfId="3" applyBorder="1" applyAlignment="1">
      <alignment horizontal="center" vertical="center"/>
    </xf>
    <xf numFmtId="0" fontId="17" fillId="0" borderId="1" xfId="3" applyFont="1" applyBorder="1" applyAlignment="1">
      <alignment horizontal="center" vertical="center"/>
    </xf>
    <xf numFmtId="0" fontId="17" fillId="0" borderId="23" xfId="3" applyFont="1" applyBorder="1" applyAlignment="1">
      <alignment horizontal="center" vertical="center"/>
    </xf>
    <xf numFmtId="176" fontId="17" fillId="0" borderId="1" xfId="3" applyNumberFormat="1" applyFont="1" applyBorder="1" applyAlignment="1">
      <alignment horizontal="center" vertical="center"/>
    </xf>
    <xf numFmtId="176" fontId="17" fillId="0" borderId="23" xfId="3" applyNumberFormat="1" applyFont="1" applyBorder="1" applyAlignment="1">
      <alignment horizontal="center" vertical="center"/>
    </xf>
    <xf numFmtId="0" fontId="13" fillId="0" borderId="25" xfId="3" applyBorder="1" applyAlignment="1">
      <alignment vertical="center"/>
    </xf>
    <xf numFmtId="0" fontId="13" fillId="0" borderId="1" xfId="3" applyBorder="1" applyAlignment="1">
      <alignment vertical="center"/>
    </xf>
    <xf numFmtId="0" fontId="13" fillId="0" borderId="23" xfId="3" applyBorder="1" applyAlignment="1">
      <alignment vertical="center"/>
    </xf>
    <xf numFmtId="3" fontId="13" fillId="0" borderId="0" xfId="3" applyNumberFormat="1" applyFont="1" applyFill="1" applyBorder="1" applyAlignment="1">
      <alignment horizontal="center" vertical="center" wrapText="1"/>
    </xf>
    <xf numFmtId="3" fontId="13" fillId="0" borderId="9" xfId="3" applyNumberFormat="1" applyFont="1" applyFill="1" applyBorder="1" applyAlignment="1">
      <alignment horizontal="center" vertical="center" wrapText="1"/>
    </xf>
    <xf numFmtId="3" fontId="13" fillId="0" borderId="25" xfId="3" applyNumberFormat="1" applyFont="1" applyFill="1" applyBorder="1" applyAlignment="1">
      <alignment horizontal="center" vertical="center" wrapText="1"/>
    </xf>
    <xf numFmtId="3" fontId="13" fillId="0" borderId="1" xfId="3" applyNumberFormat="1" applyFont="1" applyFill="1" applyBorder="1" applyAlignment="1">
      <alignment horizontal="center" vertical="center" wrapText="1"/>
    </xf>
    <xf numFmtId="3" fontId="13" fillId="0" borderId="58" xfId="3" applyNumberFormat="1" applyFont="1" applyFill="1" applyBorder="1" applyAlignment="1">
      <alignment horizontal="center" vertical="center" wrapText="1"/>
    </xf>
    <xf numFmtId="38" fontId="13" fillId="0" borderId="22" xfId="1" applyFont="1" applyFill="1" applyBorder="1" applyAlignment="1" applyProtection="1">
      <alignment horizontal="center" vertical="center" wrapText="1"/>
      <protection locked="0"/>
    </xf>
    <xf numFmtId="38" fontId="13" fillId="0" borderId="28" xfId="1" applyFont="1" applyFill="1" applyBorder="1" applyAlignment="1" applyProtection="1">
      <alignment horizontal="center" vertical="center" wrapText="1"/>
      <protection locked="0"/>
    </xf>
    <xf numFmtId="38" fontId="13" fillId="0" borderId="27" xfId="1" applyFont="1" applyFill="1" applyBorder="1" applyAlignment="1" applyProtection="1">
      <alignment horizontal="center" vertical="center" wrapText="1"/>
      <protection locked="0"/>
    </xf>
    <xf numFmtId="38" fontId="13" fillId="0" borderId="0" xfId="1" applyFont="1" applyFill="1" applyBorder="1" applyAlignment="1" applyProtection="1">
      <alignment horizontal="center" vertical="center" wrapText="1"/>
      <protection locked="0"/>
    </xf>
    <xf numFmtId="38" fontId="13" fillId="0" borderId="24" xfId="1" applyFont="1" applyFill="1" applyBorder="1" applyAlignment="1" applyProtection="1">
      <alignment horizontal="center" vertical="center" wrapText="1"/>
      <protection locked="0"/>
    </xf>
    <xf numFmtId="38" fontId="13" fillId="0" borderId="25" xfId="1" applyFont="1" applyFill="1" applyBorder="1" applyAlignment="1" applyProtection="1">
      <alignment horizontal="center" vertical="center" wrapText="1"/>
      <protection locked="0"/>
    </xf>
    <xf numFmtId="38" fontId="13" fillId="0" borderId="1" xfId="1" applyFont="1" applyFill="1" applyBorder="1" applyAlignment="1" applyProtection="1">
      <alignment horizontal="center" vertical="center" wrapText="1"/>
      <protection locked="0"/>
    </xf>
    <xf numFmtId="38" fontId="13" fillId="0" borderId="23" xfId="1" applyFont="1" applyFill="1" applyBorder="1" applyAlignment="1" applyProtection="1">
      <alignment horizontal="center" vertical="center" wrapText="1"/>
      <protection locked="0"/>
    </xf>
    <xf numFmtId="38" fontId="15" fillId="0" borderId="1" xfId="1" quotePrefix="1" applyFont="1" applyFill="1" applyBorder="1" applyAlignment="1" applyProtection="1">
      <alignment horizontal="left" vertical="center"/>
      <protection locked="0"/>
    </xf>
    <xf numFmtId="38" fontId="15" fillId="0" borderId="22" xfId="1" applyFont="1" applyFill="1" applyBorder="1" applyAlignment="1" applyProtection="1">
      <alignment horizontal="center" vertical="center" textRotation="255" wrapText="1"/>
      <protection locked="0"/>
    </xf>
    <xf numFmtId="38" fontId="15" fillId="0" borderId="28" xfId="1" applyFont="1" applyFill="1" applyBorder="1" applyAlignment="1" applyProtection="1">
      <alignment horizontal="center" vertical="center" textRotation="255" wrapText="1"/>
      <protection locked="0"/>
    </xf>
    <xf numFmtId="38" fontId="15" fillId="0" borderId="27" xfId="1" applyFont="1" applyFill="1" applyBorder="1" applyAlignment="1" applyProtection="1">
      <alignment horizontal="center" vertical="center" textRotation="255" wrapText="1"/>
      <protection locked="0"/>
    </xf>
    <xf numFmtId="38" fontId="15" fillId="0" borderId="0" xfId="1" applyFont="1" applyFill="1" applyBorder="1" applyAlignment="1" applyProtection="1">
      <alignment horizontal="center" vertical="center" textRotation="255" wrapText="1"/>
      <protection locked="0"/>
    </xf>
    <xf numFmtId="38" fontId="15" fillId="0" borderId="24" xfId="1" applyFont="1" applyFill="1" applyBorder="1" applyAlignment="1" applyProtection="1">
      <alignment horizontal="center" vertical="center" textRotation="255" wrapText="1"/>
      <protection locked="0"/>
    </xf>
  </cellXfs>
  <cellStyles count="5">
    <cellStyle name="桁区切り" xfId="1" builtinId="6"/>
    <cellStyle name="標準" xfId="0" builtinId="0"/>
    <cellStyle name="標準_概念図" xfId="2" xr:uid="{00000000-0005-0000-0000-000002000000}"/>
    <cellStyle name="標準_循環・構造図" xfId="3" xr:uid="{00000000-0005-0000-0000-000003000000}"/>
    <cellStyle name="標準_相互関連図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161925</xdr:colOff>
      <xdr:row>17</xdr:row>
      <xdr:rowOff>209550</xdr:rowOff>
    </xdr:from>
    <xdr:to>
      <xdr:col>25</xdr:col>
      <xdr:colOff>142875</xdr:colOff>
      <xdr:row>17</xdr:row>
      <xdr:rowOff>381000</xdr:rowOff>
    </xdr:to>
    <xdr:sp macro="" textlink="">
      <xdr:nvSpPr>
        <xdr:cNvPr id="84" name="Freeform 1">
          <a:extLst>
            <a:ext uri="{FF2B5EF4-FFF2-40B4-BE49-F238E27FC236}">
              <a16:creationId xmlns:a16="http://schemas.microsoft.com/office/drawing/2014/main" id="{C55864A6-0055-43B5-9D5D-DC9AF75B8EA9}"/>
            </a:ext>
          </a:extLst>
        </xdr:cNvPr>
        <xdr:cNvSpPr>
          <a:spLocks/>
        </xdr:cNvSpPr>
      </xdr:nvSpPr>
      <xdr:spPr bwMode="auto">
        <a:xfrm flipV="1">
          <a:off x="5162550" y="4025900"/>
          <a:ext cx="927100" cy="171450"/>
        </a:xfrm>
        <a:custGeom>
          <a:avLst/>
          <a:gdLst>
            <a:gd name="T0" fmla="*/ 0 w 121"/>
            <a:gd name="T1" fmla="*/ 0 h 1"/>
            <a:gd name="T2" fmla="*/ 2147483646 w 121"/>
            <a:gd name="T3" fmla="*/ 0 h 1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21" h="1">
              <a:moveTo>
                <a:pt x="0" y="0"/>
              </a:moveTo>
              <a:lnTo>
                <a:pt x="121" y="0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85725</xdr:colOff>
      <xdr:row>24</xdr:row>
      <xdr:rowOff>276225</xdr:rowOff>
    </xdr:from>
    <xdr:to>
      <xdr:col>5</xdr:col>
      <xdr:colOff>180975</xdr:colOff>
      <xdr:row>25</xdr:row>
      <xdr:rowOff>180975</xdr:rowOff>
    </xdr:to>
    <xdr:sp macro="" textlink="">
      <xdr:nvSpPr>
        <xdr:cNvPr id="85" name="Freeform 2">
          <a:extLst>
            <a:ext uri="{FF2B5EF4-FFF2-40B4-BE49-F238E27FC236}">
              <a16:creationId xmlns:a16="http://schemas.microsoft.com/office/drawing/2014/main" id="{88B8642E-0CB3-4443-8F32-A98DCB19AEDD}"/>
            </a:ext>
          </a:extLst>
        </xdr:cNvPr>
        <xdr:cNvSpPr>
          <a:spLocks/>
        </xdr:cNvSpPr>
      </xdr:nvSpPr>
      <xdr:spPr bwMode="auto">
        <a:xfrm>
          <a:off x="2298700" y="5949950"/>
          <a:ext cx="285750" cy="285750"/>
        </a:xfrm>
        <a:custGeom>
          <a:avLst/>
          <a:gdLst>
            <a:gd name="T0" fmla="*/ 0 w 32"/>
            <a:gd name="T1" fmla="*/ 0 h 36"/>
            <a:gd name="T2" fmla="*/ 0 w 32"/>
            <a:gd name="T3" fmla="*/ 2147483646 h 36"/>
            <a:gd name="T4" fmla="*/ 2147483646 w 32"/>
            <a:gd name="T5" fmla="*/ 2147483646 h 36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32" h="36">
              <a:moveTo>
                <a:pt x="0" y="0"/>
              </a:moveTo>
              <a:lnTo>
                <a:pt x="0" y="36"/>
              </a:lnTo>
              <a:lnTo>
                <a:pt x="32" y="36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114300</xdr:colOff>
      <xdr:row>56</xdr:row>
      <xdr:rowOff>266700</xdr:rowOff>
    </xdr:from>
    <xdr:to>
      <xdr:col>6</xdr:col>
      <xdr:colOff>0</xdr:colOff>
      <xdr:row>58</xdr:row>
      <xdr:rowOff>0</xdr:rowOff>
    </xdr:to>
    <xdr:sp macro="" textlink="">
      <xdr:nvSpPr>
        <xdr:cNvPr id="86" name="Freeform 4">
          <a:extLst>
            <a:ext uri="{FF2B5EF4-FFF2-40B4-BE49-F238E27FC236}">
              <a16:creationId xmlns:a16="http://schemas.microsoft.com/office/drawing/2014/main" id="{89727963-54B9-4E73-95B8-3B1FD77C6691}"/>
            </a:ext>
          </a:extLst>
        </xdr:cNvPr>
        <xdr:cNvSpPr>
          <a:spLocks/>
        </xdr:cNvSpPr>
      </xdr:nvSpPr>
      <xdr:spPr bwMode="auto">
        <a:xfrm>
          <a:off x="2324100" y="14370050"/>
          <a:ext cx="266700" cy="311150"/>
        </a:xfrm>
        <a:custGeom>
          <a:avLst/>
          <a:gdLst>
            <a:gd name="T0" fmla="*/ 0 w 29"/>
            <a:gd name="T1" fmla="*/ 0 h 38"/>
            <a:gd name="T2" fmla="*/ 0 w 29"/>
            <a:gd name="T3" fmla="*/ 2147483646 h 38"/>
            <a:gd name="T4" fmla="*/ 2147483646 w 29"/>
            <a:gd name="T5" fmla="*/ 2147483646 h 38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9" h="38">
              <a:moveTo>
                <a:pt x="0" y="0"/>
              </a:moveTo>
              <a:lnTo>
                <a:pt x="0" y="38"/>
              </a:lnTo>
              <a:lnTo>
                <a:pt x="29" y="38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104775</xdr:colOff>
      <xdr:row>49</xdr:row>
      <xdr:rowOff>295275</xdr:rowOff>
    </xdr:from>
    <xdr:to>
      <xdr:col>25</xdr:col>
      <xdr:colOff>180975</xdr:colOff>
      <xdr:row>49</xdr:row>
      <xdr:rowOff>295275</xdr:rowOff>
    </xdr:to>
    <xdr:sp macro="" textlink="">
      <xdr:nvSpPr>
        <xdr:cNvPr id="87" name="Line 5">
          <a:extLst>
            <a:ext uri="{FF2B5EF4-FFF2-40B4-BE49-F238E27FC236}">
              <a16:creationId xmlns:a16="http://schemas.microsoft.com/office/drawing/2014/main" id="{075F6F0B-9D47-4D46-B078-4F4C06D70168}"/>
            </a:ext>
          </a:extLst>
        </xdr:cNvPr>
        <xdr:cNvSpPr>
          <a:spLocks noChangeShapeType="1"/>
        </xdr:cNvSpPr>
      </xdr:nvSpPr>
      <xdr:spPr bwMode="auto">
        <a:xfrm>
          <a:off x="5734050" y="12547600"/>
          <a:ext cx="393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76200</xdr:colOff>
      <xdr:row>37</xdr:row>
      <xdr:rowOff>200025</xdr:rowOff>
    </xdr:from>
    <xdr:to>
      <xdr:col>25</xdr:col>
      <xdr:colOff>38100</xdr:colOff>
      <xdr:row>38</xdr:row>
      <xdr:rowOff>180975</xdr:rowOff>
    </xdr:to>
    <xdr:sp macro="" textlink="">
      <xdr:nvSpPr>
        <xdr:cNvPr id="88" name="Freeform 6">
          <a:extLst>
            <a:ext uri="{FF2B5EF4-FFF2-40B4-BE49-F238E27FC236}">
              <a16:creationId xmlns:a16="http://schemas.microsoft.com/office/drawing/2014/main" id="{A3C0826E-E584-4D14-A642-C20857562EEB}"/>
            </a:ext>
          </a:extLst>
        </xdr:cNvPr>
        <xdr:cNvSpPr>
          <a:spLocks/>
        </xdr:cNvSpPr>
      </xdr:nvSpPr>
      <xdr:spPr bwMode="auto">
        <a:xfrm>
          <a:off x="5073650" y="9366250"/>
          <a:ext cx="908050" cy="317500"/>
        </a:xfrm>
        <a:custGeom>
          <a:avLst/>
          <a:gdLst>
            <a:gd name="T0" fmla="*/ 0 w 120"/>
            <a:gd name="T1" fmla="*/ 0 h 39"/>
            <a:gd name="T2" fmla="*/ 0 w 120"/>
            <a:gd name="T3" fmla="*/ 2147483646 h 39"/>
            <a:gd name="T4" fmla="*/ 2147483646 w 120"/>
            <a:gd name="T5" fmla="*/ 2147483646 h 39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120" h="39">
              <a:moveTo>
                <a:pt x="0" y="0"/>
              </a:moveTo>
              <a:lnTo>
                <a:pt x="0" y="39"/>
              </a:lnTo>
              <a:lnTo>
                <a:pt x="120" y="39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171450</xdr:colOff>
      <xdr:row>22</xdr:row>
      <xdr:rowOff>95250</xdr:rowOff>
    </xdr:from>
    <xdr:to>
      <xdr:col>18</xdr:col>
      <xdr:colOff>152400</xdr:colOff>
      <xdr:row>22</xdr:row>
      <xdr:rowOff>95250</xdr:rowOff>
    </xdr:to>
    <xdr:sp macro="" textlink="">
      <xdr:nvSpPr>
        <xdr:cNvPr id="89" name="Line 7">
          <a:extLst>
            <a:ext uri="{FF2B5EF4-FFF2-40B4-BE49-F238E27FC236}">
              <a16:creationId xmlns:a16="http://schemas.microsoft.com/office/drawing/2014/main" id="{95AF3311-6CE7-4D7F-B7CA-C2EDA7554424}"/>
            </a:ext>
          </a:extLst>
        </xdr:cNvPr>
        <xdr:cNvSpPr>
          <a:spLocks noChangeShapeType="1"/>
        </xdr:cNvSpPr>
      </xdr:nvSpPr>
      <xdr:spPr bwMode="auto">
        <a:xfrm flipV="1">
          <a:off x="3867150" y="5175250"/>
          <a:ext cx="1130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1609725</xdr:colOff>
      <xdr:row>22</xdr:row>
      <xdr:rowOff>85725</xdr:rowOff>
    </xdr:from>
    <xdr:to>
      <xdr:col>8</xdr:col>
      <xdr:colOff>180975</xdr:colOff>
      <xdr:row>22</xdr:row>
      <xdr:rowOff>85725</xdr:rowOff>
    </xdr:to>
    <xdr:sp macro="" textlink="">
      <xdr:nvSpPr>
        <xdr:cNvPr id="90" name="Line 8">
          <a:extLst>
            <a:ext uri="{FF2B5EF4-FFF2-40B4-BE49-F238E27FC236}">
              <a16:creationId xmlns:a16="http://schemas.microsoft.com/office/drawing/2014/main" id="{2B4762D8-35CB-42D3-8AD2-DA8C554402D4}"/>
            </a:ext>
          </a:extLst>
        </xdr:cNvPr>
        <xdr:cNvSpPr>
          <a:spLocks noChangeShapeType="1"/>
        </xdr:cNvSpPr>
      </xdr:nvSpPr>
      <xdr:spPr bwMode="auto">
        <a:xfrm flipH="1">
          <a:off x="2209800" y="5168900"/>
          <a:ext cx="946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171450</xdr:colOff>
      <xdr:row>29</xdr:row>
      <xdr:rowOff>76200</xdr:rowOff>
    </xdr:from>
    <xdr:to>
      <xdr:col>18</xdr:col>
      <xdr:colOff>152400</xdr:colOff>
      <xdr:row>29</xdr:row>
      <xdr:rowOff>76200</xdr:rowOff>
    </xdr:to>
    <xdr:sp macro="" textlink="">
      <xdr:nvSpPr>
        <xdr:cNvPr id="91" name="Line 9">
          <a:extLst>
            <a:ext uri="{FF2B5EF4-FFF2-40B4-BE49-F238E27FC236}">
              <a16:creationId xmlns:a16="http://schemas.microsoft.com/office/drawing/2014/main" id="{32F89358-31C8-41BE-AC6B-AB3F32335EEB}"/>
            </a:ext>
          </a:extLst>
        </xdr:cNvPr>
        <xdr:cNvSpPr>
          <a:spLocks noChangeShapeType="1"/>
        </xdr:cNvSpPr>
      </xdr:nvSpPr>
      <xdr:spPr bwMode="auto">
        <a:xfrm flipV="1">
          <a:off x="3867150" y="7150100"/>
          <a:ext cx="1130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29</xdr:row>
      <xdr:rowOff>85725</xdr:rowOff>
    </xdr:from>
    <xdr:to>
      <xdr:col>8</xdr:col>
      <xdr:colOff>180975</xdr:colOff>
      <xdr:row>29</xdr:row>
      <xdr:rowOff>85725</xdr:rowOff>
    </xdr:to>
    <xdr:sp macro="" textlink="">
      <xdr:nvSpPr>
        <xdr:cNvPr id="92" name="Line 10">
          <a:extLst>
            <a:ext uri="{FF2B5EF4-FFF2-40B4-BE49-F238E27FC236}">
              <a16:creationId xmlns:a16="http://schemas.microsoft.com/office/drawing/2014/main" id="{A2F98424-85A9-4B53-8C76-5A816D576EBC}"/>
            </a:ext>
          </a:extLst>
        </xdr:cNvPr>
        <xdr:cNvSpPr>
          <a:spLocks noChangeShapeType="1"/>
        </xdr:cNvSpPr>
      </xdr:nvSpPr>
      <xdr:spPr bwMode="auto">
        <a:xfrm flipH="1">
          <a:off x="2209800" y="7162800"/>
          <a:ext cx="946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142875</xdr:colOff>
      <xdr:row>35</xdr:row>
      <xdr:rowOff>85725</xdr:rowOff>
    </xdr:from>
    <xdr:to>
      <xdr:col>22</xdr:col>
      <xdr:colOff>28575</xdr:colOff>
      <xdr:row>35</xdr:row>
      <xdr:rowOff>85725</xdr:rowOff>
    </xdr:to>
    <xdr:sp macro="" textlink="">
      <xdr:nvSpPr>
        <xdr:cNvPr id="93" name="Line 11">
          <a:extLst>
            <a:ext uri="{FF2B5EF4-FFF2-40B4-BE49-F238E27FC236}">
              <a16:creationId xmlns:a16="http://schemas.microsoft.com/office/drawing/2014/main" id="{C2A01487-BCEB-4E43-89D1-2BF0346FCFE0}"/>
            </a:ext>
          </a:extLst>
        </xdr:cNvPr>
        <xdr:cNvSpPr>
          <a:spLocks noChangeShapeType="1"/>
        </xdr:cNvSpPr>
      </xdr:nvSpPr>
      <xdr:spPr bwMode="auto">
        <a:xfrm flipV="1">
          <a:off x="4203700" y="8648700"/>
          <a:ext cx="1320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35</xdr:row>
      <xdr:rowOff>76200</xdr:rowOff>
    </xdr:from>
    <xdr:to>
      <xdr:col>11</xdr:col>
      <xdr:colOff>28575</xdr:colOff>
      <xdr:row>35</xdr:row>
      <xdr:rowOff>76200</xdr:rowOff>
    </xdr:to>
    <xdr:sp macro="" textlink="">
      <xdr:nvSpPr>
        <xdr:cNvPr id="94" name="Line 12">
          <a:extLst>
            <a:ext uri="{FF2B5EF4-FFF2-40B4-BE49-F238E27FC236}">
              <a16:creationId xmlns:a16="http://schemas.microsoft.com/office/drawing/2014/main" id="{54D801E5-2814-4D0C-BEC2-A0A379312047}"/>
            </a:ext>
          </a:extLst>
        </xdr:cNvPr>
        <xdr:cNvSpPr>
          <a:spLocks noChangeShapeType="1"/>
        </xdr:cNvSpPr>
      </xdr:nvSpPr>
      <xdr:spPr bwMode="auto">
        <a:xfrm flipH="1">
          <a:off x="2222500" y="8636000"/>
          <a:ext cx="1352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285750</xdr:colOff>
      <xdr:row>48</xdr:row>
      <xdr:rowOff>76200</xdr:rowOff>
    </xdr:from>
    <xdr:to>
      <xdr:col>24</xdr:col>
      <xdr:colOff>180975</xdr:colOff>
      <xdr:row>48</xdr:row>
      <xdr:rowOff>76200</xdr:rowOff>
    </xdr:to>
    <xdr:sp macro="" textlink="">
      <xdr:nvSpPr>
        <xdr:cNvPr id="95" name="Line 13">
          <a:extLst>
            <a:ext uri="{FF2B5EF4-FFF2-40B4-BE49-F238E27FC236}">
              <a16:creationId xmlns:a16="http://schemas.microsoft.com/office/drawing/2014/main" id="{427B2F8F-9982-4DBA-8A6C-EB6F516DA92E}"/>
            </a:ext>
          </a:extLst>
        </xdr:cNvPr>
        <xdr:cNvSpPr>
          <a:spLocks noChangeShapeType="1"/>
        </xdr:cNvSpPr>
      </xdr:nvSpPr>
      <xdr:spPr bwMode="auto">
        <a:xfrm>
          <a:off x="4660900" y="12115800"/>
          <a:ext cx="1276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48</xdr:row>
      <xdr:rowOff>76200</xdr:rowOff>
    </xdr:from>
    <xdr:to>
      <xdr:col>13</xdr:col>
      <xdr:colOff>28575</xdr:colOff>
      <xdr:row>48</xdr:row>
      <xdr:rowOff>76200</xdr:rowOff>
    </xdr:to>
    <xdr:sp macro="" textlink="">
      <xdr:nvSpPr>
        <xdr:cNvPr id="96" name="Line 14">
          <a:extLst>
            <a:ext uri="{FF2B5EF4-FFF2-40B4-BE49-F238E27FC236}">
              <a16:creationId xmlns:a16="http://schemas.microsoft.com/office/drawing/2014/main" id="{2A6A146C-B3A1-4149-BEC4-EB465A148E14}"/>
            </a:ext>
          </a:extLst>
        </xdr:cNvPr>
        <xdr:cNvSpPr>
          <a:spLocks noChangeShapeType="1"/>
        </xdr:cNvSpPr>
      </xdr:nvSpPr>
      <xdr:spPr bwMode="auto">
        <a:xfrm flipH="1">
          <a:off x="2400300" y="12115800"/>
          <a:ext cx="149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133350</xdr:colOff>
      <xdr:row>54</xdr:row>
      <xdr:rowOff>76200</xdr:rowOff>
    </xdr:from>
    <xdr:to>
      <xdr:col>24</xdr:col>
      <xdr:colOff>180975</xdr:colOff>
      <xdr:row>54</xdr:row>
      <xdr:rowOff>76200</xdr:rowOff>
    </xdr:to>
    <xdr:sp macro="" textlink="">
      <xdr:nvSpPr>
        <xdr:cNvPr id="97" name="Line 15">
          <a:extLst>
            <a:ext uri="{FF2B5EF4-FFF2-40B4-BE49-F238E27FC236}">
              <a16:creationId xmlns:a16="http://schemas.microsoft.com/office/drawing/2014/main" id="{892A7679-E346-448B-AA0D-EF3AB0D1FEEF}"/>
            </a:ext>
          </a:extLst>
        </xdr:cNvPr>
        <xdr:cNvSpPr>
          <a:spLocks noChangeShapeType="1"/>
        </xdr:cNvSpPr>
      </xdr:nvSpPr>
      <xdr:spPr bwMode="auto">
        <a:xfrm>
          <a:off x="4381500" y="13589000"/>
          <a:ext cx="1555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54</xdr:row>
      <xdr:rowOff>85725</xdr:rowOff>
    </xdr:from>
    <xdr:to>
      <xdr:col>12</xdr:col>
      <xdr:colOff>0</xdr:colOff>
      <xdr:row>54</xdr:row>
      <xdr:rowOff>85725</xdr:rowOff>
    </xdr:to>
    <xdr:sp macro="" textlink="">
      <xdr:nvSpPr>
        <xdr:cNvPr id="98" name="Line 16">
          <a:extLst>
            <a:ext uri="{FF2B5EF4-FFF2-40B4-BE49-F238E27FC236}">
              <a16:creationId xmlns:a16="http://schemas.microsoft.com/office/drawing/2014/main" id="{26652CE2-9A7C-4E54-B03F-77F5EE983731}"/>
            </a:ext>
          </a:extLst>
        </xdr:cNvPr>
        <xdr:cNvSpPr>
          <a:spLocks noChangeShapeType="1"/>
        </xdr:cNvSpPr>
      </xdr:nvSpPr>
      <xdr:spPr bwMode="auto">
        <a:xfrm flipH="1">
          <a:off x="2209800" y="13601700"/>
          <a:ext cx="1524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180975</xdr:colOff>
      <xdr:row>4</xdr:row>
      <xdr:rowOff>76200</xdr:rowOff>
    </xdr:from>
    <xdr:to>
      <xdr:col>44</xdr:col>
      <xdr:colOff>152400</xdr:colOff>
      <xdr:row>4</xdr:row>
      <xdr:rowOff>76200</xdr:rowOff>
    </xdr:to>
    <xdr:sp macro="" textlink="">
      <xdr:nvSpPr>
        <xdr:cNvPr id="99" name="Line 17">
          <a:extLst>
            <a:ext uri="{FF2B5EF4-FFF2-40B4-BE49-F238E27FC236}">
              <a16:creationId xmlns:a16="http://schemas.microsoft.com/office/drawing/2014/main" id="{BA9112E3-A6A6-4FF5-A60E-AF1E75A568DF}"/>
            </a:ext>
          </a:extLst>
        </xdr:cNvPr>
        <xdr:cNvSpPr>
          <a:spLocks noChangeShapeType="1"/>
        </xdr:cNvSpPr>
      </xdr:nvSpPr>
      <xdr:spPr bwMode="auto">
        <a:xfrm>
          <a:off x="6318250" y="774700"/>
          <a:ext cx="3473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76200</xdr:rowOff>
    </xdr:from>
    <xdr:to>
      <xdr:col>22</xdr:col>
      <xdr:colOff>180975</xdr:colOff>
      <xdr:row>4</xdr:row>
      <xdr:rowOff>85725</xdr:rowOff>
    </xdr:to>
    <xdr:sp macro="" textlink="">
      <xdr:nvSpPr>
        <xdr:cNvPr id="100" name="Freeform 18">
          <a:extLst>
            <a:ext uri="{FF2B5EF4-FFF2-40B4-BE49-F238E27FC236}">
              <a16:creationId xmlns:a16="http://schemas.microsoft.com/office/drawing/2014/main" id="{C3714B63-826E-41F4-B4B0-617F0E8DBC7A}"/>
            </a:ext>
          </a:extLst>
        </xdr:cNvPr>
        <xdr:cNvSpPr>
          <a:spLocks/>
        </xdr:cNvSpPr>
      </xdr:nvSpPr>
      <xdr:spPr bwMode="auto">
        <a:xfrm>
          <a:off x="2400300" y="774700"/>
          <a:ext cx="3225800" cy="12700"/>
        </a:xfrm>
        <a:custGeom>
          <a:avLst/>
          <a:gdLst>
            <a:gd name="T0" fmla="*/ 2147483646 w 361"/>
            <a:gd name="T1" fmla="*/ 0 h 1"/>
            <a:gd name="T2" fmla="*/ 0 w 361"/>
            <a:gd name="T3" fmla="*/ 0 h 1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361" h="1">
              <a:moveTo>
                <a:pt x="361" y="0"/>
              </a:moveTo>
              <a:lnTo>
                <a:pt x="0" y="0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95250</xdr:colOff>
      <xdr:row>50</xdr:row>
      <xdr:rowOff>219075</xdr:rowOff>
    </xdr:from>
    <xdr:to>
      <xdr:col>21</xdr:col>
      <xdr:colOff>180975</xdr:colOff>
      <xdr:row>51</xdr:row>
      <xdr:rowOff>180975</xdr:rowOff>
    </xdr:to>
    <xdr:sp macro="" textlink="">
      <xdr:nvSpPr>
        <xdr:cNvPr id="101" name="Freeform 20">
          <a:extLst>
            <a:ext uri="{FF2B5EF4-FFF2-40B4-BE49-F238E27FC236}">
              <a16:creationId xmlns:a16="http://schemas.microsoft.com/office/drawing/2014/main" id="{17931C7E-E207-429D-BD09-92D20827FB20}"/>
            </a:ext>
          </a:extLst>
        </xdr:cNvPr>
        <xdr:cNvSpPr>
          <a:spLocks/>
        </xdr:cNvSpPr>
      </xdr:nvSpPr>
      <xdr:spPr bwMode="auto">
        <a:xfrm>
          <a:off x="5264150" y="12852400"/>
          <a:ext cx="222250" cy="298450"/>
        </a:xfrm>
        <a:custGeom>
          <a:avLst/>
          <a:gdLst>
            <a:gd name="T0" fmla="*/ 0 w 29"/>
            <a:gd name="T1" fmla="*/ 0 h 43"/>
            <a:gd name="T2" fmla="*/ 0 w 29"/>
            <a:gd name="T3" fmla="*/ 2147483646 h 43"/>
            <a:gd name="T4" fmla="*/ 2147483646 w 29"/>
            <a:gd name="T5" fmla="*/ 2147483646 h 43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9" h="43">
              <a:moveTo>
                <a:pt x="0" y="0"/>
              </a:moveTo>
              <a:lnTo>
                <a:pt x="0" y="43"/>
              </a:lnTo>
              <a:lnTo>
                <a:pt x="29" y="43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238125</xdr:colOff>
      <xdr:row>10</xdr:row>
      <xdr:rowOff>95250</xdr:rowOff>
    </xdr:from>
    <xdr:to>
      <xdr:col>25</xdr:col>
      <xdr:colOff>9525</xdr:colOff>
      <xdr:row>10</xdr:row>
      <xdr:rowOff>95250</xdr:rowOff>
    </xdr:to>
    <xdr:sp macro="" textlink="">
      <xdr:nvSpPr>
        <xdr:cNvPr id="102" name="Line 21">
          <a:extLst>
            <a:ext uri="{FF2B5EF4-FFF2-40B4-BE49-F238E27FC236}">
              <a16:creationId xmlns:a16="http://schemas.microsoft.com/office/drawing/2014/main" id="{270E7125-FEDD-4DEF-9C4A-4A466883194C}"/>
            </a:ext>
          </a:extLst>
        </xdr:cNvPr>
        <xdr:cNvSpPr>
          <a:spLocks noChangeShapeType="1"/>
        </xdr:cNvSpPr>
      </xdr:nvSpPr>
      <xdr:spPr bwMode="auto">
        <a:xfrm>
          <a:off x="4622800" y="2247900"/>
          <a:ext cx="1333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85725</xdr:rowOff>
    </xdr:from>
    <xdr:to>
      <xdr:col>13</xdr:col>
      <xdr:colOff>66675</xdr:colOff>
      <xdr:row>10</xdr:row>
      <xdr:rowOff>85725</xdr:rowOff>
    </xdr:to>
    <xdr:sp macro="" textlink="">
      <xdr:nvSpPr>
        <xdr:cNvPr id="103" name="Line 22">
          <a:extLst>
            <a:ext uri="{FF2B5EF4-FFF2-40B4-BE49-F238E27FC236}">
              <a16:creationId xmlns:a16="http://schemas.microsoft.com/office/drawing/2014/main" id="{70008B63-2D8D-49DA-AEB5-BD61D86B569F}"/>
            </a:ext>
          </a:extLst>
        </xdr:cNvPr>
        <xdr:cNvSpPr>
          <a:spLocks noChangeShapeType="1"/>
        </xdr:cNvSpPr>
      </xdr:nvSpPr>
      <xdr:spPr bwMode="auto">
        <a:xfrm flipH="1">
          <a:off x="2400300" y="2241550"/>
          <a:ext cx="153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142875</xdr:colOff>
      <xdr:row>16</xdr:row>
      <xdr:rowOff>85725</xdr:rowOff>
    </xdr:from>
    <xdr:to>
      <xdr:col>21</xdr:col>
      <xdr:colOff>0</xdr:colOff>
      <xdr:row>16</xdr:row>
      <xdr:rowOff>85725</xdr:rowOff>
    </xdr:to>
    <xdr:sp macro="" textlink="">
      <xdr:nvSpPr>
        <xdr:cNvPr id="104" name="Line 23">
          <a:extLst>
            <a:ext uri="{FF2B5EF4-FFF2-40B4-BE49-F238E27FC236}">
              <a16:creationId xmlns:a16="http://schemas.microsoft.com/office/drawing/2014/main" id="{6AE18912-F469-4B3F-ABCD-DC0E3B6B3462}"/>
            </a:ext>
          </a:extLst>
        </xdr:cNvPr>
        <xdr:cNvSpPr>
          <a:spLocks noChangeShapeType="1"/>
        </xdr:cNvSpPr>
      </xdr:nvSpPr>
      <xdr:spPr bwMode="auto">
        <a:xfrm>
          <a:off x="4203700" y="3695700"/>
          <a:ext cx="1098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16</xdr:row>
      <xdr:rowOff>95250</xdr:rowOff>
    </xdr:from>
    <xdr:to>
      <xdr:col>11</xdr:col>
      <xdr:colOff>47625</xdr:colOff>
      <xdr:row>16</xdr:row>
      <xdr:rowOff>104775</xdr:rowOff>
    </xdr:to>
    <xdr:sp macro="" textlink="">
      <xdr:nvSpPr>
        <xdr:cNvPr id="105" name="Freeform 24">
          <a:extLst>
            <a:ext uri="{FF2B5EF4-FFF2-40B4-BE49-F238E27FC236}">
              <a16:creationId xmlns:a16="http://schemas.microsoft.com/office/drawing/2014/main" id="{BB0B9A05-CFE2-4A68-ADE1-7263E8BD138C}"/>
            </a:ext>
          </a:extLst>
        </xdr:cNvPr>
        <xdr:cNvSpPr>
          <a:spLocks/>
        </xdr:cNvSpPr>
      </xdr:nvSpPr>
      <xdr:spPr bwMode="auto">
        <a:xfrm>
          <a:off x="2400300" y="3702050"/>
          <a:ext cx="1193800" cy="12700"/>
        </a:xfrm>
        <a:custGeom>
          <a:avLst/>
          <a:gdLst>
            <a:gd name="T0" fmla="*/ 2147483646 w 125"/>
            <a:gd name="T1" fmla="*/ 0 h 1"/>
            <a:gd name="T2" fmla="*/ 0 w 125"/>
            <a:gd name="T3" fmla="*/ 0 h 1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25" h="1">
              <a:moveTo>
                <a:pt x="125" y="0"/>
              </a:moveTo>
              <a:lnTo>
                <a:pt x="0" y="0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123825</xdr:colOff>
      <xdr:row>11</xdr:row>
      <xdr:rowOff>209550</xdr:rowOff>
    </xdr:from>
    <xdr:to>
      <xdr:col>34</xdr:col>
      <xdr:colOff>114300</xdr:colOff>
      <xdr:row>11</xdr:row>
      <xdr:rowOff>228600</xdr:rowOff>
    </xdr:to>
    <xdr:sp macro="" textlink="">
      <xdr:nvSpPr>
        <xdr:cNvPr id="106" name="Line 26">
          <a:extLst>
            <a:ext uri="{FF2B5EF4-FFF2-40B4-BE49-F238E27FC236}">
              <a16:creationId xmlns:a16="http://schemas.microsoft.com/office/drawing/2014/main" id="{5D89AC89-7B41-4301-8AE0-A9CB2B49C1CC}"/>
            </a:ext>
          </a:extLst>
        </xdr:cNvPr>
        <xdr:cNvSpPr>
          <a:spLocks noChangeShapeType="1"/>
        </xdr:cNvSpPr>
      </xdr:nvSpPr>
      <xdr:spPr bwMode="auto">
        <a:xfrm flipV="1">
          <a:off x="6070600" y="2571750"/>
          <a:ext cx="1562100" cy="1905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76200</xdr:colOff>
      <xdr:row>11</xdr:row>
      <xdr:rowOff>238125</xdr:rowOff>
    </xdr:from>
    <xdr:to>
      <xdr:col>45</xdr:col>
      <xdr:colOff>28575</xdr:colOff>
      <xdr:row>26</xdr:row>
      <xdr:rowOff>133350</xdr:rowOff>
    </xdr:to>
    <xdr:sp macro="" textlink="">
      <xdr:nvSpPr>
        <xdr:cNvPr id="107" name="Freeform 28">
          <a:extLst>
            <a:ext uri="{FF2B5EF4-FFF2-40B4-BE49-F238E27FC236}">
              <a16:creationId xmlns:a16="http://schemas.microsoft.com/office/drawing/2014/main" id="{40364CF7-DEE2-466F-A243-EEE3AB309E44}"/>
            </a:ext>
          </a:extLst>
        </xdr:cNvPr>
        <xdr:cNvSpPr>
          <a:spLocks/>
        </xdr:cNvSpPr>
      </xdr:nvSpPr>
      <xdr:spPr bwMode="auto">
        <a:xfrm>
          <a:off x="9569450" y="2603500"/>
          <a:ext cx="254000" cy="3822700"/>
        </a:xfrm>
        <a:custGeom>
          <a:avLst/>
          <a:gdLst>
            <a:gd name="T0" fmla="*/ 2147483646 w 40"/>
            <a:gd name="T1" fmla="*/ 2147483646 h 393"/>
            <a:gd name="T2" fmla="*/ 2147483646 w 40"/>
            <a:gd name="T3" fmla="*/ 0 h 393"/>
            <a:gd name="T4" fmla="*/ 0 w 40"/>
            <a:gd name="T5" fmla="*/ 0 h 393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40" h="393">
              <a:moveTo>
                <a:pt x="40" y="393"/>
              </a:moveTo>
              <a:lnTo>
                <a:pt x="40" y="0"/>
              </a:lnTo>
              <a:lnTo>
                <a:pt x="0" y="0"/>
              </a:lnTo>
            </a:path>
          </a:pathLst>
        </a:custGeom>
        <a:noFill/>
        <a:ln w="28575" cap="rnd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43</xdr:col>
      <xdr:colOff>104775</xdr:colOff>
      <xdr:row>28</xdr:row>
      <xdr:rowOff>38100</xdr:rowOff>
    </xdr:from>
    <xdr:to>
      <xdr:col>45</xdr:col>
      <xdr:colOff>9525</xdr:colOff>
      <xdr:row>50</xdr:row>
      <xdr:rowOff>0</xdr:rowOff>
    </xdr:to>
    <xdr:sp macro="" textlink="">
      <xdr:nvSpPr>
        <xdr:cNvPr id="108" name="Freeform 29">
          <a:extLst>
            <a:ext uri="{FF2B5EF4-FFF2-40B4-BE49-F238E27FC236}">
              <a16:creationId xmlns:a16="http://schemas.microsoft.com/office/drawing/2014/main" id="{258E0D0A-08CE-4B58-B580-37A1B2D3D913}"/>
            </a:ext>
          </a:extLst>
        </xdr:cNvPr>
        <xdr:cNvSpPr>
          <a:spLocks/>
        </xdr:cNvSpPr>
      </xdr:nvSpPr>
      <xdr:spPr bwMode="auto">
        <a:xfrm>
          <a:off x="9601200" y="6959600"/>
          <a:ext cx="203200" cy="5670550"/>
        </a:xfrm>
        <a:custGeom>
          <a:avLst/>
          <a:gdLst>
            <a:gd name="T0" fmla="*/ 2147483646 w 39"/>
            <a:gd name="T1" fmla="*/ 0 h 446"/>
            <a:gd name="T2" fmla="*/ 2147483646 w 39"/>
            <a:gd name="T3" fmla="*/ 2147483646 h 446"/>
            <a:gd name="T4" fmla="*/ 0 w 39"/>
            <a:gd name="T5" fmla="*/ 2147483646 h 446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39" h="446">
              <a:moveTo>
                <a:pt x="39" y="0"/>
              </a:moveTo>
              <a:lnTo>
                <a:pt x="37" y="446"/>
              </a:lnTo>
              <a:lnTo>
                <a:pt x="0" y="446"/>
              </a:lnTo>
            </a:path>
          </a:pathLst>
        </a:custGeom>
        <a:noFill/>
        <a:ln w="31750" cap="rnd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76200</xdr:colOff>
      <xdr:row>36</xdr:row>
      <xdr:rowOff>333375</xdr:rowOff>
    </xdr:from>
    <xdr:to>
      <xdr:col>25</xdr:col>
      <xdr:colOff>123825</xdr:colOff>
      <xdr:row>36</xdr:row>
      <xdr:rowOff>333375</xdr:rowOff>
    </xdr:to>
    <xdr:sp macro="" textlink="">
      <xdr:nvSpPr>
        <xdr:cNvPr id="109" name="Line 30">
          <a:extLst>
            <a:ext uri="{FF2B5EF4-FFF2-40B4-BE49-F238E27FC236}">
              <a16:creationId xmlns:a16="http://schemas.microsoft.com/office/drawing/2014/main" id="{5AE057BB-5874-4A4C-BB35-FBE76841F419}"/>
            </a:ext>
          </a:extLst>
        </xdr:cNvPr>
        <xdr:cNvSpPr>
          <a:spLocks noChangeShapeType="1"/>
        </xdr:cNvSpPr>
      </xdr:nvSpPr>
      <xdr:spPr bwMode="auto">
        <a:xfrm>
          <a:off x="5378450" y="9118600"/>
          <a:ext cx="692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114300</xdr:colOff>
      <xdr:row>31</xdr:row>
      <xdr:rowOff>161925</xdr:rowOff>
    </xdr:from>
    <xdr:to>
      <xdr:col>16</xdr:col>
      <xdr:colOff>0</xdr:colOff>
      <xdr:row>32</xdr:row>
      <xdr:rowOff>238125</xdr:rowOff>
    </xdr:to>
    <xdr:sp macro="" textlink="">
      <xdr:nvSpPr>
        <xdr:cNvPr id="110" name="Freeform 31">
          <a:extLst>
            <a:ext uri="{FF2B5EF4-FFF2-40B4-BE49-F238E27FC236}">
              <a16:creationId xmlns:a16="http://schemas.microsoft.com/office/drawing/2014/main" id="{BB5CC1F0-0846-4E9F-9BE4-D817F2F5B10B}"/>
            </a:ext>
          </a:extLst>
        </xdr:cNvPr>
        <xdr:cNvSpPr>
          <a:spLocks/>
        </xdr:cNvSpPr>
      </xdr:nvSpPr>
      <xdr:spPr bwMode="auto">
        <a:xfrm>
          <a:off x="3981450" y="7842250"/>
          <a:ext cx="400050" cy="412750"/>
        </a:xfrm>
        <a:custGeom>
          <a:avLst/>
          <a:gdLst>
            <a:gd name="T0" fmla="*/ 0 w 41"/>
            <a:gd name="T1" fmla="*/ 0 h 37"/>
            <a:gd name="T2" fmla="*/ 0 w 41"/>
            <a:gd name="T3" fmla="*/ 2147483646 h 37"/>
            <a:gd name="T4" fmla="*/ 2147483646 w 41"/>
            <a:gd name="T5" fmla="*/ 2147483646 h 37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41" h="37">
              <a:moveTo>
                <a:pt x="0" y="0"/>
              </a:moveTo>
              <a:lnTo>
                <a:pt x="0" y="37"/>
              </a:lnTo>
              <a:lnTo>
                <a:pt x="41" y="37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41</xdr:row>
      <xdr:rowOff>76200</xdr:rowOff>
    </xdr:from>
    <xdr:to>
      <xdr:col>11</xdr:col>
      <xdr:colOff>28575</xdr:colOff>
      <xdr:row>41</xdr:row>
      <xdr:rowOff>76200</xdr:rowOff>
    </xdr:to>
    <xdr:sp macro="" textlink="">
      <xdr:nvSpPr>
        <xdr:cNvPr id="111" name="Line 34">
          <a:extLst>
            <a:ext uri="{FF2B5EF4-FFF2-40B4-BE49-F238E27FC236}">
              <a16:creationId xmlns:a16="http://schemas.microsoft.com/office/drawing/2014/main" id="{75BA8424-2538-4B25-BC14-CCC1BB802CCF}"/>
            </a:ext>
          </a:extLst>
        </xdr:cNvPr>
        <xdr:cNvSpPr>
          <a:spLocks noChangeShapeType="1"/>
        </xdr:cNvSpPr>
      </xdr:nvSpPr>
      <xdr:spPr bwMode="auto">
        <a:xfrm flipH="1">
          <a:off x="2222500" y="10121900"/>
          <a:ext cx="1352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47625</xdr:colOff>
      <xdr:row>43</xdr:row>
      <xdr:rowOff>200025</xdr:rowOff>
    </xdr:from>
    <xdr:to>
      <xdr:col>13</xdr:col>
      <xdr:colOff>85725</xdr:colOff>
      <xdr:row>45</xdr:row>
      <xdr:rowOff>38100</xdr:rowOff>
    </xdr:to>
    <xdr:sp macro="" textlink="">
      <xdr:nvSpPr>
        <xdr:cNvPr id="112" name="Freeform 39">
          <a:extLst>
            <a:ext uri="{FF2B5EF4-FFF2-40B4-BE49-F238E27FC236}">
              <a16:creationId xmlns:a16="http://schemas.microsoft.com/office/drawing/2014/main" id="{2180B59B-F5FB-4BFD-92CA-A8BEA640A577}"/>
            </a:ext>
          </a:extLst>
        </xdr:cNvPr>
        <xdr:cNvSpPr>
          <a:spLocks/>
        </xdr:cNvSpPr>
      </xdr:nvSpPr>
      <xdr:spPr bwMode="auto">
        <a:xfrm>
          <a:off x="3784600" y="10839450"/>
          <a:ext cx="171450" cy="457200"/>
        </a:xfrm>
        <a:custGeom>
          <a:avLst/>
          <a:gdLst>
            <a:gd name="T0" fmla="*/ 2147483646 w 28"/>
            <a:gd name="T1" fmla="*/ 0 h 37"/>
            <a:gd name="T2" fmla="*/ 2147483646 w 28"/>
            <a:gd name="T3" fmla="*/ 2147483646 h 37"/>
            <a:gd name="T4" fmla="*/ 0 w 28"/>
            <a:gd name="T5" fmla="*/ 2147483646 h 37"/>
            <a:gd name="T6" fmla="*/ 2147483646 w 28"/>
            <a:gd name="T7" fmla="*/ 2147483646 h 37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8" h="37">
              <a:moveTo>
                <a:pt x="28" y="0"/>
              </a:moveTo>
              <a:lnTo>
                <a:pt x="28" y="37"/>
              </a:lnTo>
              <a:lnTo>
                <a:pt x="0" y="37"/>
              </a:lnTo>
              <a:lnTo>
                <a:pt x="1" y="37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114300</xdr:colOff>
      <xdr:row>43</xdr:row>
      <xdr:rowOff>190500</xdr:rowOff>
    </xdr:from>
    <xdr:to>
      <xdr:col>25</xdr:col>
      <xdr:colOff>142875</xdr:colOff>
      <xdr:row>44</xdr:row>
      <xdr:rowOff>152400</xdr:rowOff>
    </xdr:to>
    <xdr:sp macro="" textlink="">
      <xdr:nvSpPr>
        <xdr:cNvPr id="113" name="Freeform 41">
          <a:extLst>
            <a:ext uri="{FF2B5EF4-FFF2-40B4-BE49-F238E27FC236}">
              <a16:creationId xmlns:a16="http://schemas.microsoft.com/office/drawing/2014/main" id="{51CD0BCA-814A-4AC3-B785-30191A5F9C5B}"/>
            </a:ext>
          </a:extLst>
        </xdr:cNvPr>
        <xdr:cNvSpPr>
          <a:spLocks/>
        </xdr:cNvSpPr>
      </xdr:nvSpPr>
      <xdr:spPr bwMode="auto">
        <a:xfrm>
          <a:off x="5111750" y="10826750"/>
          <a:ext cx="977900" cy="342900"/>
        </a:xfrm>
        <a:custGeom>
          <a:avLst/>
          <a:gdLst>
            <a:gd name="T0" fmla="*/ 0 w 120"/>
            <a:gd name="T1" fmla="*/ 0 h 39"/>
            <a:gd name="T2" fmla="*/ 0 w 120"/>
            <a:gd name="T3" fmla="*/ 2147483646 h 39"/>
            <a:gd name="T4" fmla="*/ 2147483646 w 120"/>
            <a:gd name="T5" fmla="*/ 2147483646 h 39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120" h="39">
              <a:moveTo>
                <a:pt x="0" y="0"/>
              </a:moveTo>
              <a:lnTo>
                <a:pt x="0" y="39"/>
              </a:lnTo>
              <a:lnTo>
                <a:pt x="120" y="39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142875</xdr:colOff>
      <xdr:row>41</xdr:row>
      <xdr:rowOff>85725</xdr:rowOff>
    </xdr:from>
    <xdr:to>
      <xdr:col>24</xdr:col>
      <xdr:colOff>180975</xdr:colOff>
      <xdr:row>41</xdr:row>
      <xdr:rowOff>85725</xdr:rowOff>
    </xdr:to>
    <xdr:sp macro="" textlink="">
      <xdr:nvSpPr>
        <xdr:cNvPr id="114" name="Line 43">
          <a:extLst>
            <a:ext uri="{FF2B5EF4-FFF2-40B4-BE49-F238E27FC236}">
              <a16:creationId xmlns:a16="http://schemas.microsoft.com/office/drawing/2014/main" id="{CECFE097-B2BA-49A1-BC85-12A4CCBB90CE}"/>
            </a:ext>
          </a:extLst>
        </xdr:cNvPr>
        <xdr:cNvSpPr>
          <a:spLocks noChangeShapeType="1"/>
        </xdr:cNvSpPr>
      </xdr:nvSpPr>
      <xdr:spPr bwMode="auto">
        <a:xfrm flipV="1">
          <a:off x="4381500" y="10134600"/>
          <a:ext cx="1555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123825</xdr:colOff>
      <xdr:row>30</xdr:row>
      <xdr:rowOff>171450</xdr:rowOff>
    </xdr:from>
    <xdr:to>
      <xdr:col>34</xdr:col>
      <xdr:colOff>85725</xdr:colOff>
      <xdr:row>30</xdr:row>
      <xdr:rowOff>180975</xdr:rowOff>
    </xdr:to>
    <xdr:sp macro="" textlink="">
      <xdr:nvSpPr>
        <xdr:cNvPr id="115" name="Line 45">
          <a:extLst>
            <a:ext uri="{FF2B5EF4-FFF2-40B4-BE49-F238E27FC236}">
              <a16:creationId xmlns:a16="http://schemas.microsoft.com/office/drawing/2014/main" id="{B73BA586-54B9-4DFB-860F-04C36D02FDE4}"/>
            </a:ext>
          </a:extLst>
        </xdr:cNvPr>
        <xdr:cNvSpPr>
          <a:spLocks noChangeShapeType="1"/>
        </xdr:cNvSpPr>
      </xdr:nvSpPr>
      <xdr:spPr bwMode="auto">
        <a:xfrm flipV="1">
          <a:off x="6070600" y="7467600"/>
          <a:ext cx="1536700" cy="1270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38100</xdr:colOff>
      <xdr:row>43</xdr:row>
      <xdr:rowOff>0</xdr:rowOff>
    </xdr:from>
    <xdr:to>
      <xdr:col>26</xdr:col>
      <xdr:colOff>180975</xdr:colOff>
      <xdr:row>43</xdr:row>
      <xdr:rowOff>0</xdr:rowOff>
    </xdr:to>
    <xdr:sp macro="" textlink="">
      <xdr:nvSpPr>
        <xdr:cNvPr id="116" name="Line 48">
          <a:extLst>
            <a:ext uri="{FF2B5EF4-FFF2-40B4-BE49-F238E27FC236}">
              <a16:creationId xmlns:a16="http://schemas.microsoft.com/office/drawing/2014/main" id="{9FCEA022-82AB-4A4F-B90E-2FC19C444ECF}"/>
            </a:ext>
          </a:extLst>
        </xdr:cNvPr>
        <xdr:cNvSpPr>
          <a:spLocks noChangeShapeType="1"/>
        </xdr:cNvSpPr>
      </xdr:nvSpPr>
      <xdr:spPr bwMode="auto">
        <a:xfrm>
          <a:off x="5664200" y="10636250"/>
          <a:ext cx="654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28575</xdr:colOff>
      <xdr:row>12</xdr:row>
      <xdr:rowOff>9525</xdr:rowOff>
    </xdr:from>
    <xdr:to>
      <xdr:col>29</xdr:col>
      <xdr:colOff>9525</xdr:colOff>
      <xdr:row>12</xdr:row>
      <xdr:rowOff>142875</xdr:rowOff>
    </xdr:to>
    <xdr:sp macro="" textlink="">
      <xdr:nvSpPr>
        <xdr:cNvPr id="117" name="Freeform 49">
          <a:extLst>
            <a:ext uri="{FF2B5EF4-FFF2-40B4-BE49-F238E27FC236}">
              <a16:creationId xmlns:a16="http://schemas.microsoft.com/office/drawing/2014/main" id="{E776A6FF-9F32-4003-9778-90FDAFC12509}"/>
            </a:ext>
          </a:extLst>
        </xdr:cNvPr>
        <xdr:cNvSpPr>
          <a:spLocks/>
        </xdr:cNvSpPr>
      </xdr:nvSpPr>
      <xdr:spPr bwMode="auto">
        <a:xfrm rot="16200000" flipH="1">
          <a:off x="6102350" y="2311400"/>
          <a:ext cx="133350" cy="1022350"/>
        </a:xfrm>
        <a:custGeom>
          <a:avLst/>
          <a:gdLst>
            <a:gd name="T0" fmla="*/ 0 w 32"/>
            <a:gd name="T1" fmla="*/ 0 h 36"/>
            <a:gd name="T2" fmla="*/ 0 w 32"/>
            <a:gd name="T3" fmla="*/ 2147483646 h 36"/>
            <a:gd name="T4" fmla="*/ 2147483646 w 32"/>
            <a:gd name="T5" fmla="*/ 2147483646 h 36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32" h="36">
              <a:moveTo>
                <a:pt x="0" y="0"/>
              </a:moveTo>
              <a:lnTo>
                <a:pt x="0" y="36"/>
              </a:lnTo>
              <a:lnTo>
                <a:pt x="32" y="36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123825</xdr:colOff>
      <xdr:row>50</xdr:row>
      <xdr:rowOff>219075</xdr:rowOff>
    </xdr:from>
    <xdr:to>
      <xdr:col>17</xdr:col>
      <xdr:colOff>123825</xdr:colOff>
      <xdr:row>51</xdr:row>
      <xdr:rowOff>228600</xdr:rowOff>
    </xdr:to>
    <xdr:sp macro="" textlink="">
      <xdr:nvSpPr>
        <xdr:cNvPr id="118" name="Line 5">
          <a:extLst>
            <a:ext uri="{FF2B5EF4-FFF2-40B4-BE49-F238E27FC236}">
              <a16:creationId xmlns:a16="http://schemas.microsoft.com/office/drawing/2014/main" id="{88F9691E-84BD-4786-BC70-B611826E22F9}"/>
            </a:ext>
          </a:extLst>
        </xdr:cNvPr>
        <xdr:cNvSpPr>
          <a:spLocks noChangeShapeType="1"/>
        </xdr:cNvSpPr>
      </xdr:nvSpPr>
      <xdr:spPr bwMode="auto">
        <a:xfrm flipH="1">
          <a:off x="4787900" y="12852400"/>
          <a:ext cx="0" cy="342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28575</xdr:colOff>
      <xdr:row>50</xdr:row>
      <xdr:rowOff>104775</xdr:rowOff>
    </xdr:from>
    <xdr:to>
      <xdr:col>14</xdr:col>
      <xdr:colOff>28575</xdr:colOff>
      <xdr:row>51</xdr:row>
      <xdr:rowOff>114300</xdr:rowOff>
    </xdr:to>
    <xdr:sp macro="" textlink="">
      <xdr:nvSpPr>
        <xdr:cNvPr id="119" name="Line 5">
          <a:extLst>
            <a:ext uri="{FF2B5EF4-FFF2-40B4-BE49-F238E27FC236}">
              <a16:creationId xmlns:a16="http://schemas.microsoft.com/office/drawing/2014/main" id="{4E27161C-5C13-4E27-8A5C-AE86E5989DA9}"/>
            </a:ext>
          </a:extLst>
        </xdr:cNvPr>
        <xdr:cNvSpPr>
          <a:spLocks noChangeShapeType="1"/>
        </xdr:cNvSpPr>
      </xdr:nvSpPr>
      <xdr:spPr bwMode="auto">
        <a:xfrm flipH="1">
          <a:off x="4089400" y="12738100"/>
          <a:ext cx="0" cy="342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154940</xdr:rowOff>
    </xdr:from>
    <xdr:to>
      <xdr:col>4</xdr:col>
      <xdr:colOff>5990</xdr:colOff>
      <xdr:row>12</xdr:row>
      <xdr:rowOff>146815</xdr:rowOff>
    </xdr:to>
    <xdr:sp macro="" textlink="">
      <xdr:nvSpPr>
        <xdr:cNvPr id="120" name="正方形/長方形 119">
          <a:extLst>
            <a:ext uri="{FF2B5EF4-FFF2-40B4-BE49-F238E27FC236}">
              <a16:creationId xmlns:a16="http://schemas.microsoft.com/office/drawing/2014/main" id="{2C6C3FC9-66C0-4767-A7A4-A56C5C80C5AC}"/>
            </a:ext>
          </a:extLst>
        </xdr:cNvPr>
        <xdr:cNvSpPr/>
      </xdr:nvSpPr>
      <xdr:spPr>
        <a:xfrm>
          <a:off x="673100" y="2307590"/>
          <a:ext cx="1545865" cy="585600"/>
        </a:xfrm>
        <a:prstGeom prst="rect">
          <a:avLst/>
        </a:prstGeom>
        <a:noFill/>
        <a:ln w="508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1905</xdr:colOff>
      <xdr:row>29</xdr:row>
      <xdr:rowOff>162560</xdr:rowOff>
    </xdr:from>
    <xdr:to>
      <xdr:col>4</xdr:col>
      <xdr:colOff>116</xdr:colOff>
      <xdr:row>31</xdr:row>
      <xdr:rowOff>141224</xdr:rowOff>
    </xdr:to>
    <xdr:sp macro="" textlink="">
      <xdr:nvSpPr>
        <xdr:cNvPr id="121" name="正方形/長方形 120">
          <a:extLst>
            <a:ext uri="{FF2B5EF4-FFF2-40B4-BE49-F238E27FC236}">
              <a16:creationId xmlns:a16="http://schemas.microsoft.com/office/drawing/2014/main" id="{B8DB647B-F358-42D7-83D3-3463615691EB}"/>
            </a:ext>
          </a:extLst>
        </xdr:cNvPr>
        <xdr:cNvSpPr/>
      </xdr:nvSpPr>
      <xdr:spPr>
        <a:xfrm>
          <a:off x="675005" y="7239635"/>
          <a:ext cx="1534911" cy="581914"/>
        </a:xfrm>
        <a:prstGeom prst="rect">
          <a:avLst/>
        </a:prstGeom>
        <a:noFill/>
        <a:ln w="508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1905</xdr:colOff>
      <xdr:row>48</xdr:row>
      <xdr:rowOff>204470</xdr:rowOff>
    </xdr:from>
    <xdr:to>
      <xdr:col>4</xdr:col>
      <xdr:colOff>116</xdr:colOff>
      <xdr:row>50</xdr:row>
      <xdr:rowOff>181100</xdr:rowOff>
    </xdr:to>
    <xdr:sp macro="" textlink="">
      <xdr:nvSpPr>
        <xdr:cNvPr id="122" name="正方形/長方形 121">
          <a:extLst>
            <a:ext uri="{FF2B5EF4-FFF2-40B4-BE49-F238E27FC236}">
              <a16:creationId xmlns:a16="http://schemas.microsoft.com/office/drawing/2014/main" id="{EDB91DF1-478F-458B-9D53-24E69858EEEE}"/>
            </a:ext>
          </a:extLst>
        </xdr:cNvPr>
        <xdr:cNvSpPr/>
      </xdr:nvSpPr>
      <xdr:spPr>
        <a:xfrm>
          <a:off x="675005" y="12247245"/>
          <a:ext cx="1534911" cy="567180"/>
        </a:xfrm>
        <a:prstGeom prst="rect">
          <a:avLst/>
        </a:prstGeom>
        <a:noFill/>
        <a:ln w="508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</xdr:colOff>
      <xdr:row>38</xdr:row>
      <xdr:rowOff>7620</xdr:rowOff>
    </xdr:from>
    <xdr:to>
      <xdr:col>20</xdr:col>
      <xdr:colOff>0</xdr:colOff>
      <xdr:row>56</xdr:row>
      <xdr:rowOff>0</xdr:rowOff>
    </xdr:to>
    <xdr:sp macro="" textlink="">
      <xdr:nvSpPr>
        <xdr:cNvPr id="45446" name="Rectangle 1">
          <a:extLst>
            <a:ext uri="{FF2B5EF4-FFF2-40B4-BE49-F238E27FC236}">
              <a16:creationId xmlns:a16="http://schemas.microsoft.com/office/drawing/2014/main" id="{07EF9A98-0418-44FC-BA11-9970694AC0FC}"/>
            </a:ext>
          </a:extLst>
        </xdr:cNvPr>
        <xdr:cNvSpPr>
          <a:spLocks noChangeArrowheads="1"/>
        </xdr:cNvSpPr>
      </xdr:nvSpPr>
      <xdr:spPr bwMode="auto">
        <a:xfrm>
          <a:off x="899160" y="4389120"/>
          <a:ext cx="2407920" cy="2095500"/>
        </a:xfrm>
        <a:prstGeom prst="rect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47</xdr:col>
      <xdr:colOff>30480</xdr:colOff>
      <xdr:row>5</xdr:row>
      <xdr:rowOff>7620</xdr:rowOff>
    </xdr:from>
    <xdr:to>
      <xdr:col>64</xdr:col>
      <xdr:colOff>91440</xdr:colOff>
      <xdr:row>12</xdr:row>
      <xdr:rowOff>68580</xdr:rowOff>
    </xdr:to>
    <xdr:sp macro="" textlink="">
      <xdr:nvSpPr>
        <xdr:cNvPr id="45447" name="Rectangle 2">
          <a:extLst>
            <a:ext uri="{FF2B5EF4-FFF2-40B4-BE49-F238E27FC236}">
              <a16:creationId xmlns:a16="http://schemas.microsoft.com/office/drawing/2014/main" id="{4AD60FEE-06DF-46FA-847B-876455665EBD}"/>
            </a:ext>
          </a:extLst>
        </xdr:cNvPr>
        <xdr:cNvSpPr>
          <a:spLocks noChangeArrowheads="1"/>
        </xdr:cNvSpPr>
      </xdr:nvSpPr>
      <xdr:spPr bwMode="auto">
        <a:xfrm>
          <a:off x="6865620" y="579120"/>
          <a:ext cx="2385060" cy="861060"/>
        </a:xfrm>
        <a:prstGeom prst="rect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9</xdr:col>
      <xdr:colOff>7620</xdr:colOff>
      <xdr:row>17</xdr:row>
      <xdr:rowOff>7620</xdr:rowOff>
    </xdr:from>
    <xdr:to>
      <xdr:col>31</xdr:col>
      <xdr:colOff>99060</xdr:colOff>
      <xdr:row>26</xdr:row>
      <xdr:rowOff>68580</xdr:rowOff>
    </xdr:to>
    <xdr:sp macro="" textlink="">
      <xdr:nvSpPr>
        <xdr:cNvPr id="45448" name="Rectangle 3">
          <a:extLst>
            <a:ext uri="{FF2B5EF4-FFF2-40B4-BE49-F238E27FC236}">
              <a16:creationId xmlns:a16="http://schemas.microsoft.com/office/drawing/2014/main" id="{5EE4A3D3-2564-4315-9A27-EBA071B210ED}"/>
            </a:ext>
          </a:extLst>
        </xdr:cNvPr>
        <xdr:cNvSpPr>
          <a:spLocks noChangeArrowheads="1"/>
        </xdr:cNvSpPr>
      </xdr:nvSpPr>
      <xdr:spPr bwMode="auto">
        <a:xfrm>
          <a:off x="1805940" y="1950720"/>
          <a:ext cx="3055620" cy="1127760"/>
        </a:xfrm>
        <a:prstGeom prst="rect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38</xdr:col>
      <xdr:colOff>99060</xdr:colOff>
      <xdr:row>13</xdr:row>
      <xdr:rowOff>38100</xdr:rowOff>
    </xdr:from>
    <xdr:to>
      <xdr:col>89</xdr:col>
      <xdr:colOff>0</xdr:colOff>
      <xdr:row>26</xdr:row>
      <xdr:rowOff>76200</xdr:rowOff>
    </xdr:to>
    <xdr:sp macro="" textlink="">
      <xdr:nvSpPr>
        <xdr:cNvPr id="45449" name="Rectangle 4">
          <a:extLst>
            <a:ext uri="{FF2B5EF4-FFF2-40B4-BE49-F238E27FC236}">
              <a16:creationId xmlns:a16="http://schemas.microsoft.com/office/drawing/2014/main" id="{979A84C2-3E92-4939-8AA6-1AC82482A719}"/>
            </a:ext>
          </a:extLst>
        </xdr:cNvPr>
        <xdr:cNvSpPr>
          <a:spLocks noChangeArrowheads="1"/>
        </xdr:cNvSpPr>
      </xdr:nvSpPr>
      <xdr:spPr bwMode="auto">
        <a:xfrm>
          <a:off x="5768340" y="1524000"/>
          <a:ext cx="6629400" cy="1562100"/>
        </a:xfrm>
        <a:prstGeom prst="rect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33</xdr:col>
      <xdr:colOff>7620</xdr:colOff>
      <xdr:row>10</xdr:row>
      <xdr:rowOff>7620</xdr:rowOff>
    </xdr:from>
    <xdr:to>
      <xdr:col>42</xdr:col>
      <xdr:colOff>99060</xdr:colOff>
      <xdr:row>10</xdr:row>
      <xdr:rowOff>7620</xdr:rowOff>
    </xdr:to>
    <xdr:sp macro="" textlink="">
      <xdr:nvSpPr>
        <xdr:cNvPr id="45450" name="Line 5">
          <a:extLst>
            <a:ext uri="{FF2B5EF4-FFF2-40B4-BE49-F238E27FC236}">
              <a16:creationId xmlns:a16="http://schemas.microsoft.com/office/drawing/2014/main" id="{012703AD-A91B-4A35-A8C8-9F60C761D47E}"/>
            </a:ext>
          </a:extLst>
        </xdr:cNvPr>
        <xdr:cNvSpPr>
          <a:spLocks noChangeShapeType="1"/>
        </xdr:cNvSpPr>
      </xdr:nvSpPr>
      <xdr:spPr bwMode="auto">
        <a:xfrm flipH="1">
          <a:off x="5029200" y="1150620"/>
          <a:ext cx="1257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99060</xdr:colOff>
      <xdr:row>10</xdr:row>
      <xdr:rowOff>7620</xdr:rowOff>
    </xdr:from>
    <xdr:to>
      <xdr:col>43</xdr:col>
      <xdr:colOff>0</xdr:colOff>
      <xdr:row>15</xdr:row>
      <xdr:rowOff>0</xdr:rowOff>
    </xdr:to>
    <xdr:sp macro="" textlink="">
      <xdr:nvSpPr>
        <xdr:cNvPr id="45451" name="Line 6">
          <a:extLst>
            <a:ext uri="{FF2B5EF4-FFF2-40B4-BE49-F238E27FC236}">
              <a16:creationId xmlns:a16="http://schemas.microsoft.com/office/drawing/2014/main" id="{1CE88D1C-F1DF-4014-AC22-C4C89FE3B175}"/>
            </a:ext>
          </a:extLst>
        </xdr:cNvPr>
        <xdr:cNvSpPr>
          <a:spLocks noChangeShapeType="1"/>
        </xdr:cNvSpPr>
      </xdr:nvSpPr>
      <xdr:spPr bwMode="auto">
        <a:xfrm>
          <a:off x="6286500" y="1150620"/>
          <a:ext cx="30480" cy="5638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76200</xdr:colOff>
      <xdr:row>12</xdr:row>
      <xdr:rowOff>7620</xdr:rowOff>
    </xdr:from>
    <xdr:to>
      <xdr:col>40</xdr:col>
      <xdr:colOff>76200</xdr:colOff>
      <xdr:row>14</xdr:row>
      <xdr:rowOff>83820</xdr:rowOff>
    </xdr:to>
    <xdr:sp macro="" textlink="">
      <xdr:nvSpPr>
        <xdr:cNvPr id="45452" name="Line 7">
          <a:extLst>
            <a:ext uri="{FF2B5EF4-FFF2-40B4-BE49-F238E27FC236}">
              <a16:creationId xmlns:a16="http://schemas.microsoft.com/office/drawing/2014/main" id="{68048271-3781-4DEA-BBEA-A379FF66A450}"/>
            </a:ext>
          </a:extLst>
        </xdr:cNvPr>
        <xdr:cNvSpPr>
          <a:spLocks noChangeShapeType="1"/>
        </xdr:cNvSpPr>
      </xdr:nvSpPr>
      <xdr:spPr bwMode="auto">
        <a:xfrm flipH="1">
          <a:off x="6004560" y="1379220"/>
          <a:ext cx="0" cy="30480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12</xdr:row>
      <xdr:rowOff>7620</xdr:rowOff>
    </xdr:from>
    <xdr:to>
      <xdr:col>40</xdr:col>
      <xdr:colOff>76200</xdr:colOff>
      <xdr:row>12</xdr:row>
      <xdr:rowOff>7620</xdr:rowOff>
    </xdr:to>
    <xdr:sp macro="" textlink="">
      <xdr:nvSpPr>
        <xdr:cNvPr id="45453" name="Line 8">
          <a:extLst>
            <a:ext uri="{FF2B5EF4-FFF2-40B4-BE49-F238E27FC236}">
              <a16:creationId xmlns:a16="http://schemas.microsoft.com/office/drawing/2014/main" id="{CCA45A41-083E-412E-B96A-88188EF44366}"/>
            </a:ext>
          </a:extLst>
        </xdr:cNvPr>
        <xdr:cNvSpPr>
          <a:spLocks noChangeShapeType="1"/>
        </xdr:cNvSpPr>
      </xdr:nvSpPr>
      <xdr:spPr bwMode="auto">
        <a:xfrm flipH="1">
          <a:off x="5021580" y="1379220"/>
          <a:ext cx="98298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14</xdr:row>
      <xdr:rowOff>0</xdr:rowOff>
    </xdr:from>
    <xdr:to>
      <xdr:col>30</xdr:col>
      <xdr:colOff>0</xdr:colOff>
      <xdr:row>18</xdr:row>
      <xdr:rowOff>83820</xdr:rowOff>
    </xdr:to>
    <xdr:sp macro="" textlink="">
      <xdr:nvSpPr>
        <xdr:cNvPr id="45454" name="Line 9">
          <a:extLst>
            <a:ext uri="{FF2B5EF4-FFF2-40B4-BE49-F238E27FC236}">
              <a16:creationId xmlns:a16="http://schemas.microsoft.com/office/drawing/2014/main" id="{B630AA62-C49A-4FE3-A80F-0E4FF3C71F48}"/>
            </a:ext>
          </a:extLst>
        </xdr:cNvPr>
        <xdr:cNvSpPr>
          <a:spLocks noChangeShapeType="1"/>
        </xdr:cNvSpPr>
      </xdr:nvSpPr>
      <xdr:spPr bwMode="auto">
        <a:xfrm>
          <a:off x="4632960" y="1600200"/>
          <a:ext cx="0" cy="54102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91440</xdr:colOff>
      <xdr:row>14</xdr:row>
      <xdr:rowOff>7620</xdr:rowOff>
    </xdr:from>
    <xdr:to>
      <xdr:col>28</xdr:col>
      <xdr:colOff>91440</xdr:colOff>
      <xdr:row>19</xdr:row>
      <xdr:rowOff>0</xdr:rowOff>
    </xdr:to>
    <xdr:sp macro="" textlink="">
      <xdr:nvSpPr>
        <xdr:cNvPr id="45455" name="Line 10">
          <a:extLst>
            <a:ext uri="{FF2B5EF4-FFF2-40B4-BE49-F238E27FC236}">
              <a16:creationId xmlns:a16="http://schemas.microsoft.com/office/drawing/2014/main" id="{D90F6EF5-1FB0-4B72-9D59-E87CFD31249A}"/>
            </a:ext>
          </a:extLst>
        </xdr:cNvPr>
        <xdr:cNvSpPr>
          <a:spLocks noChangeShapeType="1"/>
        </xdr:cNvSpPr>
      </xdr:nvSpPr>
      <xdr:spPr bwMode="auto">
        <a:xfrm flipV="1">
          <a:off x="4465320" y="1607820"/>
          <a:ext cx="0" cy="5638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88582</xdr:colOff>
      <xdr:row>16</xdr:row>
      <xdr:rowOff>1587</xdr:rowOff>
    </xdr:from>
    <xdr:to>
      <xdr:col>27</xdr:col>
      <xdr:colOff>776</xdr:colOff>
      <xdr:row>18</xdr:row>
      <xdr:rowOff>1587</xdr:rowOff>
    </xdr:to>
    <xdr:sp macro="" textlink="">
      <xdr:nvSpPr>
        <xdr:cNvPr id="12" name="テキスト 6">
          <a:extLst>
            <a:ext uri="{FF2B5EF4-FFF2-40B4-BE49-F238E27FC236}">
              <a16:creationId xmlns:a16="http://schemas.microsoft.com/office/drawing/2014/main" id="{67E8A70D-7E7D-4D2D-BDF6-4AE5E0AAF00C}"/>
            </a:ext>
          </a:extLst>
        </xdr:cNvPr>
        <xdr:cNvSpPr txBox="1">
          <a:spLocks noChangeArrowheads="1"/>
        </xdr:cNvSpPr>
      </xdr:nvSpPr>
      <xdr:spPr bwMode="auto">
        <a:xfrm>
          <a:off x="1651000" y="1785937"/>
          <a:ext cx="1785937" cy="222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財貨・サービスの供給　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13335</xdr:colOff>
      <xdr:row>18</xdr:row>
      <xdr:rowOff>10795</xdr:rowOff>
    </xdr:from>
    <xdr:to>
      <xdr:col>4</xdr:col>
      <xdr:colOff>4021</xdr:colOff>
      <xdr:row>26</xdr:row>
      <xdr:rowOff>49</xdr:rowOff>
    </xdr:to>
    <xdr:sp macro="" textlink="">
      <xdr:nvSpPr>
        <xdr:cNvPr id="13" name="テキスト 1">
          <a:extLst>
            <a:ext uri="{FF2B5EF4-FFF2-40B4-BE49-F238E27FC236}">
              <a16:creationId xmlns:a16="http://schemas.microsoft.com/office/drawing/2014/main" id="{89CB1F4B-77F5-4DE0-9410-28F3B6C207D7}"/>
            </a:ext>
          </a:extLst>
        </xdr:cNvPr>
        <xdr:cNvSpPr txBox="1">
          <a:spLocks noChangeArrowheads="1"/>
        </xdr:cNvSpPr>
      </xdr:nvSpPr>
      <xdr:spPr bwMode="auto">
        <a:xfrm>
          <a:off x="257175" y="2066925"/>
          <a:ext cx="238125" cy="904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域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外</a:t>
          </a:r>
        </a:p>
      </xdr:txBody>
    </xdr:sp>
    <xdr:clientData/>
  </xdr:twoCellAnchor>
  <xdr:twoCellAnchor>
    <xdr:from>
      <xdr:col>4</xdr:col>
      <xdr:colOff>30480</xdr:colOff>
      <xdr:row>20</xdr:row>
      <xdr:rowOff>45720</xdr:rowOff>
    </xdr:from>
    <xdr:to>
      <xdr:col>8</xdr:col>
      <xdr:colOff>68580</xdr:colOff>
      <xdr:row>20</xdr:row>
      <xdr:rowOff>45720</xdr:rowOff>
    </xdr:to>
    <xdr:sp macro="" textlink="">
      <xdr:nvSpPr>
        <xdr:cNvPr id="45458" name="Line 13">
          <a:extLst>
            <a:ext uri="{FF2B5EF4-FFF2-40B4-BE49-F238E27FC236}">
              <a16:creationId xmlns:a16="http://schemas.microsoft.com/office/drawing/2014/main" id="{6BA8AF1F-1696-47A6-8B42-0D0209A86DF5}"/>
            </a:ext>
          </a:extLst>
        </xdr:cNvPr>
        <xdr:cNvSpPr>
          <a:spLocks noChangeShapeType="1"/>
        </xdr:cNvSpPr>
      </xdr:nvSpPr>
      <xdr:spPr bwMode="auto">
        <a:xfrm>
          <a:off x="1181100" y="2331720"/>
          <a:ext cx="55626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23</xdr:row>
      <xdr:rowOff>45720</xdr:rowOff>
    </xdr:from>
    <xdr:to>
      <xdr:col>8</xdr:col>
      <xdr:colOff>91440</xdr:colOff>
      <xdr:row>23</xdr:row>
      <xdr:rowOff>45720</xdr:rowOff>
    </xdr:to>
    <xdr:sp macro="" textlink="">
      <xdr:nvSpPr>
        <xdr:cNvPr id="45459" name="Line 14">
          <a:extLst>
            <a:ext uri="{FF2B5EF4-FFF2-40B4-BE49-F238E27FC236}">
              <a16:creationId xmlns:a16="http://schemas.microsoft.com/office/drawing/2014/main" id="{6E00CCE2-CE74-4589-B176-4BB286A7213B}"/>
            </a:ext>
          </a:extLst>
        </xdr:cNvPr>
        <xdr:cNvSpPr>
          <a:spLocks noChangeShapeType="1"/>
        </xdr:cNvSpPr>
      </xdr:nvSpPr>
      <xdr:spPr bwMode="auto">
        <a:xfrm flipH="1">
          <a:off x="1150620" y="2712720"/>
          <a:ext cx="609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29051</xdr:colOff>
      <xdr:row>4</xdr:row>
      <xdr:rowOff>9048</xdr:rowOff>
    </xdr:from>
    <xdr:to>
      <xdr:col>62</xdr:col>
      <xdr:colOff>99520</xdr:colOff>
      <xdr:row>5</xdr:row>
      <xdr:rowOff>91635</xdr:rowOff>
    </xdr:to>
    <xdr:sp macro="" textlink="">
      <xdr:nvSpPr>
        <xdr:cNvPr id="16" name="テキスト 140">
          <a:extLst>
            <a:ext uri="{FF2B5EF4-FFF2-40B4-BE49-F238E27FC236}">
              <a16:creationId xmlns:a16="http://schemas.microsoft.com/office/drawing/2014/main" id="{6AAE4165-FDB0-4C7A-85F7-2683409F339E}"/>
            </a:ext>
          </a:extLst>
        </xdr:cNvPr>
        <xdr:cNvSpPr txBox="1">
          <a:spLocks noChangeArrowheads="1"/>
        </xdr:cNvSpPr>
      </xdr:nvSpPr>
      <xdr:spPr bwMode="auto">
        <a:xfrm>
          <a:off x="7127081" y="462438"/>
          <a:ext cx="1872597" cy="20812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参考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現実最終消費</a:t>
          </a:r>
        </a:p>
      </xdr:txBody>
    </xdr:sp>
    <xdr:clientData/>
  </xdr:twoCellAnchor>
  <xdr:twoCellAnchor>
    <xdr:from>
      <xdr:col>65</xdr:col>
      <xdr:colOff>27129</xdr:colOff>
      <xdr:row>12</xdr:row>
      <xdr:rowOff>60491</xdr:rowOff>
    </xdr:from>
    <xdr:to>
      <xdr:col>78</xdr:col>
      <xdr:colOff>1609</xdr:colOff>
      <xdr:row>14</xdr:row>
      <xdr:rowOff>28363</xdr:rowOff>
    </xdr:to>
    <xdr:sp macro="" textlink="">
      <xdr:nvSpPr>
        <xdr:cNvPr id="17" name="テキスト 20">
          <a:extLst>
            <a:ext uri="{FF2B5EF4-FFF2-40B4-BE49-F238E27FC236}">
              <a16:creationId xmlns:a16="http://schemas.microsoft.com/office/drawing/2014/main" id="{457D6A22-36E6-42FB-B99E-BA6CE6D44F03}"/>
            </a:ext>
          </a:extLst>
        </xdr:cNvPr>
        <xdr:cNvSpPr txBox="1">
          <a:spLocks noChangeArrowheads="1"/>
        </xdr:cNvSpPr>
      </xdr:nvSpPr>
      <xdr:spPr bwMode="auto">
        <a:xfrm>
          <a:off x="8293347" y="1480351"/>
          <a:ext cx="1631174" cy="17329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財貨・サービスの需要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15240</xdr:colOff>
      <xdr:row>19</xdr:row>
      <xdr:rowOff>30480</xdr:rowOff>
    </xdr:from>
    <xdr:to>
      <xdr:col>38</xdr:col>
      <xdr:colOff>76200</xdr:colOff>
      <xdr:row>19</xdr:row>
      <xdr:rowOff>30480</xdr:rowOff>
    </xdr:to>
    <xdr:sp macro="" textlink="">
      <xdr:nvSpPr>
        <xdr:cNvPr id="45462" name="Line 17">
          <a:extLst>
            <a:ext uri="{FF2B5EF4-FFF2-40B4-BE49-F238E27FC236}">
              <a16:creationId xmlns:a16="http://schemas.microsoft.com/office/drawing/2014/main" id="{1E5F067B-3D7D-4CB7-B158-91E0582B1090}"/>
            </a:ext>
          </a:extLst>
        </xdr:cNvPr>
        <xdr:cNvSpPr>
          <a:spLocks noChangeShapeType="1"/>
        </xdr:cNvSpPr>
      </xdr:nvSpPr>
      <xdr:spPr bwMode="auto">
        <a:xfrm>
          <a:off x="4907280" y="2202180"/>
          <a:ext cx="8382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7620</xdr:colOff>
      <xdr:row>24</xdr:row>
      <xdr:rowOff>30480</xdr:rowOff>
    </xdr:from>
    <xdr:to>
      <xdr:col>38</xdr:col>
      <xdr:colOff>91440</xdr:colOff>
      <xdr:row>24</xdr:row>
      <xdr:rowOff>30480</xdr:rowOff>
    </xdr:to>
    <xdr:sp macro="" textlink="">
      <xdr:nvSpPr>
        <xdr:cNvPr id="45463" name="Line 18">
          <a:extLst>
            <a:ext uri="{FF2B5EF4-FFF2-40B4-BE49-F238E27FC236}">
              <a16:creationId xmlns:a16="http://schemas.microsoft.com/office/drawing/2014/main" id="{1FC660D0-40D9-4257-B37A-AB80B2C29890}"/>
            </a:ext>
          </a:extLst>
        </xdr:cNvPr>
        <xdr:cNvSpPr>
          <a:spLocks noChangeShapeType="1"/>
        </xdr:cNvSpPr>
      </xdr:nvSpPr>
      <xdr:spPr bwMode="auto">
        <a:xfrm flipH="1">
          <a:off x="4899660" y="2811780"/>
          <a:ext cx="8610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7620</xdr:colOff>
      <xdr:row>25</xdr:row>
      <xdr:rowOff>0</xdr:rowOff>
    </xdr:from>
    <xdr:to>
      <xdr:col>63</xdr:col>
      <xdr:colOff>7620</xdr:colOff>
      <xdr:row>29</xdr:row>
      <xdr:rowOff>0</xdr:rowOff>
    </xdr:to>
    <xdr:sp macro="" textlink="">
      <xdr:nvSpPr>
        <xdr:cNvPr id="45464" name="Line 19">
          <a:extLst>
            <a:ext uri="{FF2B5EF4-FFF2-40B4-BE49-F238E27FC236}">
              <a16:creationId xmlns:a16="http://schemas.microsoft.com/office/drawing/2014/main" id="{0B1FC9DE-8D77-4981-BFF8-D62AD7E57E32}"/>
            </a:ext>
          </a:extLst>
        </xdr:cNvPr>
        <xdr:cNvSpPr>
          <a:spLocks noChangeShapeType="1"/>
        </xdr:cNvSpPr>
      </xdr:nvSpPr>
      <xdr:spPr bwMode="auto">
        <a:xfrm>
          <a:off x="9037320" y="2895600"/>
          <a:ext cx="0" cy="45720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7620</xdr:colOff>
      <xdr:row>29</xdr:row>
      <xdr:rowOff>0</xdr:rowOff>
    </xdr:from>
    <xdr:to>
      <xdr:col>66</xdr:col>
      <xdr:colOff>0</xdr:colOff>
      <xdr:row>29</xdr:row>
      <xdr:rowOff>0</xdr:rowOff>
    </xdr:to>
    <xdr:sp macro="" textlink="">
      <xdr:nvSpPr>
        <xdr:cNvPr id="45465" name="Line 20">
          <a:extLst>
            <a:ext uri="{FF2B5EF4-FFF2-40B4-BE49-F238E27FC236}">
              <a16:creationId xmlns:a16="http://schemas.microsoft.com/office/drawing/2014/main" id="{E5874190-3010-4C78-9AE8-7F7CCD014324}"/>
            </a:ext>
          </a:extLst>
        </xdr:cNvPr>
        <xdr:cNvSpPr>
          <a:spLocks noChangeShapeType="1"/>
        </xdr:cNvSpPr>
      </xdr:nvSpPr>
      <xdr:spPr bwMode="auto">
        <a:xfrm>
          <a:off x="9037320" y="3352800"/>
          <a:ext cx="381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7620</xdr:colOff>
      <xdr:row>25</xdr:row>
      <xdr:rowOff>7620</xdr:rowOff>
    </xdr:from>
    <xdr:to>
      <xdr:col>62</xdr:col>
      <xdr:colOff>7620</xdr:colOff>
      <xdr:row>31</xdr:row>
      <xdr:rowOff>91440</xdr:rowOff>
    </xdr:to>
    <xdr:sp macro="" textlink="">
      <xdr:nvSpPr>
        <xdr:cNvPr id="45466" name="Line 21">
          <a:extLst>
            <a:ext uri="{FF2B5EF4-FFF2-40B4-BE49-F238E27FC236}">
              <a16:creationId xmlns:a16="http://schemas.microsoft.com/office/drawing/2014/main" id="{48B6E26A-BA69-45E8-A441-F111F9E30324}"/>
            </a:ext>
          </a:extLst>
        </xdr:cNvPr>
        <xdr:cNvSpPr>
          <a:spLocks noChangeShapeType="1"/>
        </xdr:cNvSpPr>
      </xdr:nvSpPr>
      <xdr:spPr bwMode="auto">
        <a:xfrm flipV="1">
          <a:off x="8907780" y="2903220"/>
          <a:ext cx="0" cy="7696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84</xdr:col>
      <xdr:colOff>68580</xdr:colOff>
      <xdr:row>12</xdr:row>
      <xdr:rowOff>22860</xdr:rowOff>
    </xdr:from>
    <xdr:to>
      <xdr:col>84</xdr:col>
      <xdr:colOff>68580</xdr:colOff>
      <xdr:row>15</xdr:row>
      <xdr:rowOff>7620</xdr:rowOff>
    </xdr:to>
    <xdr:sp macro="" textlink="">
      <xdr:nvSpPr>
        <xdr:cNvPr id="45467" name="Line 22">
          <a:extLst>
            <a:ext uri="{FF2B5EF4-FFF2-40B4-BE49-F238E27FC236}">
              <a16:creationId xmlns:a16="http://schemas.microsoft.com/office/drawing/2014/main" id="{44746BC5-5ED6-463A-A3FB-9C59F74BA616}"/>
            </a:ext>
          </a:extLst>
        </xdr:cNvPr>
        <xdr:cNvSpPr>
          <a:spLocks noChangeShapeType="1"/>
        </xdr:cNvSpPr>
      </xdr:nvSpPr>
      <xdr:spPr bwMode="auto">
        <a:xfrm flipH="1" flipV="1">
          <a:off x="11818620" y="1394460"/>
          <a:ext cx="0" cy="32766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53340</xdr:colOff>
      <xdr:row>12</xdr:row>
      <xdr:rowOff>38100</xdr:rowOff>
    </xdr:from>
    <xdr:to>
      <xdr:col>83</xdr:col>
      <xdr:colOff>53340</xdr:colOff>
      <xdr:row>14</xdr:row>
      <xdr:rowOff>83820</xdr:rowOff>
    </xdr:to>
    <xdr:sp macro="" textlink="">
      <xdr:nvSpPr>
        <xdr:cNvPr id="45468" name="Line 23">
          <a:extLst>
            <a:ext uri="{FF2B5EF4-FFF2-40B4-BE49-F238E27FC236}">
              <a16:creationId xmlns:a16="http://schemas.microsoft.com/office/drawing/2014/main" id="{B2D0CC1C-2415-4307-AB70-3B37A8D51E7E}"/>
            </a:ext>
          </a:extLst>
        </xdr:cNvPr>
        <xdr:cNvSpPr>
          <a:spLocks noChangeShapeType="1"/>
        </xdr:cNvSpPr>
      </xdr:nvSpPr>
      <xdr:spPr bwMode="auto">
        <a:xfrm>
          <a:off x="11673840" y="1409700"/>
          <a:ext cx="0" cy="2743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81</xdr:col>
      <xdr:colOff>97155</xdr:colOff>
      <xdr:row>10</xdr:row>
      <xdr:rowOff>19051</xdr:rowOff>
    </xdr:from>
    <xdr:to>
      <xdr:col>86</xdr:col>
      <xdr:colOff>27792</xdr:colOff>
      <xdr:row>12</xdr:row>
      <xdr:rowOff>719</xdr:rowOff>
    </xdr:to>
    <xdr:sp macro="" textlink="">
      <xdr:nvSpPr>
        <xdr:cNvPr id="25" name="テキスト 89">
          <a:extLst>
            <a:ext uri="{FF2B5EF4-FFF2-40B4-BE49-F238E27FC236}">
              <a16:creationId xmlns:a16="http://schemas.microsoft.com/office/drawing/2014/main" id="{1A66DA80-13BC-441C-9E17-920EBB78FEC3}"/>
            </a:ext>
          </a:extLst>
        </xdr:cNvPr>
        <xdr:cNvSpPr txBox="1">
          <a:spLocks noChangeArrowheads="1"/>
        </xdr:cNvSpPr>
      </xdr:nvSpPr>
      <xdr:spPr bwMode="auto">
        <a:xfrm>
          <a:off x="11018308" y="1195918"/>
          <a:ext cx="577850" cy="20109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域 外</a:t>
          </a:r>
        </a:p>
      </xdr:txBody>
    </xdr:sp>
    <xdr:clientData/>
  </xdr:twoCellAnchor>
  <xdr:oneCellAnchor>
    <xdr:from>
      <xdr:col>90</xdr:col>
      <xdr:colOff>74719</xdr:colOff>
      <xdr:row>3</xdr:row>
      <xdr:rowOff>75391</xdr:rowOff>
    </xdr:from>
    <xdr:ext cx="1005916" cy="201850"/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90263CE1-B602-406B-89A5-2177DA3D07DB}"/>
            </a:ext>
          </a:extLst>
        </xdr:cNvPr>
        <xdr:cNvSpPr txBox="1">
          <a:spLocks noChangeArrowheads="1"/>
        </xdr:cNvSpPr>
      </xdr:nvSpPr>
      <xdr:spPr bwMode="auto">
        <a:xfrm>
          <a:off x="12638426" y="409928"/>
          <a:ext cx="1005916" cy="201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（単位：億円）</a:t>
          </a:r>
        </a:p>
      </xdr:txBody>
    </xdr:sp>
    <xdr:clientData/>
  </xdr:oneCellAnchor>
  <xdr:twoCellAnchor>
    <xdr:from>
      <xdr:col>22</xdr:col>
      <xdr:colOff>0</xdr:colOff>
      <xdr:row>25</xdr:row>
      <xdr:rowOff>7620</xdr:rowOff>
    </xdr:from>
    <xdr:to>
      <xdr:col>24</xdr:col>
      <xdr:colOff>53340</xdr:colOff>
      <xdr:row>37</xdr:row>
      <xdr:rowOff>83820</xdr:rowOff>
    </xdr:to>
    <xdr:sp macro="" textlink="">
      <xdr:nvSpPr>
        <xdr:cNvPr id="45471" name="Freeform 28">
          <a:extLst>
            <a:ext uri="{FF2B5EF4-FFF2-40B4-BE49-F238E27FC236}">
              <a16:creationId xmlns:a16="http://schemas.microsoft.com/office/drawing/2014/main" id="{74E0D095-CC85-4A93-A78C-8C191482DF22}"/>
            </a:ext>
          </a:extLst>
        </xdr:cNvPr>
        <xdr:cNvSpPr>
          <a:spLocks/>
        </xdr:cNvSpPr>
      </xdr:nvSpPr>
      <xdr:spPr bwMode="auto">
        <a:xfrm>
          <a:off x="3566160" y="2903220"/>
          <a:ext cx="312420" cy="1447800"/>
        </a:xfrm>
        <a:custGeom>
          <a:avLst/>
          <a:gdLst>
            <a:gd name="T0" fmla="*/ 0 w 32"/>
            <a:gd name="T1" fmla="*/ 0 h 154"/>
            <a:gd name="T2" fmla="*/ 0 w 32"/>
            <a:gd name="T3" fmla="*/ 2147483646 h 154"/>
            <a:gd name="T4" fmla="*/ 2147483646 w 32"/>
            <a:gd name="T5" fmla="*/ 2147483646 h 154"/>
            <a:gd name="T6" fmla="*/ 2147483646 w 32"/>
            <a:gd name="T7" fmla="*/ 2147483646 h 154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32" h="154">
              <a:moveTo>
                <a:pt x="0" y="0"/>
              </a:moveTo>
              <a:lnTo>
                <a:pt x="0" y="84"/>
              </a:lnTo>
              <a:lnTo>
                <a:pt x="32" y="84"/>
              </a:lnTo>
              <a:lnTo>
                <a:pt x="32" y="154"/>
              </a:lnTo>
            </a:path>
          </a:pathLst>
        </a:cu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sm"/>
        </a:ln>
      </xdr:spPr>
    </xdr:sp>
    <xdr:clientData/>
  </xdr:twoCellAnchor>
  <xdr:twoCellAnchor>
    <xdr:from>
      <xdr:col>3</xdr:col>
      <xdr:colOff>123825</xdr:colOff>
      <xdr:row>37</xdr:row>
      <xdr:rowOff>0</xdr:rowOff>
    </xdr:from>
    <xdr:to>
      <xdr:col>17</xdr:col>
      <xdr:colOff>133337</xdr:colOff>
      <xdr:row>39</xdr:row>
      <xdr:rowOff>0</xdr:rowOff>
    </xdr:to>
    <xdr:sp macro="" textlink="">
      <xdr:nvSpPr>
        <xdr:cNvPr id="30" name="テキスト 117">
          <a:extLst>
            <a:ext uri="{FF2B5EF4-FFF2-40B4-BE49-F238E27FC236}">
              <a16:creationId xmlns:a16="http://schemas.microsoft.com/office/drawing/2014/main" id="{6359B46C-3F5F-4697-A466-FECBE7309200}"/>
            </a:ext>
          </a:extLst>
        </xdr:cNvPr>
        <xdr:cNvSpPr txBox="1">
          <a:spLocks noChangeArrowheads="1"/>
        </xdr:cNvSpPr>
      </xdr:nvSpPr>
      <xdr:spPr bwMode="auto">
        <a:xfrm>
          <a:off x="450850" y="4111625"/>
          <a:ext cx="1843088" cy="222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参考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県内総生産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（生産側）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oneCellAnchor>
    <xdr:from>
      <xdr:col>33</xdr:col>
      <xdr:colOff>114402</xdr:colOff>
      <xdr:row>24</xdr:row>
      <xdr:rowOff>71260</xdr:rowOff>
    </xdr:from>
    <xdr:ext cx="177997" cy="570413"/>
    <xdr:sp macro="" textlink="">
      <xdr:nvSpPr>
        <xdr:cNvPr id="31" name="テキスト 36">
          <a:extLst>
            <a:ext uri="{FF2B5EF4-FFF2-40B4-BE49-F238E27FC236}">
              <a16:creationId xmlns:a16="http://schemas.microsoft.com/office/drawing/2014/main" id="{612BC8FD-EFB0-4AB6-A2A8-7D313CFB4197}"/>
            </a:ext>
          </a:extLst>
        </xdr:cNvPr>
        <xdr:cNvSpPr txBox="1">
          <a:spLocks noChangeArrowheads="1"/>
        </xdr:cNvSpPr>
      </xdr:nvSpPr>
      <xdr:spPr bwMode="auto">
        <a:xfrm>
          <a:off x="5151036" y="2784723"/>
          <a:ext cx="177997" cy="57041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  <a:miter lim="800000"/>
          <a:headEnd/>
          <a:tailEnd/>
        </a:ln>
        <a:effectLst/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域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外</a:t>
          </a:r>
        </a:p>
      </xdr:txBody>
    </xdr:sp>
    <xdr:clientData/>
  </xdr:oneCellAnchor>
  <xdr:twoCellAnchor>
    <xdr:from>
      <xdr:col>38</xdr:col>
      <xdr:colOff>7620</xdr:colOff>
      <xdr:row>39</xdr:row>
      <xdr:rowOff>83820</xdr:rowOff>
    </xdr:from>
    <xdr:to>
      <xdr:col>39</xdr:col>
      <xdr:colOff>0</xdr:colOff>
      <xdr:row>41</xdr:row>
      <xdr:rowOff>83820</xdr:rowOff>
    </xdr:to>
    <xdr:sp macro="" textlink="">
      <xdr:nvSpPr>
        <xdr:cNvPr id="45474" name="Arc 31">
          <a:extLst>
            <a:ext uri="{FF2B5EF4-FFF2-40B4-BE49-F238E27FC236}">
              <a16:creationId xmlns:a16="http://schemas.microsoft.com/office/drawing/2014/main" id="{3933C6B8-9519-424C-A6BA-35E0394313CA}"/>
            </a:ext>
          </a:extLst>
        </xdr:cNvPr>
        <xdr:cNvSpPr>
          <a:spLocks/>
        </xdr:cNvSpPr>
      </xdr:nvSpPr>
      <xdr:spPr bwMode="auto">
        <a:xfrm>
          <a:off x="5676900" y="4579620"/>
          <a:ext cx="121920" cy="228600"/>
        </a:xfrm>
        <a:custGeom>
          <a:avLst/>
          <a:gdLst>
            <a:gd name="T0" fmla="*/ 0 w 21600"/>
            <a:gd name="T1" fmla="*/ 0 h 21600"/>
            <a:gd name="T2" fmla="*/ 2147483646 w 21600"/>
            <a:gd name="T3" fmla="*/ 2147483646 h 21600"/>
            <a:gd name="T4" fmla="*/ 0 w 21600"/>
            <a:gd name="T5" fmla="*/ 2147483646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38</xdr:col>
      <xdr:colOff>7620</xdr:colOff>
      <xdr:row>41</xdr:row>
      <xdr:rowOff>83820</xdr:rowOff>
    </xdr:from>
    <xdr:to>
      <xdr:col>39</xdr:col>
      <xdr:colOff>0</xdr:colOff>
      <xdr:row>43</xdr:row>
      <xdr:rowOff>83820</xdr:rowOff>
    </xdr:to>
    <xdr:sp macro="" textlink="">
      <xdr:nvSpPr>
        <xdr:cNvPr id="45475" name="Arc 32">
          <a:extLst>
            <a:ext uri="{FF2B5EF4-FFF2-40B4-BE49-F238E27FC236}">
              <a16:creationId xmlns:a16="http://schemas.microsoft.com/office/drawing/2014/main" id="{5C82A3B3-5B18-4444-B3F9-1D3B9B2240B6}"/>
            </a:ext>
          </a:extLst>
        </xdr:cNvPr>
        <xdr:cNvSpPr>
          <a:spLocks/>
        </xdr:cNvSpPr>
      </xdr:nvSpPr>
      <xdr:spPr bwMode="auto">
        <a:xfrm flipV="1">
          <a:off x="5676900" y="4808220"/>
          <a:ext cx="121920" cy="228600"/>
        </a:xfrm>
        <a:custGeom>
          <a:avLst/>
          <a:gdLst>
            <a:gd name="T0" fmla="*/ 0 w 21600"/>
            <a:gd name="T1" fmla="*/ 0 h 21600"/>
            <a:gd name="T2" fmla="*/ 2147483646 w 21600"/>
            <a:gd name="T3" fmla="*/ 2147483646 h 21600"/>
            <a:gd name="T4" fmla="*/ 0 w 21600"/>
            <a:gd name="T5" fmla="*/ 2147483646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60</xdr:col>
      <xdr:colOff>7620</xdr:colOff>
      <xdr:row>49</xdr:row>
      <xdr:rowOff>0</xdr:rowOff>
    </xdr:from>
    <xdr:to>
      <xdr:col>62</xdr:col>
      <xdr:colOff>0</xdr:colOff>
      <xdr:row>49</xdr:row>
      <xdr:rowOff>0</xdr:rowOff>
    </xdr:to>
    <xdr:sp macro="" textlink="">
      <xdr:nvSpPr>
        <xdr:cNvPr id="45476" name="Line 33">
          <a:extLst>
            <a:ext uri="{FF2B5EF4-FFF2-40B4-BE49-F238E27FC236}">
              <a16:creationId xmlns:a16="http://schemas.microsoft.com/office/drawing/2014/main" id="{570023EA-4572-4E7E-B43B-B2192E939778}"/>
            </a:ext>
          </a:extLst>
        </xdr:cNvPr>
        <xdr:cNvSpPr>
          <a:spLocks noChangeShapeType="1"/>
        </xdr:cNvSpPr>
      </xdr:nvSpPr>
      <xdr:spPr bwMode="auto">
        <a:xfrm>
          <a:off x="8648700" y="5684520"/>
          <a:ext cx="2514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7620</xdr:colOff>
      <xdr:row>47</xdr:row>
      <xdr:rowOff>7620</xdr:rowOff>
    </xdr:from>
    <xdr:to>
      <xdr:col>62</xdr:col>
      <xdr:colOff>7620</xdr:colOff>
      <xdr:row>49</xdr:row>
      <xdr:rowOff>0</xdr:rowOff>
    </xdr:to>
    <xdr:sp macro="" textlink="">
      <xdr:nvSpPr>
        <xdr:cNvPr id="45477" name="Line 34">
          <a:extLst>
            <a:ext uri="{FF2B5EF4-FFF2-40B4-BE49-F238E27FC236}">
              <a16:creationId xmlns:a16="http://schemas.microsoft.com/office/drawing/2014/main" id="{1B96DCD2-FE19-47CB-9F5D-0DB468DD8B4A}"/>
            </a:ext>
          </a:extLst>
        </xdr:cNvPr>
        <xdr:cNvSpPr>
          <a:spLocks noChangeShapeType="1"/>
        </xdr:cNvSpPr>
      </xdr:nvSpPr>
      <xdr:spPr bwMode="auto">
        <a:xfrm flipV="1">
          <a:off x="8907780" y="5417820"/>
          <a:ext cx="0" cy="266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38100</xdr:colOff>
      <xdr:row>54</xdr:row>
      <xdr:rowOff>0</xdr:rowOff>
    </xdr:from>
    <xdr:to>
      <xdr:col>63</xdr:col>
      <xdr:colOff>99060</xdr:colOff>
      <xdr:row>54</xdr:row>
      <xdr:rowOff>0</xdr:rowOff>
    </xdr:to>
    <xdr:sp macro="" textlink="">
      <xdr:nvSpPr>
        <xdr:cNvPr id="45478" name="Line 35">
          <a:extLst>
            <a:ext uri="{FF2B5EF4-FFF2-40B4-BE49-F238E27FC236}">
              <a16:creationId xmlns:a16="http://schemas.microsoft.com/office/drawing/2014/main" id="{57F77440-1045-4398-A7F5-E28FDC5781FD}"/>
            </a:ext>
          </a:extLst>
        </xdr:cNvPr>
        <xdr:cNvSpPr>
          <a:spLocks noChangeShapeType="1"/>
        </xdr:cNvSpPr>
      </xdr:nvSpPr>
      <xdr:spPr bwMode="auto">
        <a:xfrm>
          <a:off x="8938260" y="6256020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60</xdr:col>
      <xdr:colOff>68791</xdr:colOff>
      <xdr:row>60</xdr:row>
      <xdr:rowOff>57150</xdr:rowOff>
    </xdr:from>
    <xdr:to>
      <xdr:col>62</xdr:col>
      <xdr:colOff>115254</xdr:colOff>
      <xdr:row>64</xdr:row>
      <xdr:rowOff>17279</xdr:rowOff>
    </xdr:to>
    <xdr:sp macro="" textlink="">
      <xdr:nvSpPr>
        <xdr:cNvPr id="37" name="テキスト 75">
          <a:extLst>
            <a:ext uri="{FF2B5EF4-FFF2-40B4-BE49-F238E27FC236}">
              <a16:creationId xmlns:a16="http://schemas.microsoft.com/office/drawing/2014/main" id="{44EFBF29-B466-4466-80A5-DEBE51C1C16F}"/>
            </a:ext>
          </a:extLst>
        </xdr:cNvPr>
        <xdr:cNvSpPr txBox="1">
          <a:spLocks noChangeArrowheads="1"/>
        </xdr:cNvSpPr>
      </xdr:nvSpPr>
      <xdr:spPr bwMode="auto">
        <a:xfrm>
          <a:off x="8350249" y="7073900"/>
          <a:ext cx="266700" cy="450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域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外</a:t>
          </a:r>
        </a:p>
      </xdr:txBody>
    </xdr:sp>
    <xdr:clientData/>
  </xdr:twoCellAnchor>
  <xdr:twoCellAnchor>
    <xdr:from>
      <xdr:col>76</xdr:col>
      <xdr:colOff>0</xdr:colOff>
      <xdr:row>25</xdr:row>
      <xdr:rowOff>0</xdr:rowOff>
    </xdr:from>
    <xdr:to>
      <xdr:col>76</xdr:col>
      <xdr:colOff>0</xdr:colOff>
      <xdr:row>31</xdr:row>
      <xdr:rowOff>83820</xdr:rowOff>
    </xdr:to>
    <xdr:sp macro="" textlink="">
      <xdr:nvSpPr>
        <xdr:cNvPr id="45480" name="Line 37">
          <a:extLst>
            <a:ext uri="{FF2B5EF4-FFF2-40B4-BE49-F238E27FC236}">
              <a16:creationId xmlns:a16="http://schemas.microsoft.com/office/drawing/2014/main" id="{D7B8BEC7-2679-495E-A4A0-D788F853D937}"/>
            </a:ext>
          </a:extLst>
        </xdr:cNvPr>
        <xdr:cNvSpPr>
          <a:spLocks noChangeShapeType="1"/>
        </xdr:cNvSpPr>
      </xdr:nvSpPr>
      <xdr:spPr bwMode="auto">
        <a:xfrm flipV="1">
          <a:off x="10713720" y="2895600"/>
          <a:ext cx="0" cy="7696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99060</xdr:colOff>
      <xdr:row>32</xdr:row>
      <xdr:rowOff>7620</xdr:rowOff>
    </xdr:from>
    <xdr:to>
      <xdr:col>81</xdr:col>
      <xdr:colOff>0</xdr:colOff>
      <xdr:row>32</xdr:row>
      <xdr:rowOff>7620</xdr:rowOff>
    </xdr:to>
    <xdr:sp macro="" textlink="">
      <xdr:nvSpPr>
        <xdr:cNvPr id="45481" name="Line 38">
          <a:extLst>
            <a:ext uri="{FF2B5EF4-FFF2-40B4-BE49-F238E27FC236}">
              <a16:creationId xmlns:a16="http://schemas.microsoft.com/office/drawing/2014/main" id="{6BF6A248-9265-4DD1-A3A5-4CEEE8D6AA9A}"/>
            </a:ext>
          </a:extLst>
        </xdr:cNvPr>
        <xdr:cNvSpPr>
          <a:spLocks noChangeShapeType="1"/>
        </xdr:cNvSpPr>
      </xdr:nvSpPr>
      <xdr:spPr bwMode="auto">
        <a:xfrm flipV="1">
          <a:off x="10683240" y="3703320"/>
          <a:ext cx="6781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81</xdr:col>
      <xdr:colOff>0</xdr:colOff>
      <xdr:row>32</xdr:row>
      <xdr:rowOff>22860</xdr:rowOff>
    </xdr:from>
    <xdr:to>
      <xdr:col>81</xdr:col>
      <xdr:colOff>0</xdr:colOff>
      <xdr:row>41</xdr:row>
      <xdr:rowOff>7620</xdr:rowOff>
    </xdr:to>
    <xdr:sp macro="" textlink="">
      <xdr:nvSpPr>
        <xdr:cNvPr id="45482" name="Line 39">
          <a:extLst>
            <a:ext uri="{FF2B5EF4-FFF2-40B4-BE49-F238E27FC236}">
              <a16:creationId xmlns:a16="http://schemas.microsoft.com/office/drawing/2014/main" id="{3CAB5F6F-54CD-4323-9F6C-4B04A5F7FEB6}"/>
            </a:ext>
          </a:extLst>
        </xdr:cNvPr>
        <xdr:cNvSpPr>
          <a:spLocks noChangeShapeType="1"/>
        </xdr:cNvSpPr>
      </xdr:nvSpPr>
      <xdr:spPr bwMode="auto">
        <a:xfrm>
          <a:off x="11361420" y="3718560"/>
          <a:ext cx="0" cy="10134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15240</xdr:colOff>
      <xdr:row>62</xdr:row>
      <xdr:rowOff>68580</xdr:rowOff>
    </xdr:from>
    <xdr:to>
      <xdr:col>81</xdr:col>
      <xdr:colOff>76200</xdr:colOff>
      <xdr:row>62</xdr:row>
      <xdr:rowOff>68580</xdr:rowOff>
    </xdr:to>
    <xdr:sp macro="" textlink="">
      <xdr:nvSpPr>
        <xdr:cNvPr id="45483" name="Line 40">
          <a:extLst>
            <a:ext uri="{FF2B5EF4-FFF2-40B4-BE49-F238E27FC236}">
              <a16:creationId xmlns:a16="http://schemas.microsoft.com/office/drawing/2014/main" id="{CB09F907-BBC2-427E-A44D-E42083B3807B}"/>
            </a:ext>
          </a:extLst>
        </xdr:cNvPr>
        <xdr:cNvSpPr>
          <a:spLocks noChangeShapeType="1"/>
        </xdr:cNvSpPr>
      </xdr:nvSpPr>
      <xdr:spPr bwMode="auto">
        <a:xfrm>
          <a:off x="10858500" y="7277100"/>
          <a:ext cx="5791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7620</xdr:colOff>
      <xdr:row>58</xdr:row>
      <xdr:rowOff>7620</xdr:rowOff>
    </xdr:from>
    <xdr:to>
      <xdr:col>80</xdr:col>
      <xdr:colOff>99060</xdr:colOff>
      <xdr:row>58</xdr:row>
      <xdr:rowOff>7620</xdr:rowOff>
    </xdr:to>
    <xdr:sp macro="" textlink="">
      <xdr:nvSpPr>
        <xdr:cNvPr id="45484" name="Line 41">
          <a:extLst>
            <a:ext uri="{FF2B5EF4-FFF2-40B4-BE49-F238E27FC236}">
              <a16:creationId xmlns:a16="http://schemas.microsoft.com/office/drawing/2014/main" id="{D8B267F4-288E-408B-8655-D4AA6123FC74}"/>
            </a:ext>
          </a:extLst>
        </xdr:cNvPr>
        <xdr:cNvSpPr>
          <a:spLocks noChangeShapeType="1"/>
        </xdr:cNvSpPr>
      </xdr:nvSpPr>
      <xdr:spPr bwMode="auto">
        <a:xfrm flipV="1">
          <a:off x="10850880" y="6743700"/>
          <a:ext cx="4800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81</xdr:col>
      <xdr:colOff>0</xdr:colOff>
      <xdr:row>53</xdr:row>
      <xdr:rowOff>76200</xdr:rowOff>
    </xdr:from>
    <xdr:to>
      <xdr:col>81</xdr:col>
      <xdr:colOff>0</xdr:colOff>
      <xdr:row>58</xdr:row>
      <xdr:rowOff>22860</xdr:rowOff>
    </xdr:to>
    <xdr:sp macro="" textlink="">
      <xdr:nvSpPr>
        <xdr:cNvPr id="45485" name="Line 42">
          <a:extLst>
            <a:ext uri="{FF2B5EF4-FFF2-40B4-BE49-F238E27FC236}">
              <a16:creationId xmlns:a16="http://schemas.microsoft.com/office/drawing/2014/main" id="{5B8252B2-03A9-457B-8DD5-7D90D84FA384}"/>
            </a:ext>
          </a:extLst>
        </xdr:cNvPr>
        <xdr:cNvSpPr>
          <a:spLocks noChangeShapeType="1"/>
        </xdr:cNvSpPr>
      </xdr:nvSpPr>
      <xdr:spPr bwMode="auto">
        <a:xfrm flipV="1">
          <a:off x="11361420" y="6217920"/>
          <a:ext cx="0" cy="5410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7620</xdr:colOff>
      <xdr:row>68</xdr:row>
      <xdr:rowOff>114300</xdr:rowOff>
    </xdr:from>
    <xdr:to>
      <xdr:col>8</xdr:col>
      <xdr:colOff>114300</xdr:colOff>
      <xdr:row>68</xdr:row>
      <xdr:rowOff>114300</xdr:rowOff>
    </xdr:to>
    <xdr:sp macro="" textlink="">
      <xdr:nvSpPr>
        <xdr:cNvPr id="45486" name="Line 43">
          <a:extLst>
            <a:ext uri="{FF2B5EF4-FFF2-40B4-BE49-F238E27FC236}">
              <a16:creationId xmlns:a16="http://schemas.microsoft.com/office/drawing/2014/main" id="{32E8D383-1613-4514-9DDE-70FCB69560ED}"/>
            </a:ext>
          </a:extLst>
        </xdr:cNvPr>
        <xdr:cNvSpPr>
          <a:spLocks noChangeShapeType="1"/>
        </xdr:cNvSpPr>
      </xdr:nvSpPr>
      <xdr:spPr bwMode="auto">
        <a:xfrm flipV="1">
          <a:off x="1546860" y="8031480"/>
          <a:ext cx="23622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0</xdr:colOff>
      <xdr:row>40</xdr:row>
      <xdr:rowOff>60960</xdr:rowOff>
    </xdr:from>
    <xdr:to>
      <xdr:col>45</xdr:col>
      <xdr:colOff>99060</xdr:colOff>
      <xdr:row>40</xdr:row>
      <xdr:rowOff>60960</xdr:rowOff>
    </xdr:to>
    <xdr:sp macro="" textlink="">
      <xdr:nvSpPr>
        <xdr:cNvPr id="45487" name="Line 44">
          <a:extLst>
            <a:ext uri="{FF2B5EF4-FFF2-40B4-BE49-F238E27FC236}">
              <a16:creationId xmlns:a16="http://schemas.microsoft.com/office/drawing/2014/main" id="{BE462350-1FC6-4428-9EC2-408FDD8134BB}"/>
            </a:ext>
          </a:extLst>
        </xdr:cNvPr>
        <xdr:cNvSpPr>
          <a:spLocks noChangeShapeType="1"/>
        </xdr:cNvSpPr>
      </xdr:nvSpPr>
      <xdr:spPr bwMode="auto">
        <a:xfrm>
          <a:off x="6187440" y="4671060"/>
          <a:ext cx="4876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0</xdr:colOff>
      <xdr:row>37</xdr:row>
      <xdr:rowOff>7620</xdr:rowOff>
    </xdr:from>
    <xdr:to>
      <xdr:col>42</xdr:col>
      <xdr:colOff>0</xdr:colOff>
      <xdr:row>40</xdr:row>
      <xdr:rowOff>60960</xdr:rowOff>
    </xdr:to>
    <xdr:sp macro="" textlink="">
      <xdr:nvSpPr>
        <xdr:cNvPr id="45488" name="Line 45">
          <a:extLst>
            <a:ext uri="{FF2B5EF4-FFF2-40B4-BE49-F238E27FC236}">
              <a16:creationId xmlns:a16="http://schemas.microsoft.com/office/drawing/2014/main" id="{A5BD3193-B430-48B2-A3D4-076DACFF0B6C}"/>
            </a:ext>
          </a:extLst>
        </xdr:cNvPr>
        <xdr:cNvSpPr>
          <a:spLocks noChangeShapeType="1"/>
        </xdr:cNvSpPr>
      </xdr:nvSpPr>
      <xdr:spPr bwMode="auto">
        <a:xfrm flipV="1">
          <a:off x="6187440" y="4274820"/>
          <a:ext cx="0" cy="3962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41</xdr:row>
      <xdr:rowOff>83820</xdr:rowOff>
    </xdr:from>
    <xdr:to>
      <xdr:col>45</xdr:col>
      <xdr:colOff>99060</xdr:colOff>
      <xdr:row>41</xdr:row>
      <xdr:rowOff>83820</xdr:rowOff>
    </xdr:to>
    <xdr:sp macro="" textlink="">
      <xdr:nvSpPr>
        <xdr:cNvPr id="45489" name="Line 46">
          <a:extLst>
            <a:ext uri="{FF2B5EF4-FFF2-40B4-BE49-F238E27FC236}">
              <a16:creationId xmlns:a16="http://schemas.microsoft.com/office/drawing/2014/main" id="{A804E2FA-E413-4D61-99BD-04A2B87B4506}"/>
            </a:ext>
          </a:extLst>
        </xdr:cNvPr>
        <xdr:cNvSpPr>
          <a:spLocks noChangeShapeType="1"/>
        </xdr:cNvSpPr>
      </xdr:nvSpPr>
      <xdr:spPr bwMode="auto">
        <a:xfrm>
          <a:off x="5798820" y="4808220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40</xdr:col>
      <xdr:colOff>75565</xdr:colOff>
      <xdr:row>53</xdr:row>
      <xdr:rowOff>3175</xdr:rowOff>
    </xdr:from>
    <xdr:to>
      <xdr:col>44</xdr:col>
      <xdr:colOff>2098</xdr:colOff>
      <xdr:row>56</xdr:row>
      <xdr:rowOff>96362</xdr:rowOff>
    </xdr:to>
    <xdr:sp macro="" textlink="">
      <xdr:nvSpPr>
        <xdr:cNvPr id="49" name="テキスト 75">
          <a:extLst>
            <a:ext uri="{FF2B5EF4-FFF2-40B4-BE49-F238E27FC236}">
              <a16:creationId xmlns:a16="http://schemas.microsoft.com/office/drawing/2014/main" id="{60B423F6-6D48-451C-98E8-F46D10730A42}"/>
            </a:ext>
          </a:extLst>
        </xdr:cNvPr>
        <xdr:cNvSpPr txBox="1">
          <a:spLocks noChangeArrowheads="1"/>
        </xdr:cNvSpPr>
      </xdr:nvSpPr>
      <xdr:spPr bwMode="auto">
        <a:xfrm>
          <a:off x="5076825" y="6067425"/>
          <a:ext cx="371475" cy="4381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域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外</a:t>
          </a:r>
        </a:p>
      </xdr:txBody>
    </xdr:sp>
    <xdr:clientData/>
  </xdr:twoCellAnchor>
  <xdr:twoCellAnchor>
    <xdr:from>
      <xdr:col>43</xdr:col>
      <xdr:colOff>91440</xdr:colOff>
      <xdr:row>55</xdr:row>
      <xdr:rowOff>83820</xdr:rowOff>
    </xdr:from>
    <xdr:to>
      <xdr:col>46</xdr:col>
      <xdr:colOff>0</xdr:colOff>
      <xdr:row>55</xdr:row>
      <xdr:rowOff>83820</xdr:rowOff>
    </xdr:to>
    <xdr:sp macro="" textlink="">
      <xdr:nvSpPr>
        <xdr:cNvPr id="45491" name="Line 49">
          <a:extLst>
            <a:ext uri="{FF2B5EF4-FFF2-40B4-BE49-F238E27FC236}">
              <a16:creationId xmlns:a16="http://schemas.microsoft.com/office/drawing/2014/main" id="{B7FB905A-4385-44B5-AF08-2DC832C0E226}"/>
            </a:ext>
          </a:extLst>
        </xdr:cNvPr>
        <xdr:cNvSpPr>
          <a:spLocks noChangeShapeType="1"/>
        </xdr:cNvSpPr>
      </xdr:nvSpPr>
      <xdr:spPr bwMode="auto">
        <a:xfrm flipH="1">
          <a:off x="6408420" y="6454140"/>
          <a:ext cx="2971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76200</xdr:colOff>
      <xdr:row>54</xdr:row>
      <xdr:rowOff>0</xdr:rowOff>
    </xdr:from>
    <xdr:to>
      <xdr:col>46</xdr:col>
      <xdr:colOff>0</xdr:colOff>
      <xdr:row>54</xdr:row>
      <xdr:rowOff>0</xdr:rowOff>
    </xdr:to>
    <xdr:sp macro="" textlink="">
      <xdr:nvSpPr>
        <xdr:cNvPr id="45492" name="Line 50">
          <a:extLst>
            <a:ext uri="{FF2B5EF4-FFF2-40B4-BE49-F238E27FC236}">
              <a16:creationId xmlns:a16="http://schemas.microsoft.com/office/drawing/2014/main" id="{EB4DF374-7D0F-43C7-98AE-495F16C61B34}"/>
            </a:ext>
          </a:extLst>
        </xdr:cNvPr>
        <xdr:cNvSpPr>
          <a:spLocks noChangeShapeType="1"/>
        </xdr:cNvSpPr>
      </xdr:nvSpPr>
      <xdr:spPr bwMode="auto">
        <a:xfrm>
          <a:off x="6393180" y="6256020"/>
          <a:ext cx="3124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38100</xdr:colOff>
      <xdr:row>57</xdr:row>
      <xdr:rowOff>68580</xdr:rowOff>
    </xdr:from>
    <xdr:to>
      <xdr:col>64</xdr:col>
      <xdr:colOff>0</xdr:colOff>
      <xdr:row>60</xdr:row>
      <xdr:rowOff>45720</xdr:rowOff>
    </xdr:to>
    <xdr:sp macro="" textlink="">
      <xdr:nvSpPr>
        <xdr:cNvPr id="45493" name="Freeform 51">
          <a:extLst>
            <a:ext uri="{FF2B5EF4-FFF2-40B4-BE49-F238E27FC236}">
              <a16:creationId xmlns:a16="http://schemas.microsoft.com/office/drawing/2014/main" id="{F421FE8E-9BD6-4063-A2AE-FE0D83237DFA}"/>
            </a:ext>
          </a:extLst>
        </xdr:cNvPr>
        <xdr:cNvSpPr>
          <a:spLocks/>
        </xdr:cNvSpPr>
      </xdr:nvSpPr>
      <xdr:spPr bwMode="auto">
        <a:xfrm>
          <a:off x="8808720" y="6690360"/>
          <a:ext cx="350520" cy="320040"/>
        </a:xfrm>
        <a:custGeom>
          <a:avLst/>
          <a:gdLst>
            <a:gd name="T0" fmla="*/ 0 w 31"/>
            <a:gd name="T1" fmla="*/ 2147483646 h 31"/>
            <a:gd name="T2" fmla="*/ 0 w 31"/>
            <a:gd name="T3" fmla="*/ 0 h 31"/>
            <a:gd name="T4" fmla="*/ 2147483646 w 31"/>
            <a:gd name="T5" fmla="*/ 0 h 31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31" h="31">
              <a:moveTo>
                <a:pt x="0" y="31"/>
              </a:moveTo>
              <a:lnTo>
                <a:pt x="0" y="0"/>
              </a:lnTo>
              <a:lnTo>
                <a:pt x="31" y="0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arrow" w="med" len="sm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62</xdr:col>
      <xdr:colOff>7620</xdr:colOff>
      <xdr:row>58</xdr:row>
      <xdr:rowOff>60960</xdr:rowOff>
    </xdr:from>
    <xdr:to>
      <xdr:col>64</xdr:col>
      <xdr:colOff>0</xdr:colOff>
      <xdr:row>60</xdr:row>
      <xdr:rowOff>38100</xdr:rowOff>
    </xdr:to>
    <xdr:sp macro="" textlink="">
      <xdr:nvSpPr>
        <xdr:cNvPr id="45494" name="Freeform 52">
          <a:extLst>
            <a:ext uri="{FF2B5EF4-FFF2-40B4-BE49-F238E27FC236}">
              <a16:creationId xmlns:a16="http://schemas.microsoft.com/office/drawing/2014/main" id="{7D16360B-00F9-4643-9AA7-6A555B4ADF3F}"/>
            </a:ext>
          </a:extLst>
        </xdr:cNvPr>
        <xdr:cNvSpPr>
          <a:spLocks/>
        </xdr:cNvSpPr>
      </xdr:nvSpPr>
      <xdr:spPr bwMode="auto">
        <a:xfrm>
          <a:off x="8907780" y="6797040"/>
          <a:ext cx="251460" cy="205740"/>
        </a:xfrm>
        <a:custGeom>
          <a:avLst/>
          <a:gdLst>
            <a:gd name="T0" fmla="*/ 0 w 21"/>
            <a:gd name="T1" fmla="*/ 2147483646 h 22"/>
            <a:gd name="T2" fmla="*/ 0 w 21"/>
            <a:gd name="T3" fmla="*/ 0 h 22"/>
            <a:gd name="T4" fmla="*/ 2147483646 w 21"/>
            <a:gd name="T5" fmla="*/ 0 h 22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" h="22">
              <a:moveTo>
                <a:pt x="0" y="22"/>
              </a:moveTo>
              <a:lnTo>
                <a:pt x="0" y="0"/>
              </a:lnTo>
              <a:lnTo>
                <a:pt x="21" y="0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arrow" w="med" len="sm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34</xdr:col>
      <xdr:colOff>99060</xdr:colOff>
      <xdr:row>50</xdr:row>
      <xdr:rowOff>22860</xdr:rowOff>
    </xdr:from>
    <xdr:to>
      <xdr:col>64</xdr:col>
      <xdr:colOff>0</xdr:colOff>
      <xdr:row>57</xdr:row>
      <xdr:rowOff>60960</xdr:rowOff>
    </xdr:to>
    <xdr:sp macro="" textlink="">
      <xdr:nvSpPr>
        <xdr:cNvPr id="45495" name="Freeform 53">
          <a:extLst>
            <a:ext uri="{FF2B5EF4-FFF2-40B4-BE49-F238E27FC236}">
              <a16:creationId xmlns:a16="http://schemas.microsoft.com/office/drawing/2014/main" id="{0CF39F96-F57E-4834-BA1D-5A40975B1E18}"/>
            </a:ext>
          </a:extLst>
        </xdr:cNvPr>
        <xdr:cNvSpPr>
          <a:spLocks/>
        </xdr:cNvSpPr>
      </xdr:nvSpPr>
      <xdr:spPr bwMode="auto">
        <a:xfrm>
          <a:off x="5250180" y="5821680"/>
          <a:ext cx="3909060" cy="861060"/>
        </a:xfrm>
        <a:custGeom>
          <a:avLst/>
          <a:gdLst>
            <a:gd name="T0" fmla="*/ 0 w 390"/>
            <a:gd name="T1" fmla="*/ 2147483646 h 114"/>
            <a:gd name="T2" fmla="*/ 0 w 390"/>
            <a:gd name="T3" fmla="*/ 2147483646 h 114"/>
            <a:gd name="T4" fmla="*/ 2147483646 w 390"/>
            <a:gd name="T5" fmla="*/ 2147483646 h 114"/>
            <a:gd name="T6" fmla="*/ 2147483646 w 390"/>
            <a:gd name="T7" fmla="*/ 0 h 114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390" h="114">
              <a:moveTo>
                <a:pt x="0" y="90"/>
              </a:moveTo>
              <a:lnTo>
                <a:pt x="0" y="114"/>
              </a:lnTo>
              <a:lnTo>
                <a:pt x="343" y="114"/>
              </a:lnTo>
              <a:lnTo>
                <a:pt x="390" y="0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60</xdr:col>
      <xdr:colOff>7620</xdr:colOff>
      <xdr:row>54</xdr:row>
      <xdr:rowOff>0</xdr:rowOff>
    </xdr:from>
    <xdr:to>
      <xdr:col>61</xdr:col>
      <xdr:colOff>68580</xdr:colOff>
      <xdr:row>54</xdr:row>
      <xdr:rowOff>0</xdr:rowOff>
    </xdr:to>
    <xdr:sp macro="" textlink="">
      <xdr:nvSpPr>
        <xdr:cNvPr id="45496" name="Line 54">
          <a:extLst>
            <a:ext uri="{FF2B5EF4-FFF2-40B4-BE49-F238E27FC236}">
              <a16:creationId xmlns:a16="http://schemas.microsoft.com/office/drawing/2014/main" id="{CDCB4972-070D-40BB-8A02-0E87A3FCC54C}"/>
            </a:ext>
          </a:extLst>
        </xdr:cNvPr>
        <xdr:cNvSpPr>
          <a:spLocks noChangeShapeType="1"/>
        </xdr:cNvSpPr>
      </xdr:nvSpPr>
      <xdr:spPr bwMode="auto">
        <a:xfrm>
          <a:off x="8648700" y="6256020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37</xdr:row>
      <xdr:rowOff>7620</xdr:rowOff>
    </xdr:from>
    <xdr:to>
      <xdr:col>40</xdr:col>
      <xdr:colOff>0</xdr:colOff>
      <xdr:row>40</xdr:row>
      <xdr:rowOff>60960</xdr:rowOff>
    </xdr:to>
    <xdr:sp macro="" textlink="">
      <xdr:nvSpPr>
        <xdr:cNvPr id="45497" name="Line 55">
          <a:extLst>
            <a:ext uri="{FF2B5EF4-FFF2-40B4-BE49-F238E27FC236}">
              <a16:creationId xmlns:a16="http://schemas.microsoft.com/office/drawing/2014/main" id="{FC03ED59-AE74-4D95-8872-99D79CB53A29}"/>
            </a:ext>
          </a:extLst>
        </xdr:cNvPr>
        <xdr:cNvSpPr>
          <a:spLocks noChangeShapeType="1"/>
        </xdr:cNvSpPr>
      </xdr:nvSpPr>
      <xdr:spPr bwMode="auto">
        <a:xfrm flipV="1">
          <a:off x="5928360" y="4274820"/>
          <a:ext cx="0" cy="3962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76200</xdr:colOff>
      <xdr:row>40</xdr:row>
      <xdr:rowOff>60960</xdr:rowOff>
    </xdr:from>
    <xdr:to>
      <xdr:col>39</xdr:col>
      <xdr:colOff>99060</xdr:colOff>
      <xdr:row>40</xdr:row>
      <xdr:rowOff>60960</xdr:rowOff>
    </xdr:to>
    <xdr:sp macro="" textlink="">
      <xdr:nvSpPr>
        <xdr:cNvPr id="45498" name="Line 56">
          <a:extLst>
            <a:ext uri="{FF2B5EF4-FFF2-40B4-BE49-F238E27FC236}">
              <a16:creationId xmlns:a16="http://schemas.microsoft.com/office/drawing/2014/main" id="{B00CD42F-08C3-450B-84A5-3D1C62B27555}"/>
            </a:ext>
          </a:extLst>
        </xdr:cNvPr>
        <xdr:cNvSpPr>
          <a:spLocks noChangeShapeType="1"/>
        </xdr:cNvSpPr>
      </xdr:nvSpPr>
      <xdr:spPr bwMode="auto">
        <a:xfrm flipH="1">
          <a:off x="5745480" y="4671060"/>
          <a:ext cx="152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137160</xdr:colOff>
      <xdr:row>68</xdr:row>
      <xdr:rowOff>144780</xdr:rowOff>
    </xdr:from>
    <xdr:to>
      <xdr:col>25</xdr:col>
      <xdr:colOff>83820</xdr:colOff>
      <xdr:row>68</xdr:row>
      <xdr:rowOff>152400</xdr:rowOff>
    </xdr:to>
    <xdr:sp macro="" textlink="">
      <xdr:nvSpPr>
        <xdr:cNvPr id="45499" name="Line 59">
          <a:extLst>
            <a:ext uri="{FF2B5EF4-FFF2-40B4-BE49-F238E27FC236}">
              <a16:creationId xmlns:a16="http://schemas.microsoft.com/office/drawing/2014/main" id="{842850D6-72D0-4DD2-AF40-D76888E2E1B1}"/>
            </a:ext>
          </a:extLst>
        </xdr:cNvPr>
        <xdr:cNvSpPr>
          <a:spLocks noChangeShapeType="1"/>
        </xdr:cNvSpPr>
      </xdr:nvSpPr>
      <xdr:spPr bwMode="auto">
        <a:xfrm rot="-180000">
          <a:off x="3825240" y="8061960"/>
          <a:ext cx="213360" cy="76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7620</xdr:colOff>
      <xdr:row>50</xdr:row>
      <xdr:rowOff>7620</xdr:rowOff>
    </xdr:from>
    <xdr:to>
      <xdr:col>78</xdr:col>
      <xdr:colOff>7620</xdr:colOff>
      <xdr:row>58</xdr:row>
      <xdr:rowOff>7620</xdr:rowOff>
    </xdr:to>
    <xdr:sp macro="" textlink="">
      <xdr:nvSpPr>
        <xdr:cNvPr id="45500" name="Line 60">
          <a:extLst>
            <a:ext uri="{FF2B5EF4-FFF2-40B4-BE49-F238E27FC236}">
              <a16:creationId xmlns:a16="http://schemas.microsoft.com/office/drawing/2014/main" id="{5140A389-B3AF-4EA7-AE08-620E3AF6FE03}"/>
            </a:ext>
          </a:extLst>
        </xdr:cNvPr>
        <xdr:cNvSpPr>
          <a:spLocks noChangeShapeType="1"/>
        </xdr:cNvSpPr>
      </xdr:nvSpPr>
      <xdr:spPr bwMode="auto">
        <a:xfrm>
          <a:off x="10980420" y="5806440"/>
          <a:ext cx="0" cy="9372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7620</xdr:colOff>
      <xdr:row>50</xdr:row>
      <xdr:rowOff>7620</xdr:rowOff>
    </xdr:from>
    <xdr:to>
      <xdr:col>78</xdr:col>
      <xdr:colOff>0</xdr:colOff>
      <xdr:row>50</xdr:row>
      <xdr:rowOff>7620</xdr:rowOff>
    </xdr:to>
    <xdr:sp macro="" textlink="">
      <xdr:nvSpPr>
        <xdr:cNvPr id="45501" name="Line 61">
          <a:extLst>
            <a:ext uri="{FF2B5EF4-FFF2-40B4-BE49-F238E27FC236}">
              <a16:creationId xmlns:a16="http://schemas.microsoft.com/office/drawing/2014/main" id="{9F2152B3-1DBF-4E69-BC29-C1CF1922804C}"/>
            </a:ext>
          </a:extLst>
        </xdr:cNvPr>
        <xdr:cNvSpPr>
          <a:spLocks noChangeShapeType="1"/>
        </xdr:cNvSpPr>
      </xdr:nvSpPr>
      <xdr:spPr bwMode="auto">
        <a:xfrm flipV="1">
          <a:off x="10203180" y="5806440"/>
          <a:ext cx="7696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15240</xdr:colOff>
      <xdr:row>28</xdr:row>
      <xdr:rowOff>60960</xdr:rowOff>
    </xdr:from>
    <xdr:to>
      <xdr:col>41</xdr:col>
      <xdr:colOff>99060</xdr:colOff>
      <xdr:row>32</xdr:row>
      <xdr:rowOff>0</xdr:rowOff>
    </xdr:to>
    <xdr:sp macro="" textlink="">
      <xdr:nvSpPr>
        <xdr:cNvPr id="45502" name="Freeform 62">
          <a:extLst>
            <a:ext uri="{FF2B5EF4-FFF2-40B4-BE49-F238E27FC236}">
              <a16:creationId xmlns:a16="http://schemas.microsoft.com/office/drawing/2014/main" id="{F39FC223-802A-4456-B3A0-07FD03539240}"/>
            </a:ext>
          </a:extLst>
        </xdr:cNvPr>
        <xdr:cNvSpPr>
          <a:spLocks/>
        </xdr:cNvSpPr>
      </xdr:nvSpPr>
      <xdr:spPr bwMode="auto">
        <a:xfrm flipH="1">
          <a:off x="5295900" y="3299460"/>
          <a:ext cx="861060" cy="396240"/>
        </a:xfrm>
        <a:custGeom>
          <a:avLst/>
          <a:gdLst>
            <a:gd name="T0" fmla="*/ 0 w 21"/>
            <a:gd name="T1" fmla="*/ 2147483646 h 22"/>
            <a:gd name="T2" fmla="*/ 0 w 21"/>
            <a:gd name="T3" fmla="*/ 0 h 22"/>
            <a:gd name="T4" fmla="*/ 2147483646 w 21"/>
            <a:gd name="T5" fmla="*/ 0 h 22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" h="22">
              <a:moveTo>
                <a:pt x="0" y="22"/>
              </a:moveTo>
              <a:lnTo>
                <a:pt x="0" y="0"/>
              </a:lnTo>
              <a:lnTo>
                <a:pt x="21" y="0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arrow" w="med" len="sm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35</xdr:col>
      <xdr:colOff>15240</xdr:colOff>
      <xdr:row>30</xdr:row>
      <xdr:rowOff>30480</xdr:rowOff>
    </xdr:from>
    <xdr:to>
      <xdr:col>40</xdr:col>
      <xdr:colOff>0</xdr:colOff>
      <xdr:row>32</xdr:row>
      <xdr:rowOff>0</xdr:rowOff>
    </xdr:to>
    <xdr:sp macro="" textlink="">
      <xdr:nvSpPr>
        <xdr:cNvPr id="45503" name="Freeform 63">
          <a:extLst>
            <a:ext uri="{FF2B5EF4-FFF2-40B4-BE49-F238E27FC236}">
              <a16:creationId xmlns:a16="http://schemas.microsoft.com/office/drawing/2014/main" id="{40530EF9-468E-4C8F-92CD-6F47AE14B62D}"/>
            </a:ext>
          </a:extLst>
        </xdr:cNvPr>
        <xdr:cNvSpPr>
          <a:spLocks/>
        </xdr:cNvSpPr>
      </xdr:nvSpPr>
      <xdr:spPr bwMode="auto">
        <a:xfrm rot="5400000">
          <a:off x="5513070" y="3280410"/>
          <a:ext cx="198120" cy="632460"/>
        </a:xfrm>
        <a:custGeom>
          <a:avLst/>
          <a:gdLst>
            <a:gd name="T0" fmla="*/ 0 w 21"/>
            <a:gd name="T1" fmla="*/ 2147483646 h 22"/>
            <a:gd name="T2" fmla="*/ 0 w 21"/>
            <a:gd name="T3" fmla="*/ 0 h 22"/>
            <a:gd name="T4" fmla="*/ 2147483646 w 21"/>
            <a:gd name="T5" fmla="*/ 0 h 22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" h="22">
              <a:moveTo>
                <a:pt x="0" y="22"/>
              </a:moveTo>
              <a:lnTo>
                <a:pt x="0" y="0"/>
              </a:lnTo>
              <a:lnTo>
                <a:pt x="21" y="0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arrow" w="med" len="sm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54</xdr:col>
      <xdr:colOff>0</xdr:colOff>
      <xdr:row>55</xdr:row>
      <xdr:rowOff>0</xdr:rowOff>
    </xdr:from>
    <xdr:to>
      <xdr:col>56</xdr:col>
      <xdr:colOff>0</xdr:colOff>
      <xdr:row>55</xdr:row>
      <xdr:rowOff>0</xdr:rowOff>
    </xdr:to>
    <xdr:sp macro="" textlink="">
      <xdr:nvSpPr>
        <xdr:cNvPr id="45504" name="Line 64">
          <a:extLst>
            <a:ext uri="{FF2B5EF4-FFF2-40B4-BE49-F238E27FC236}">
              <a16:creationId xmlns:a16="http://schemas.microsoft.com/office/drawing/2014/main" id="{2C24995B-16CD-4CE7-ADC9-8F571EC190DD}"/>
            </a:ext>
          </a:extLst>
        </xdr:cNvPr>
        <xdr:cNvSpPr>
          <a:spLocks noChangeShapeType="1"/>
        </xdr:cNvSpPr>
      </xdr:nvSpPr>
      <xdr:spPr bwMode="auto">
        <a:xfrm>
          <a:off x="7741920" y="6370320"/>
          <a:ext cx="4114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54</xdr:col>
      <xdr:colOff>7620</xdr:colOff>
      <xdr:row>41</xdr:row>
      <xdr:rowOff>7620</xdr:rowOff>
    </xdr:from>
    <xdr:to>
      <xdr:col>56</xdr:col>
      <xdr:colOff>0</xdr:colOff>
      <xdr:row>41</xdr:row>
      <xdr:rowOff>7620</xdr:rowOff>
    </xdr:to>
    <xdr:sp macro="" textlink="">
      <xdr:nvSpPr>
        <xdr:cNvPr id="45505" name="Line 65">
          <a:extLst>
            <a:ext uri="{FF2B5EF4-FFF2-40B4-BE49-F238E27FC236}">
              <a16:creationId xmlns:a16="http://schemas.microsoft.com/office/drawing/2014/main" id="{F4058444-8A15-495A-85DE-B1D2C9BE1184}"/>
            </a:ext>
          </a:extLst>
        </xdr:cNvPr>
        <xdr:cNvSpPr>
          <a:spLocks noChangeShapeType="1"/>
        </xdr:cNvSpPr>
      </xdr:nvSpPr>
      <xdr:spPr bwMode="auto">
        <a:xfrm>
          <a:off x="7749540" y="4732020"/>
          <a:ext cx="4038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7620</xdr:colOff>
      <xdr:row>25</xdr:row>
      <xdr:rowOff>60960</xdr:rowOff>
    </xdr:from>
    <xdr:to>
      <xdr:col>20</xdr:col>
      <xdr:colOff>7620</xdr:colOff>
      <xdr:row>28</xdr:row>
      <xdr:rowOff>76200</xdr:rowOff>
    </xdr:to>
    <xdr:sp macro="" textlink="">
      <xdr:nvSpPr>
        <xdr:cNvPr id="45506" name="Line 66">
          <a:extLst>
            <a:ext uri="{FF2B5EF4-FFF2-40B4-BE49-F238E27FC236}">
              <a16:creationId xmlns:a16="http://schemas.microsoft.com/office/drawing/2014/main" id="{06705917-04F1-401D-9899-A3E70EA9F7FC}"/>
            </a:ext>
          </a:extLst>
        </xdr:cNvPr>
        <xdr:cNvSpPr>
          <a:spLocks noChangeShapeType="1"/>
        </xdr:cNvSpPr>
      </xdr:nvSpPr>
      <xdr:spPr bwMode="auto">
        <a:xfrm flipV="1">
          <a:off x="3314700" y="2956560"/>
          <a:ext cx="0" cy="35814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99060</xdr:colOff>
      <xdr:row>25</xdr:row>
      <xdr:rowOff>0</xdr:rowOff>
    </xdr:from>
    <xdr:to>
      <xdr:col>77</xdr:col>
      <xdr:colOff>114300</xdr:colOff>
      <xdr:row>28</xdr:row>
      <xdr:rowOff>60960</xdr:rowOff>
    </xdr:to>
    <xdr:sp macro="" textlink="">
      <xdr:nvSpPr>
        <xdr:cNvPr id="45507" name="Line 68">
          <a:extLst>
            <a:ext uri="{FF2B5EF4-FFF2-40B4-BE49-F238E27FC236}">
              <a16:creationId xmlns:a16="http://schemas.microsoft.com/office/drawing/2014/main" id="{9185B812-B0E2-4522-AF5F-1923F9520FD3}"/>
            </a:ext>
          </a:extLst>
        </xdr:cNvPr>
        <xdr:cNvSpPr>
          <a:spLocks noChangeShapeType="1"/>
        </xdr:cNvSpPr>
      </xdr:nvSpPr>
      <xdr:spPr bwMode="auto">
        <a:xfrm flipH="1">
          <a:off x="10942320" y="2895600"/>
          <a:ext cx="15240" cy="40386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99060</xdr:colOff>
      <xdr:row>28</xdr:row>
      <xdr:rowOff>60960</xdr:rowOff>
    </xdr:from>
    <xdr:to>
      <xdr:col>92</xdr:col>
      <xdr:colOff>7620</xdr:colOff>
      <xdr:row>28</xdr:row>
      <xdr:rowOff>68580</xdr:rowOff>
    </xdr:to>
    <xdr:sp macro="" textlink="">
      <xdr:nvSpPr>
        <xdr:cNvPr id="45508" name="Line 69">
          <a:extLst>
            <a:ext uri="{FF2B5EF4-FFF2-40B4-BE49-F238E27FC236}">
              <a16:creationId xmlns:a16="http://schemas.microsoft.com/office/drawing/2014/main" id="{CB5577D3-01C3-42C3-9D4E-6CC7C5AD451C}"/>
            </a:ext>
          </a:extLst>
        </xdr:cNvPr>
        <xdr:cNvSpPr>
          <a:spLocks noChangeShapeType="1"/>
        </xdr:cNvSpPr>
      </xdr:nvSpPr>
      <xdr:spPr bwMode="auto">
        <a:xfrm>
          <a:off x="10942320" y="3299460"/>
          <a:ext cx="1851660" cy="762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99060</xdr:colOff>
      <xdr:row>28</xdr:row>
      <xdr:rowOff>60960</xdr:rowOff>
    </xdr:from>
    <xdr:to>
      <xdr:col>86</xdr:col>
      <xdr:colOff>99060</xdr:colOff>
      <xdr:row>30</xdr:row>
      <xdr:rowOff>83820</xdr:rowOff>
    </xdr:to>
    <xdr:sp macro="" textlink="">
      <xdr:nvSpPr>
        <xdr:cNvPr id="45509" name="Line 74">
          <a:extLst>
            <a:ext uri="{FF2B5EF4-FFF2-40B4-BE49-F238E27FC236}">
              <a16:creationId xmlns:a16="http://schemas.microsoft.com/office/drawing/2014/main" id="{3E9E6445-FBEB-4278-B5EC-B0167EE5D612}"/>
            </a:ext>
          </a:extLst>
        </xdr:cNvPr>
        <xdr:cNvSpPr>
          <a:spLocks noChangeShapeType="1"/>
        </xdr:cNvSpPr>
      </xdr:nvSpPr>
      <xdr:spPr bwMode="auto">
        <a:xfrm>
          <a:off x="12108180" y="3299460"/>
          <a:ext cx="0" cy="25146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7620</xdr:colOff>
      <xdr:row>28</xdr:row>
      <xdr:rowOff>60960</xdr:rowOff>
    </xdr:from>
    <xdr:to>
      <xdr:col>92</xdr:col>
      <xdr:colOff>7620</xdr:colOff>
      <xdr:row>37</xdr:row>
      <xdr:rowOff>0</xdr:rowOff>
    </xdr:to>
    <xdr:sp macro="" textlink="">
      <xdr:nvSpPr>
        <xdr:cNvPr id="45510" name="Line 76">
          <a:extLst>
            <a:ext uri="{FF2B5EF4-FFF2-40B4-BE49-F238E27FC236}">
              <a16:creationId xmlns:a16="http://schemas.microsoft.com/office/drawing/2014/main" id="{F96D4438-4348-47E3-9CF9-4C6706B92EC6}"/>
            </a:ext>
          </a:extLst>
        </xdr:cNvPr>
        <xdr:cNvSpPr>
          <a:spLocks noChangeShapeType="1"/>
        </xdr:cNvSpPr>
      </xdr:nvSpPr>
      <xdr:spPr bwMode="auto">
        <a:xfrm flipH="1">
          <a:off x="12793980" y="3299460"/>
          <a:ext cx="0" cy="96774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15240</xdr:colOff>
      <xdr:row>57</xdr:row>
      <xdr:rowOff>83820</xdr:rowOff>
    </xdr:from>
    <xdr:to>
      <xdr:col>25</xdr:col>
      <xdr:colOff>68580</xdr:colOff>
      <xdr:row>66</xdr:row>
      <xdr:rowOff>0</xdr:rowOff>
    </xdr:to>
    <xdr:sp macro="" textlink="">
      <xdr:nvSpPr>
        <xdr:cNvPr id="45511" name="Rectangle 79">
          <a:extLst>
            <a:ext uri="{FF2B5EF4-FFF2-40B4-BE49-F238E27FC236}">
              <a16:creationId xmlns:a16="http://schemas.microsoft.com/office/drawing/2014/main" id="{D2CF9061-23CB-4346-A3B7-5A31777C307D}"/>
            </a:ext>
          </a:extLst>
        </xdr:cNvPr>
        <xdr:cNvSpPr>
          <a:spLocks noChangeArrowheads="1"/>
        </xdr:cNvSpPr>
      </xdr:nvSpPr>
      <xdr:spPr bwMode="auto">
        <a:xfrm>
          <a:off x="906780" y="6705600"/>
          <a:ext cx="3116580" cy="982980"/>
        </a:xfrm>
        <a:prstGeom prst="rect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84</xdr:col>
      <xdr:colOff>89246</xdr:colOff>
      <xdr:row>41</xdr:row>
      <xdr:rowOff>70137</xdr:rowOff>
    </xdr:from>
    <xdr:to>
      <xdr:col>98</xdr:col>
      <xdr:colOff>74604</xdr:colOff>
      <xdr:row>43</xdr:row>
      <xdr:rowOff>59311</xdr:rowOff>
    </xdr:to>
    <xdr:sp macro="" textlink="">
      <xdr:nvSpPr>
        <xdr:cNvPr id="75" name="Text Box 77">
          <a:extLst>
            <a:ext uri="{FF2B5EF4-FFF2-40B4-BE49-F238E27FC236}">
              <a16:creationId xmlns:a16="http://schemas.microsoft.com/office/drawing/2014/main" id="{1757EDE4-84F4-455F-8ED5-8A2628C764B7}"/>
            </a:ext>
          </a:extLst>
        </xdr:cNvPr>
        <xdr:cNvSpPr txBox="1">
          <a:spLocks noChangeArrowheads="1"/>
        </xdr:cNvSpPr>
      </xdr:nvSpPr>
      <xdr:spPr bwMode="auto">
        <a:xfrm>
          <a:off x="10310379" y="4694957"/>
          <a:ext cx="1672359" cy="19670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（参考）非金融資産の増加</a:t>
          </a:r>
        </a:p>
      </xdr:txBody>
    </xdr:sp>
    <xdr:clientData/>
  </xdr:twoCellAnchor>
  <xdr:twoCellAnchor>
    <xdr:from>
      <xdr:col>4</xdr:col>
      <xdr:colOff>73948</xdr:colOff>
      <xdr:row>57</xdr:row>
      <xdr:rowOff>2309</xdr:rowOff>
    </xdr:from>
    <xdr:to>
      <xdr:col>22</xdr:col>
      <xdr:colOff>29797</xdr:colOff>
      <xdr:row>59</xdr:row>
      <xdr:rowOff>119</xdr:rowOff>
    </xdr:to>
    <xdr:sp macro="" textlink="">
      <xdr:nvSpPr>
        <xdr:cNvPr id="77" name="テキスト 117">
          <a:extLst>
            <a:ext uri="{FF2B5EF4-FFF2-40B4-BE49-F238E27FC236}">
              <a16:creationId xmlns:a16="http://schemas.microsoft.com/office/drawing/2014/main" id="{6D702D1E-1A45-42D5-9481-07A4C1DB8DE4}"/>
            </a:ext>
          </a:extLst>
        </xdr:cNvPr>
        <xdr:cNvSpPr txBox="1">
          <a:spLocks noChangeArrowheads="1"/>
        </xdr:cNvSpPr>
      </xdr:nvSpPr>
      <xdr:spPr bwMode="auto">
        <a:xfrm>
          <a:off x="536863" y="6425045"/>
          <a:ext cx="2208069" cy="21647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参考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財貨・サービスの移出入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T84"/>
  <sheetViews>
    <sheetView tabSelected="1" view="pageBreakPreview" zoomScale="69" zoomScaleNormal="100" zoomScaleSheetLayoutView="69" workbookViewId="0">
      <selection activeCell="AZ12" sqref="AZ12"/>
    </sheetView>
  </sheetViews>
  <sheetFormatPr defaultColWidth="9.140625" defaultRowHeight="12" x14ac:dyDescent="0.15"/>
  <cols>
    <col min="1" max="1" width="2.28515625" style="2" customWidth="1"/>
    <col min="2" max="2" width="3.5703125" style="1" bestFit="1" customWidth="1"/>
    <col min="3" max="3" width="4.140625" style="37" customWidth="1"/>
    <col min="4" max="4" width="23" style="15" customWidth="1"/>
    <col min="5" max="12" width="2.85546875" style="16" customWidth="1"/>
    <col min="13" max="13" width="2" style="16" customWidth="1"/>
    <col min="14" max="15" width="2.85546875" style="16" customWidth="1"/>
    <col min="16" max="16" width="2" style="16" customWidth="1"/>
    <col min="17" max="17" width="4.140625" style="16" customWidth="1"/>
    <col min="18" max="18" width="2.85546875" style="16" customWidth="1"/>
    <col min="19" max="19" width="2.140625" style="16" customWidth="1"/>
    <col min="20" max="20" width="2.5703125" style="16" customWidth="1"/>
    <col min="21" max="21" width="2" style="16" customWidth="1"/>
    <col min="22" max="22" width="2.85546875" style="16" customWidth="1"/>
    <col min="23" max="23" width="2" style="16" customWidth="1"/>
    <col min="24" max="24" width="1.85546875" style="16" customWidth="1"/>
    <col min="25" max="27" width="2.85546875" style="16" customWidth="1"/>
    <col min="28" max="28" width="2.28515625" style="16" customWidth="1"/>
    <col min="29" max="29" width="2.85546875" style="16" customWidth="1"/>
    <col min="30" max="30" width="1.7109375" style="16" customWidth="1"/>
    <col min="31" max="31" width="2.140625" style="16" customWidth="1"/>
    <col min="32" max="32" width="3.140625" style="16" customWidth="1"/>
    <col min="33" max="34" width="2.85546875" style="16" customWidth="1"/>
    <col min="35" max="35" width="2.42578125" style="16" customWidth="1"/>
    <col min="36" max="36" width="2.140625" style="16" customWidth="1"/>
    <col min="37" max="37" width="7.140625" style="16" customWidth="1"/>
    <col min="38" max="38" width="2.140625" style="16" customWidth="1"/>
    <col min="39" max="39" width="5.5703125" style="16" customWidth="1"/>
    <col min="40" max="40" width="1.85546875" style="16" customWidth="1"/>
    <col min="41" max="41" width="2.140625" style="16" customWidth="1"/>
    <col min="42" max="42" width="2.42578125" style="16" customWidth="1"/>
    <col min="43" max="43" width="3.42578125" style="16" customWidth="1"/>
    <col min="44" max="44" width="2.28515625" style="16" customWidth="1"/>
    <col min="45" max="45" width="2.140625" style="16" customWidth="1"/>
    <col min="46" max="46" width="2.85546875" style="16" customWidth="1"/>
    <col min="47" max="16384" width="9.140625" style="2"/>
  </cols>
  <sheetData>
    <row r="1" spans="2:46" ht="18.75" x14ac:dyDescent="0.15">
      <c r="C1" s="198" t="s">
        <v>0</v>
      </c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2:46" x14ac:dyDescent="0.15">
      <c r="C2" s="199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</row>
    <row r="3" spans="2:46" x14ac:dyDescent="0.15">
      <c r="C3" s="199"/>
      <c r="D3" s="1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00" t="s">
        <v>106</v>
      </c>
      <c r="AT3" s="2"/>
    </row>
    <row r="4" spans="2:46" x14ac:dyDescent="0.15">
      <c r="C4" s="199"/>
      <c r="D4" s="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</row>
    <row r="5" spans="2:46" ht="16.5" customHeight="1" thickBot="1" x14ac:dyDescent="0.2">
      <c r="B5" s="201" t="s">
        <v>1</v>
      </c>
      <c r="C5" s="199"/>
      <c r="D5" s="1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72">
        <f>15589067/100</f>
        <v>155890.67000000001</v>
      </c>
      <c r="Y5" s="72"/>
      <c r="Z5" s="72"/>
      <c r="AA5" s="7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</row>
    <row r="6" spans="2:46" ht="30" customHeight="1" x14ac:dyDescent="0.15">
      <c r="B6" s="202"/>
      <c r="C6" s="199" t="s">
        <v>52</v>
      </c>
      <c r="D6" s="203" t="s">
        <v>53</v>
      </c>
      <c r="E6" s="2"/>
      <c r="F6" s="204" t="s">
        <v>2</v>
      </c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6"/>
      <c r="Z6" s="207" t="s">
        <v>3</v>
      </c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8"/>
      <c r="AT6" s="209"/>
    </row>
    <row r="7" spans="2:46" ht="26.25" customHeight="1" thickBot="1" x14ac:dyDescent="0.2">
      <c r="B7" s="202"/>
      <c r="C7" s="199"/>
      <c r="D7" s="210" t="s">
        <v>79</v>
      </c>
      <c r="E7" s="2"/>
      <c r="F7" s="68">
        <f>7362505/100</f>
        <v>73625.05</v>
      </c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70"/>
      <c r="Z7" s="71">
        <f>8226562/100</f>
        <v>82265.62</v>
      </c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74"/>
      <c r="AT7" s="22"/>
    </row>
    <row r="8" spans="2:46" ht="17.25" customHeight="1" x14ac:dyDescent="0.15">
      <c r="B8" s="202"/>
      <c r="C8" s="199"/>
      <c r="D8" s="1"/>
      <c r="E8" s="2"/>
      <c r="F8" s="211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11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</row>
    <row r="9" spans="2:46" ht="12" customHeight="1" x14ac:dyDescent="0.15">
      <c r="B9" s="202"/>
      <c r="C9" s="199"/>
      <c r="D9" s="1"/>
      <c r="E9" s="2"/>
      <c r="F9" s="2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1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</row>
    <row r="10" spans="2:46" ht="12" customHeight="1" x14ac:dyDescent="0.15">
      <c r="B10" s="202"/>
      <c r="C10" s="199"/>
      <c r="D10" s="1"/>
      <c r="E10" s="2"/>
      <c r="F10" s="2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1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</row>
    <row r="11" spans="2:46" ht="16.5" customHeight="1" thickBot="1" x14ac:dyDescent="0.2">
      <c r="B11" s="202"/>
      <c r="C11" s="199"/>
      <c r="D11" s="1"/>
      <c r="E11" s="2"/>
      <c r="F11" s="17"/>
      <c r="G11" s="18"/>
      <c r="H11" s="18"/>
      <c r="I11" s="18"/>
      <c r="J11" s="18"/>
      <c r="K11" s="18"/>
      <c r="L11" s="18"/>
      <c r="M11" s="18"/>
      <c r="N11" s="72">
        <f>F7</f>
        <v>73625.05</v>
      </c>
      <c r="O11" s="72"/>
      <c r="P11" s="72"/>
      <c r="Q11" s="72"/>
      <c r="R11" s="18"/>
      <c r="S11" s="18"/>
      <c r="T11" s="18"/>
      <c r="U11" s="18"/>
      <c r="V11" s="18"/>
      <c r="W11" s="18"/>
      <c r="X11" s="18"/>
      <c r="Y11" s="19"/>
      <c r="Z11" s="21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</row>
    <row r="12" spans="2:46" ht="30" customHeight="1" thickTop="1" thickBot="1" x14ac:dyDescent="0.2">
      <c r="B12" s="202"/>
      <c r="C12" s="199" t="s">
        <v>4</v>
      </c>
      <c r="D12" s="203" t="s">
        <v>5</v>
      </c>
      <c r="E12" s="2"/>
      <c r="F12" s="204" t="s">
        <v>104</v>
      </c>
      <c r="G12" s="213"/>
      <c r="H12" s="213"/>
      <c r="I12" s="213"/>
      <c r="J12" s="213"/>
      <c r="K12" s="213"/>
      <c r="L12" s="213"/>
      <c r="M12" s="213"/>
      <c r="N12" s="213"/>
      <c r="O12" s="213"/>
      <c r="P12" s="213"/>
      <c r="Q12" s="213"/>
      <c r="R12" s="213"/>
      <c r="S12" s="213"/>
      <c r="T12" s="213"/>
      <c r="U12" s="214"/>
      <c r="V12" s="215"/>
      <c r="W12" s="216"/>
      <c r="X12" s="216"/>
      <c r="Y12" s="217"/>
      <c r="Z12" s="2"/>
      <c r="AA12" s="209"/>
      <c r="AB12" s="209"/>
      <c r="AC12" s="209"/>
      <c r="AD12" s="209"/>
      <c r="AE12" s="209"/>
      <c r="AF12" s="209"/>
      <c r="AG12" s="209"/>
      <c r="AH12" s="2"/>
      <c r="AI12" s="2"/>
      <c r="AJ12" s="218" t="s">
        <v>6</v>
      </c>
      <c r="AK12" s="219"/>
      <c r="AL12" s="219"/>
      <c r="AM12" s="219"/>
      <c r="AN12" s="219"/>
      <c r="AO12" s="219"/>
      <c r="AP12" s="219"/>
      <c r="AQ12" s="220"/>
      <c r="AR12" s="2"/>
      <c r="AS12" s="2"/>
      <c r="AT12" s="2"/>
    </row>
    <row r="13" spans="2:46" ht="26.25" customHeight="1" thickTop="1" thickBot="1" x14ac:dyDescent="0.2">
      <c r="B13" s="202"/>
      <c r="C13" s="199"/>
      <c r="D13" s="210" t="s">
        <v>79</v>
      </c>
      <c r="E13" s="2"/>
      <c r="F13" s="68">
        <f>5262722/100</f>
        <v>52627.22</v>
      </c>
      <c r="G13" s="221"/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221"/>
      <c r="S13" s="221"/>
      <c r="T13" s="221"/>
      <c r="U13" s="222"/>
      <c r="V13" s="71"/>
      <c r="W13" s="221"/>
      <c r="X13" s="221"/>
      <c r="Y13" s="223"/>
      <c r="Z13" s="2"/>
      <c r="AA13" s="224" t="s">
        <v>54</v>
      </c>
      <c r="AB13" s="224"/>
      <c r="AC13" s="224"/>
      <c r="AD13" s="224"/>
      <c r="AE13" s="224"/>
      <c r="AF13" s="224"/>
      <c r="AG13" s="224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25"/>
      <c r="AS13" s="225"/>
      <c r="AT13" s="225"/>
    </row>
    <row r="14" spans="2:46" ht="17.25" customHeight="1" x14ac:dyDescent="0.15">
      <c r="B14" s="202"/>
      <c r="C14" s="199"/>
      <c r="D14" s="1"/>
      <c r="E14" s="2"/>
      <c r="F14" s="21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26"/>
      <c r="V14" s="2"/>
      <c r="W14" s="2"/>
      <c r="X14" s="227"/>
      <c r="Y14" s="226"/>
      <c r="Z14" s="2"/>
      <c r="AA14" s="67">
        <f>2099783/100</f>
        <v>20997.83</v>
      </c>
      <c r="AB14" s="67"/>
      <c r="AC14" s="67"/>
      <c r="AD14" s="67"/>
      <c r="AE14" s="67"/>
      <c r="AF14" s="67"/>
      <c r="AG14" s="67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</row>
    <row r="15" spans="2:46" ht="12" customHeight="1" x14ac:dyDescent="0.15">
      <c r="B15" s="202"/>
      <c r="C15" s="199"/>
      <c r="D15" s="1"/>
      <c r="E15" s="2"/>
      <c r="F15" s="21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28"/>
      <c r="V15" s="2"/>
      <c r="W15" s="2"/>
      <c r="X15" s="2"/>
      <c r="Y15" s="228"/>
      <c r="Z15" s="2"/>
      <c r="AA15" s="73"/>
      <c r="AB15" s="73"/>
      <c r="AC15" s="73"/>
      <c r="AD15" s="73"/>
      <c r="AE15" s="229"/>
      <c r="AF15" s="230"/>
      <c r="AG15" s="230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</row>
    <row r="16" spans="2:46" ht="12" customHeight="1" x14ac:dyDescent="0.15">
      <c r="B16" s="202"/>
      <c r="C16" s="199"/>
      <c r="D16" s="1"/>
      <c r="E16" s="2"/>
      <c r="F16" s="21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28"/>
      <c r="V16" s="2"/>
      <c r="W16" s="2"/>
      <c r="X16" s="2"/>
      <c r="Y16" s="228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</row>
    <row r="17" spans="2:46" ht="16.5" customHeight="1" thickBot="1" x14ac:dyDescent="0.2">
      <c r="B17" s="202"/>
      <c r="C17" s="199"/>
      <c r="D17" s="1"/>
      <c r="E17" s="2"/>
      <c r="F17" s="17"/>
      <c r="G17" s="18"/>
      <c r="H17" s="18"/>
      <c r="I17" s="18"/>
      <c r="J17" s="18"/>
      <c r="K17" s="18"/>
      <c r="L17" s="72">
        <f>F13</f>
        <v>52627.22</v>
      </c>
      <c r="M17" s="72"/>
      <c r="N17" s="72"/>
      <c r="O17" s="72"/>
      <c r="P17" s="18"/>
      <c r="Q17" s="18"/>
      <c r="R17" s="18"/>
      <c r="S17" s="18"/>
      <c r="T17" s="18"/>
      <c r="U17" s="19"/>
      <c r="V17" s="2"/>
      <c r="W17" s="2"/>
      <c r="X17" s="2"/>
      <c r="Y17" s="228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</row>
    <row r="18" spans="2:46" ht="30" customHeight="1" x14ac:dyDescent="0.15">
      <c r="B18" s="202"/>
      <c r="C18" s="199" t="s">
        <v>7</v>
      </c>
      <c r="D18" s="203" t="s">
        <v>55</v>
      </c>
      <c r="E18" s="2"/>
      <c r="F18" s="204" t="s">
        <v>8</v>
      </c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6"/>
      <c r="T18" s="231"/>
      <c r="U18" s="232"/>
      <c r="V18" s="2"/>
      <c r="W18" s="2"/>
      <c r="X18" s="2"/>
      <c r="Y18" s="228"/>
      <c r="Z18" s="2"/>
      <c r="AA18" s="224" t="s">
        <v>9</v>
      </c>
      <c r="AB18" s="224"/>
      <c r="AC18" s="224"/>
      <c r="AD18" s="224"/>
      <c r="AE18" s="224"/>
      <c r="AF18" s="224"/>
      <c r="AG18" s="224"/>
      <c r="AH18" s="224"/>
      <c r="AI18" s="224"/>
      <c r="AJ18" s="224"/>
      <c r="AK18" s="224"/>
      <c r="AL18" s="224"/>
      <c r="AM18" s="224"/>
      <c r="AN18" s="209"/>
      <c r="AO18" s="2"/>
      <c r="AP18" s="230"/>
      <c r="AQ18" s="2"/>
      <c r="AR18" s="2"/>
      <c r="AS18" s="2"/>
      <c r="AT18" s="2"/>
    </row>
    <row r="19" spans="2:46" ht="26.25" customHeight="1" thickBot="1" x14ac:dyDescent="0.2">
      <c r="B19" s="202"/>
      <c r="C19" s="199"/>
      <c r="D19" s="210" t="s">
        <v>47</v>
      </c>
      <c r="E19" s="2"/>
      <c r="F19" s="68">
        <f>4616411/100</f>
        <v>46164.11</v>
      </c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70"/>
      <c r="T19" s="233"/>
      <c r="U19" s="234"/>
      <c r="V19" s="2"/>
      <c r="W19" s="2"/>
      <c r="X19" s="2"/>
      <c r="Y19" s="228"/>
      <c r="Z19" s="2"/>
      <c r="AA19" s="73">
        <f>646312/100</f>
        <v>6463.12</v>
      </c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21"/>
      <c r="AO19" s="2"/>
      <c r="AP19" s="225"/>
      <c r="AQ19" s="225"/>
      <c r="AR19" s="225"/>
      <c r="AS19" s="225"/>
      <c r="AT19" s="225"/>
    </row>
    <row r="20" spans="2:46" ht="18.75" customHeight="1" x14ac:dyDescent="0.15">
      <c r="B20" s="202"/>
      <c r="C20" s="199"/>
      <c r="D20" s="1"/>
      <c r="E20" s="2"/>
      <c r="F20" s="211"/>
      <c r="G20" s="2"/>
      <c r="H20" s="2"/>
      <c r="I20" s="2"/>
      <c r="J20" s="2"/>
      <c r="K20" s="2"/>
      <c r="L20" s="2"/>
      <c r="M20" s="2"/>
      <c r="N20" s="2"/>
      <c r="O20" s="2"/>
      <c r="P20" s="2"/>
      <c r="Q20" s="227"/>
      <c r="R20" s="227"/>
      <c r="S20" s="226"/>
      <c r="T20" s="2"/>
      <c r="U20" s="226"/>
      <c r="V20" s="2"/>
      <c r="W20" s="2"/>
      <c r="X20" s="2"/>
      <c r="Y20" s="228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</row>
    <row r="21" spans="2:46" ht="12" customHeight="1" x14ac:dyDescent="0.15">
      <c r="B21" s="202"/>
      <c r="C21" s="199"/>
      <c r="D21" s="1"/>
      <c r="E21" s="2"/>
      <c r="F21" s="21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28"/>
      <c r="T21" s="2"/>
      <c r="U21" s="228"/>
      <c r="V21" s="2"/>
      <c r="W21" s="2"/>
      <c r="X21" s="2"/>
      <c r="Y21" s="228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</row>
    <row r="22" spans="2:46" ht="12" customHeight="1" x14ac:dyDescent="0.15">
      <c r="B22" s="202"/>
      <c r="C22" s="199"/>
      <c r="D22" s="1"/>
      <c r="E22" s="2"/>
      <c r="F22" s="21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28"/>
      <c r="T22" s="2"/>
      <c r="U22" s="228"/>
      <c r="V22" s="2"/>
      <c r="W22" s="2"/>
      <c r="X22" s="2"/>
      <c r="Y22" s="228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</row>
    <row r="23" spans="2:46" ht="16.5" customHeight="1" thickBot="1" x14ac:dyDescent="0.2">
      <c r="B23" s="202"/>
      <c r="C23" s="199"/>
      <c r="D23" s="1"/>
      <c r="E23" s="235"/>
      <c r="F23" s="236"/>
      <c r="G23" s="236"/>
      <c r="H23" s="236"/>
      <c r="I23" s="236"/>
      <c r="J23" s="72">
        <f>J30</f>
        <v>48681.52</v>
      </c>
      <c r="K23" s="237"/>
      <c r="L23" s="237"/>
      <c r="M23" s="237"/>
      <c r="N23" s="2"/>
      <c r="O23" s="2"/>
      <c r="P23" s="2"/>
      <c r="Q23" s="2"/>
      <c r="R23" s="2"/>
      <c r="S23" s="235"/>
      <c r="T23" s="2"/>
      <c r="U23" s="228"/>
      <c r="V23" s="2"/>
      <c r="W23" s="2"/>
      <c r="X23" s="2"/>
      <c r="Y23" s="228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</row>
    <row r="24" spans="2:46" ht="30" customHeight="1" x14ac:dyDescent="0.15">
      <c r="B24" s="202"/>
      <c r="C24" s="199" t="s">
        <v>105</v>
      </c>
      <c r="D24" s="203" t="s">
        <v>10</v>
      </c>
      <c r="E24" s="238"/>
      <c r="F24" s="215" t="s">
        <v>11</v>
      </c>
      <c r="G24" s="205"/>
      <c r="H24" s="205"/>
      <c r="I24" s="205"/>
      <c r="J24" s="206"/>
      <c r="K24" s="215" t="s">
        <v>48</v>
      </c>
      <c r="L24" s="239"/>
      <c r="M24" s="239"/>
      <c r="N24" s="239"/>
      <c r="O24" s="239"/>
      <c r="P24" s="239"/>
      <c r="Q24" s="239"/>
      <c r="R24" s="239"/>
      <c r="S24" s="240"/>
      <c r="T24" s="2"/>
      <c r="U24" s="228"/>
      <c r="V24" s="2"/>
      <c r="W24" s="2"/>
      <c r="X24" s="2"/>
      <c r="Y24" s="228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</row>
    <row r="25" spans="2:46" ht="30" customHeight="1" thickBot="1" x14ac:dyDescent="0.2">
      <c r="B25" s="202"/>
      <c r="C25" s="199"/>
      <c r="D25" s="210" t="s">
        <v>82</v>
      </c>
      <c r="E25" s="241"/>
      <c r="F25" s="71">
        <f>1562370/100</f>
        <v>15623.7</v>
      </c>
      <c r="G25" s="69"/>
      <c r="H25" s="69"/>
      <c r="I25" s="69"/>
      <c r="J25" s="70"/>
      <c r="K25" s="71">
        <f>3054041/100</f>
        <v>30540.41</v>
      </c>
      <c r="L25" s="69"/>
      <c r="M25" s="69"/>
      <c r="N25" s="69"/>
      <c r="O25" s="69"/>
      <c r="P25" s="69"/>
      <c r="Q25" s="69"/>
      <c r="R25" s="69"/>
      <c r="S25" s="74"/>
      <c r="T25" s="2"/>
      <c r="U25" s="228"/>
      <c r="V25" s="2"/>
      <c r="W25" s="2"/>
      <c r="X25" s="2"/>
      <c r="Y25" s="228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25"/>
      <c r="AQ25" s="225"/>
      <c r="AR25" s="225"/>
      <c r="AS25" s="225"/>
      <c r="AT25" s="225"/>
    </row>
    <row r="26" spans="2:46" ht="18.75" customHeight="1" x14ac:dyDescent="0.15">
      <c r="B26" s="202"/>
      <c r="C26" s="199"/>
      <c r="D26" s="242"/>
      <c r="E26" s="227"/>
      <c r="F26" s="211"/>
      <c r="G26" s="209" t="s">
        <v>90</v>
      </c>
      <c r="H26" s="209"/>
      <c r="I26" s="2"/>
      <c r="J26" s="2"/>
      <c r="K26" s="2"/>
      <c r="L26" s="2"/>
      <c r="M26" s="2"/>
      <c r="N26" s="2"/>
      <c r="O26" s="2"/>
      <c r="P26" s="2"/>
      <c r="Q26" s="2"/>
      <c r="R26" s="2"/>
      <c r="S26" s="226"/>
      <c r="T26" s="2"/>
      <c r="U26" s="228"/>
      <c r="V26" s="2"/>
      <c r="W26" s="2"/>
      <c r="X26" s="2"/>
      <c r="Y26" s="228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</row>
    <row r="27" spans="2:46" x14ac:dyDescent="0.15">
      <c r="B27" s="202"/>
      <c r="C27" s="199"/>
      <c r="D27" s="242"/>
      <c r="E27" s="2"/>
      <c r="F27" s="212"/>
      <c r="G27" s="67">
        <f>G59</f>
        <v>2517.41</v>
      </c>
      <c r="H27" s="73"/>
      <c r="I27" s="73"/>
      <c r="J27" s="73"/>
      <c r="K27" s="43"/>
      <c r="L27" s="2"/>
      <c r="M27" s="2"/>
      <c r="N27" s="2"/>
      <c r="O27" s="2"/>
      <c r="P27" s="2"/>
      <c r="Q27" s="2"/>
      <c r="R27" s="2"/>
      <c r="S27" s="228"/>
      <c r="T27" s="2"/>
      <c r="U27" s="228"/>
      <c r="V27" s="2"/>
      <c r="W27" s="2"/>
      <c r="X27" s="2"/>
      <c r="Y27" s="228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</row>
    <row r="28" spans="2:46" ht="37.5" customHeight="1" x14ac:dyDescent="0.15">
      <c r="C28" s="199"/>
      <c r="D28" s="242"/>
      <c r="E28" s="2"/>
      <c r="F28" s="21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28"/>
      <c r="T28" s="2"/>
      <c r="U28" s="228"/>
      <c r="V28" s="2"/>
      <c r="W28" s="2"/>
      <c r="X28" s="2"/>
      <c r="Y28" s="228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43" t="s">
        <v>12</v>
      </c>
      <c r="AQ28" s="243"/>
      <c r="AR28" s="243"/>
      <c r="AS28" s="243"/>
      <c r="AT28" s="243"/>
    </row>
    <row r="29" spans="2:46" x14ac:dyDescent="0.15">
      <c r="C29" s="199"/>
      <c r="D29" s="242"/>
      <c r="E29" s="2"/>
      <c r="F29" s="21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28"/>
      <c r="T29" s="2"/>
      <c r="U29" s="228"/>
      <c r="V29" s="2"/>
      <c r="W29" s="2"/>
      <c r="X29" s="2"/>
      <c r="Y29" s="228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</row>
    <row r="30" spans="2:46" ht="17.25" customHeight="1" thickBot="1" x14ac:dyDescent="0.2">
      <c r="B30" s="201" t="s">
        <v>13</v>
      </c>
      <c r="C30" s="199"/>
      <c r="D30" s="242"/>
      <c r="E30" s="2"/>
      <c r="F30" s="212"/>
      <c r="G30" s="2"/>
      <c r="H30" s="2"/>
      <c r="I30" s="2"/>
      <c r="J30" s="72">
        <f>4868152/100</f>
        <v>48681.52</v>
      </c>
      <c r="K30" s="72"/>
      <c r="L30" s="72"/>
      <c r="M30" s="244"/>
      <c r="N30" s="2"/>
      <c r="O30" s="2"/>
      <c r="P30" s="2"/>
      <c r="Q30" s="2"/>
      <c r="R30" s="2"/>
      <c r="S30" s="228"/>
      <c r="T30" s="2"/>
      <c r="U30" s="228"/>
      <c r="V30" s="2"/>
      <c r="W30" s="2"/>
      <c r="X30" s="2"/>
      <c r="Y30" s="228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</row>
    <row r="31" spans="2:46" ht="30" customHeight="1" thickTop="1" thickBot="1" x14ac:dyDescent="0.2">
      <c r="B31" s="201"/>
      <c r="C31" s="199" t="s">
        <v>14</v>
      </c>
      <c r="D31" s="203" t="s">
        <v>56</v>
      </c>
      <c r="E31" s="75" t="s">
        <v>15</v>
      </c>
      <c r="F31" s="76"/>
      <c r="G31" s="76"/>
      <c r="H31" s="76"/>
      <c r="I31" s="76"/>
      <c r="J31" s="76"/>
      <c r="K31" s="76"/>
      <c r="L31" s="76"/>
      <c r="M31" s="77"/>
      <c r="N31" s="245"/>
      <c r="O31" s="207" t="s">
        <v>16</v>
      </c>
      <c r="P31" s="205"/>
      <c r="Q31" s="205"/>
      <c r="R31" s="205"/>
      <c r="S31" s="208"/>
      <c r="T31" s="2"/>
      <c r="U31" s="228"/>
      <c r="V31" s="2"/>
      <c r="W31" s="2"/>
      <c r="X31" s="2"/>
      <c r="Y31" s="228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18" t="s">
        <v>17</v>
      </c>
      <c r="AK31" s="246"/>
      <c r="AL31" s="246"/>
      <c r="AM31" s="246"/>
      <c r="AN31" s="246"/>
      <c r="AO31" s="246"/>
      <c r="AP31" s="246"/>
      <c r="AQ31" s="247"/>
      <c r="AR31" s="2"/>
      <c r="AS31" s="2"/>
      <c r="AT31" s="2"/>
    </row>
    <row r="32" spans="2:46" ht="26.25" customHeight="1" thickTop="1" thickBot="1" x14ac:dyDescent="0.2">
      <c r="B32" s="201"/>
      <c r="C32" s="199"/>
      <c r="D32" s="210" t="s">
        <v>80</v>
      </c>
      <c r="E32" s="68">
        <f>3255437/100</f>
        <v>32554.37</v>
      </c>
      <c r="F32" s="69"/>
      <c r="G32" s="69"/>
      <c r="H32" s="69"/>
      <c r="I32" s="69"/>
      <c r="J32" s="69"/>
      <c r="K32" s="69"/>
      <c r="L32" s="69"/>
      <c r="M32" s="70"/>
      <c r="N32" s="20"/>
      <c r="O32" s="71">
        <f>1303365/100</f>
        <v>13033.65</v>
      </c>
      <c r="P32" s="69"/>
      <c r="Q32" s="69"/>
      <c r="R32" s="69"/>
      <c r="S32" s="74"/>
      <c r="T32" s="2"/>
      <c r="U32" s="228"/>
      <c r="V32" s="2"/>
      <c r="W32" s="2"/>
      <c r="X32" s="2"/>
      <c r="Y32" s="228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48"/>
      <c r="AS32" s="248"/>
      <c r="AT32" s="248"/>
    </row>
    <row r="33" spans="2:46" ht="18.75" customHeight="1" x14ac:dyDescent="0.15">
      <c r="B33" s="201"/>
      <c r="C33" s="199"/>
      <c r="D33" s="249"/>
      <c r="E33" s="2"/>
      <c r="F33" s="212"/>
      <c r="G33" s="2"/>
      <c r="H33" s="2"/>
      <c r="I33" s="2"/>
      <c r="J33" s="2"/>
      <c r="K33" s="2"/>
      <c r="L33" s="2"/>
      <c r="M33" s="2"/>
      <c r="N33" s="2"/>
      <c r="O33" s="2"/>
      <c r="P33" s="2"/>
      <c r="Q33" s="209" t="s">
        <v>18</v>
      </c>
      <c r="R33" s="2"/>
      <c r="S33" s="2"/>
      <c r="T33" s="2"/>
      <c r="U33" s="2"/>
      <c r="V33" s="2"/>
      <c r="W33" s="228"/>
      <c r="X33" s="2"/>
      <c r="Y33" s="228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</row>
    <row r="34" spans="2:46" x14ac:dyDescent="0.15">
      <c r="B34" s="201"/>
      <c r="C34" s="199"/>
      <c r="D34" s="249"/>
      <c r="E34" s="2"/>
      <c r="F34" s="212"/>
      <c r="G34" s="2"/>
      <c r="H34" s="2"/>
      <c r="I34" s="2"/>
      <c r="J34" s="2"/>
      <c r="K34" s="2"/>
      <c r="L34" s="2"/>
      <c r="M34" s="2"/>
      <c r="N34" s="2"/>
      <c r="O34" s="2"/>
      <c r="P34" s="2"/>
      <c r="Q34" s="73">
        <f>309350/100</f>
        <v>3093.5</v>
      </c>
      <c r="R34" s="73"/>
      <c r="S34" s="73"/>
      <c r="T34" s="73"/>
      <c r="U34" s="73"/>
      <c r="V34" s="73"/>
      <c r="W34" s="73"/>
      <c r="X34" s="73"/>
      <c r="Y34" s="228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</row>
    <row r="35" spans="2:46" x14ac:dyDescent="0.15">
      <c r="B35" s="201"/>
      <c r="C35" s="199"/>
      <c r="D35" s="249"/>
      <c r="E35" s="2"/>
      <c r="F35" s="21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28"/>
      <c r="T35" s="2"/>
      <c r="U35" s="228"/>
      <c r="V35" s="2"/>
      <c r="W35" s="2"/>
      <c r="X35" s="2"/>
      <c r="Y35" s="228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</row>
    <row r="36" spans="2:46" ht="17.25" customHeight="1" thickBot="1" x14ac:dyDescent="0.2">
      <c r="B36" s="201"/>
      <c r="C36" s="199"/>
      <c r="D36" s="242"/>
      <c r="E36" s="2"/>
      <c r="F36" s="212"/>
      <c r="G36" s="2"/>
      <c r="H36" s="2"/>
      <c r="I36" s="2"/>
      <c r="J36" s="2"/>
      <c r="K36" s="2"/>
      <c r="L36" s="72">
        <f>5761168/100</f>
        <v>57611.68</v>
      </c>
      <c r="M36" s="72"/>
      <c r="N36" s="72"/>
      <c r="O36" s="72"/>
      <c r="P36" s="2"/>
      <c r="Q36" s="2"/>
      <c r="R36" s="236"/>
      <c r="S36" s="235"/>
      <c r="T36" s="2"/>
      <c r="U36" s="235"/>
      <c r="V36" s="236"/>
      <c r="W36" s="2"/>
      <c r="X36" s="2"/>
      <c r="Y36" s="228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</row>
    <row r="37" spans="2:46" ht="30" customHeight="1" x14ac:dyDescent="0.15">
      <c r="B37" s="201"/>
      <c r="C37" s="199" t="s">
        <v>19</v>
      </c>
      <c r="D37" s="203" t="s">
        <v>70</v>
      </c>
      <c r="E37" s="204" t="s">
        <v>20</v>
      </c>
      <c r="F37" s="205"/>
      <c r="G37" s="205"/>
      <c r="H37" s="205"/>
      <c r="I37" s="205"/>
      <c r="J37" s="205"/>
      <c r="K37" s="205"/>
      <c r="L37" s="205"/>
      <c r="M37" s="205"/>
      <c r="N37" s="205"/>
      <c r="O37" s="205"/>
      <c r="P37" s="205"/>
      <c r="Q37" s="205"/>
      <c r="R37" s="205"/>
      <c r="S37" s="206"/>
      <c r="T37" s="250"/>
      <c r="U37" s="251"/>
      <c r="V37" s="252"/>
      <c r="W37" s="253"/>
      <c r="X37" s="2"/>
      <c r="Y37" s="228"/>
      <c r="Z37" s="2"/>
      <c r="AA37" s="209" t="s">
        <v>75</v>
      </c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</row>
    <row r="38" spans="2:46" ht="26.25" customHeight="1" thickBot="1" x14ac:dyDescent="0.2">
      <c r="B38" s="201"/>
      <c r="C38" s="199"/>
      <c r="D38" s="210" t="s">
        <v>80</v>
      </c>
      <c r="E38" s="68">
        <f>J30</f>
        <v>48681.52</v>
      </c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70"/>
      <c r="T38" s="254"/>
      <c r="U38" s="255"/>
      <c r="V38" s="256"/>
      <c r="W38" s="253"/>
      <c r="X38" s="2"/>
      <c r="Y38" s="228"/>
      <c r="Z38" s="2"/>
      <c r="AA38" s="73">
        <f>680917/100</f>
        <v>6809.17</v>
      </c>
      <c r="AB38" s="73"/>
      <c r="AC38" s="73"/>
      <c r="AD38" s="73"/>
      <c r="AE38" s="73"/>
      <c r="AF38" s="73"/>
      <c r="AG38" s="21"/>
      <c r="AH38" s="21"/>
      <c r="AI38" s="230"/>
      <c r="AJ38" s="230"/>
      <c r="AK38" s="2"/>
      <c r="AL38" s="2"/>
      <c r="AM38" s="2"/>
      <c r="AN38" s="2"/>
      <c r="AO38" s="2"/>
      <c r="AP38" s="2"/>
      <c r="AQ38" s="2"/>
      <c r="AR38" s="2"/>
      <c r="AS38" s="2"/>
      <c r="AT38" s="2"/>
    </row>
    <row r="39" spans="2:46" ht="18.75" customHeight="1" x14ac:dyDescent="0.15">
      <c r="B39" s="201"/>
      <c r="C39" s="199"/>
      <c r="D39" s="242"/>
      <c r="E39" s="2"/>
      <c r="F39" s="21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28"/>
      <c r="T39" s="2"/>
      <c r="U39" s="228"/>
      <c r="V39" s="2"/>
      <c r="W39" s="2"/>
      <c r="X39" s="2"/>
      <c r="Y39" s="228"/>
      <c r="Z39" s="2"/>
      <c r="AA39" s="209" t="s">
        <v>88</v>
      </c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</row>
    <row r="40" spans="2:46" x14ac:dyDescent="0.15">
      <c r="B40" s="201"/>
      <c r="C40" s="199"/>
      <c r="D40" s="242"/>
      <c r="E40" s="2"/>
      <c r="F40" s="21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28"/>
      <c r="T40" s="2"/>
      <c r="U40" s="228"/>
      <c r="V40" s="2"/>
      <c r="W40" s="2"/>
      <c r="X40" s="2"/>
      <c r="Y40" s="228"/>
      <c r="Z40" s="2"/>
      <c r="AA40" s="73">
        <f>212100/100</f>
        <v>2121</v>
      </c>
      <c r="AB40" s="73"/>
      <c r="AC40" s="73"/>
      <c r="AD40" s="73"/>
      <c r="AE40" s="73"/>
      <c r="AF40" s="73"/>
      <c r="AG40" s="73"/>
      <c r="AH40" s="73"/>
      <c r="AI40" s="229"/>
      <c r="AJ40" s="229"/>
      <c r="AK40" s="2"/>
      <c r="AL40" s="2"/>
      <c r="AM40" s="2"/>
      <c r="AN40" s="2"/>
      <c r="AO40" s="2"/>
      <c r="AP40" s="2"/>
      <c r="AQ40" s="2"/>
      <c r="AR40" s="2"/>
      <c r="AS40" s="2"/>
      <c r="AT40" s="2"/>
    </row>
    <row r="41" spans="2:46" x14ac:dyDescent="0.15">
      <c r="B41" s="201"/>
      <c r="C41" s="199"/>
      <c r="D41" s="249"/>
      <c r="E41" s="2"/>
      <c r="F41" s="21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28"/>
      <c r="T41" s="2"/>
      <c r="U41" s="228"/>
      <c r="V41" s="2"/>
      <c r="W41" s="2"/>
      <c r="X41" s="2"/>
      <c r="Y41" s="228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</row>
    <row r="42" spans="2:46" ht="16.5" customHeight="1" thickBot="1" x14ac:dyDescent="0.2">
      <c r="B42" s="201"/>
      <c r="C42" s="199"/>
      <c r="D42" s="242"/>
      <c r="E42" s="2"/>
      <c r="F42" s="212"/>
      <c r="G42" s="2"/>
      <c r="H42" s="2"/>
      <c r="I42" s="2"/>
      <c r="J42" s="2"/>
      <c r="K42" s="2"/>
      <c r="L42" s="72">
        <f>7614246/100</f>
        <v>76142.460000000006</v>
      </c>
      <c r="M42" s="72"/>
      <c r="N42" s="72"/>
      <c r="O42" s="72"/>
      <c r="P42" s="72"/>
      <c r="Q42" s="2"/>
      <c r="R42" s="236"/>
      <c r="S42" s="228"/>
      <c r="T42" s="2"/>
      <c r="U42" s="228"/>
      <c r="V42" s="236"/>
      <c r="W42" s="2"/>
      <c r="X42" s="2"/>
      <c r="Y42" s="228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</row>
    <row r="43" spans="2:46" ht="30" customHeight="1" x14ac:dyDescent="0.15">
      <c r="B43" s="201"/>
      <c r="C43" s="199" t="s">
        <v>22</v>
      </c>
      <c r="D43" s="203" t="s">
        <v>71</v>
      </c>
      <c r="E43" s="75" t="s">
        <v>15</v>
      </c>
      <c r="F43" s="76"/>
      <c r="G43" s="76"/>
      <c r="H43" s="76"/>
      <c r="I43" s="76"/>
      <c r="J43" s="76"/>
      <c r="K43" s="76"/>
      <c r="L43" s="76"/>
      <c r="M43" s="77"/>
      <c r="N43" s="245"/>
      <c r="O43" s="207" t="s">
        <v>16</v>
      </c>
      <c r="P43" s="205"/>
      <c r="Q43" s="205"/>
      <c r="R43" s="205"/>
      <c r="S43" s="206"/>
      <c r="T43" s="257"/>
      <c r="U43" s="258"/>
      <c r="V43" s="215"/>
      <c r="W43" s="239"/>
      <c r="X43" s="239"/>
      <c r="Y43" s="240"/>
      <c r="Z43" s="2"/>
      <c r="AA43" s="2"/>
      <c r="AB43" s="224" t="s">
        <v>57</v>
      </c>
      <c r="AC43" s="224"/>
      <c r="AD43" s="224"/>
      <c r="AE43" s="224"/>
      <c r="AF43" s="224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</row>
    <row r="44" spans="2:46" ht="30" customHeight="1" thickBot="1" x14ac:dyDescent="0.2">
      <c r="B44" s="201"/>
      <c r="C44" s="199"/>
      <c r="D44" s="210" t="s">
        <v>83</v>
      </c>
      <c r="E44" s="68">
        <f>E32</f>
        <v>32554.37</v>
      </c>
      <c r="F44" s="69"/>
      <c r="G44" s="69"/>
      <c r="H44" s="69"/>
      <c r="I44" s="69"/>
      <c r="J44" s="69"/>
      <c r="K44" s="69"/>
      <c r="L44" s="69"/>
      <c r="M44" s="70"/>
      <c r="N44" s="20"/>
      <c r="O44" s="71">
        <f>O32</f>
        <v>13033.65</v>
      </c>
      <c r="P44" s="69"/>
      <c r="Q44" s="69"/>
      <c r="R44" s="69"/>
      <c r="S44" s="70"/>
      <c r="T44" s="259"/>
      <c r="U44" s="260"/>
      <c r="V44" s="71"/>
      <c r="W44" s="69"/>
      <c r="X44" s="69"/>
      <c r="Y44" s="74"/>
      <c r="Z44" s="2"/>
      <c r="AA44" s="2"/>
      <c r="AB44" s="67">
        <f>AA14</f>
        <v>20997.83</v>
      </c>
      <c r="AC44" s="67"/>
      <c r="AD44" s="67"/>
      <c r="AE44" s="67"/>
      <c r="AF44" s="67"/>
      <c r="AG44" s="21"/>
      <c r="AH44" s="21"/>
      <c r="AI44" s="230"/>
      <c r="AJ44" s="230"/>
      <c r="AK44" s="2"/>
      <c r="AL44" s="2"/>
      <c r="AM44" s="2"/>
      <c r="AN44" s="2"/>
      <c r="AO44" s="2"/>
      <c r="AP44" s="2"/>
      <c r="AQ44" s="2"/>
      <c r="AR44" s="2"/>
      <c r="AS44" s="2"/>
      <c r="AT44" s="2"/>
    </row>
    <row r="45" spans="2:46" ht="18.75" customHeight="1" x14ac:dyDescent="0.15">
      <c r="B45" s="201"/>
      <c r="C45" s="199"/>
      <c r="D45" s="242"/>
      <c r="E45" s="261"/>
      <c r="F45" s="262" t="s">
        <v>18</v>
      </c>
      <c r="G45" s="205"/>
      <c r="H45" s="205"/>
      <c r="I45" s="205"/>
      <c r="J45" s="205"/>
      <c r="K45" s="205"/>
      <c r="L45" s="205"/>
      <c r="M45" s="205"/>
      <c r="N45" s="2"/>
      <c r="O45" s="2"/>
      <c r="P45" s="2"/>
      <c r="Q45" s="2"/>
      <c r="R45" s="2"/>
      <c r="S45" s="227"/>
      <c r="T45" s="2"/>
      <c r="U45" s="2"/>
      <c r="V45" s="2"/>
      <c r="W45" s="2"/>
      <c r="X45" s="2"/>
      <c r="Y45" s="228"/>
      <c r="Z45" s="2"/>
      <c r="AA45" s="209" t="s">
        <v>9</v>
      </c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</row>
    <row r="46" spans="2:46" x14ac:dyDescent="0.15">
      <c r="B46" s="201"/>
      <c r="C46" s="199"/>
      <c r="D46" s="242"/>
      <c r="E46" s="2"/>
      <c r="F46" s="212"/>
      <c r="G46" s="67">
        <f>Q34</f>
        <v>3093.5</v>
      </c>
      <c r="H46" s="67"/>
      <c r="I46" s="67"/>
      <c r="J46" s="67"/>
      <c r="K46" s="67"/>
      <c r="L46" s="67"/>
      <c r="M46" s="22"/>
      <c r="N46" s="22"/>
      <c r="O46" s="2"/>
      <c r="P46" s="2"/>
      <c r="Q46" s="2"/>
      <c r="R46" s="2"/>
      <c r="S46" s="2"/>
      <c r="T46" s="2"/>
      <c r="U46" s="2"/>
      <c r="V46" s="2"/>
      <c r="W46" s="2"/>
      <c r="X46" s="2"/>
      <c r="Y46" s="228"/>
      <c r="Z46" s="2"/>
      <c r="AA46" s="73">
        <f>AA19</f>
        <v>6463.12</v>
      </c>
      <c r="AB46" s="73"/>
      <c r="AC46" s="73"/>
      <c r="AD46" s="73"/>
      <c r="AE46" s="73"/>
      <c r="AF46" s="73"/>
      <c r="AG46" s="73"/>
      <c r="AH46" s="73"/>
      <c r="AI46" s="73"/>
      <c r="AJ46" s="73"/>
      <c r="AK46" s="2"/>
      <c r="AL46" s="2"/>
      <c r="AM46" s="2"/>
      <c r="AN46" s="2"/>
      <c r="AO46" s="2"/>
      <c r="AP46" s="2"/>
      <c r="AQ46" s="2"/>
      <c r="AR46" s="2"/>
      <c r="AS46" s="2"/>
      <c r="AT46" s="2"/>
    </row>
    <row r="47" spans="2:46" ht="37.5" customHeight="1" x14ac:dyDescent="0.15">
      <c r="B47" s="263"/>
      <c r="C47" s="199"/>
      <c r="D47" s="242"/>
      <c r="E47" s="2"/>
      <c r="F47" s="21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28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</row>
    <row r="48" spans="2:46" x14ac:dyDescent="0.15">
      <c r="B48" s="263"/>
      <c r="C48" s="199"/>
      <c r="D48" s="242"/>
      <c r="E48" s="2"/>
      <c r="F48" s="21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28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</row>
    <row r="49" spans="1:46" ht="16.5" customHeight="1" thickBot="1" x14ac:dyDescent="0.2">
      <c r="B49" s="201" t="s">
        <v>21</v>
      </c>
      <c r="C49" s="199"/>
      <c r="D49" s="242"/>
      <c r="E49" s="2"/>
      <c r="F49" s="212"/>
      <c r="G49" s="2"/>
      <c r="H49" s="2"/>
      <c r="I49" s="2"/>
      <c r="J49" s="2"/>
      <c r="K49" s="2"/>
      <c r="L49" s="2"/>
      <c r="M49" s="2"/>
      <c r="N49" s="72">
        <f>N11</f>
        <v>73625.05</v>
      </c>
      <c r="O49" s="72"/>
      <c r="P49" s="72"/>
      <c r="Q49" s="72"/>
      <c r="R49" s="2"/>
      <c r="S49" s="2"/>
      <c r="T49" s="2"/>
      <c r="U49" s="2"/>
      <c r="V49" s="2"/>
      <c r="W49" s="2"/>
      <c r="X49" s="2"/>
      <c r="Y49" s="228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</row>
    <row r="50" spans="1:46" ht="30" customHeight="1" x14ac:dyDescent="0.15">
      <c r="B50" s="202"/>
      <c r="C50" s="199" t="s">
        <v>26</v>
      </c>
      <c r="D50" s="264" t="s">
        <v>23</v>
      </c>
      <c r="E50" s="2"/>
      <c r="F50" s="204" t="s">
        <v>24</v>
      </c>
      <c r="G50" s="205"/>
      <c r="H50" s="205"/>
      <c r="I50" s="205"/>
      <c r="J50" s="205"/>
      <c r="K50" s="205"/>
      <c r="L50" s="205"/>
      <c r="M50" s="206"/>
      <c r="N50" s="251"/>
      <c r="O50" s="227"/>
      <c r="P50" s="265"/>
      <c r="Q50" s="78" t="s">
        <v>107</v>
      </c>
      <c r="R50" s="79"/>
      <c r="S50" s="79"/>
      <c r="T50" s="79"/>
      <c r="U50" s="80"/>
      <c r="V50" s="251"/>
      <c r="W50" s="227"/>
      <c r="X50" s="227"/>
      <c r="Y50" s="252"/>
      <c r="Z50" s="2"/>
      <c r="AA50" s="266" t="s">
        <v>87</v>
      </c>
      <c r="AB50" s="266"/>
      <c r="AC50" s="266"/>
      <c r="AD50" s="266"/>
      <c r="AE50" s="266"/>
      <c r="AF50" s="266"/>
      <c r="AG50" s="266"/>
      <c r="AH50" s="266"/>
      <c r="AI50" s="266"/>
      <c r="AJ50" s="266"/>
      <c r="AK50" s="266"/>
      <c r="AL50" s="266"/>
      <c r="AM50" s="266"/>
      <c r="AN50" s="266"/>
      <c r="AO50" s="266"/>
      <c r="AP50" s="266"/>
      <c r="AQ50" s="266"/>
      <c r="AR50" s="2"/>
      <c r="AS50" s="2"/>
      <c r="AT50" s="2"/>
    </row>
    <row r="51" spans="1:46" ht="26.25" customHeight="1" thickBot="1" x14ac:dyDescent="0.2">
      <c r="B51" s="202"/>
      <c r="C51" s="199"/>
      <c r="D51" s="267" t="s">
        <v>81</v>
      </c>
      <c r="E51" s="2"/>
      <c r="F51" s="68">
        <f>3479455/100</f>
        <v>34794.550000000003</v>
      </c>
      <c r="G51" s="69"/>
      <c r="H51" s="69"/>
      <c r="I51" s="69"/>
      <c r="J51" s="69"/>
      <c r="K51" s="69"/>
      <c r="L51" s="69"/>
      <c r="M51" s="70"/>
      <c r="N51" s="255"/>
      <c r="O51" s="236"/>
      <c r="P51" s="268"/>
      <c r="Q51" s="84"/>
      <c r="R51" s="85"/>
      <c r="S51" s="85"/>
      <c r="T51" s="86"/>
      <c r="U51" s="23"/>
      <c r="V51" s="255"/>
      <c r="W51" s="236"/>
      <c r="X51" s="236"/>
      <c r="Y51" s="256"/>
      <c r="Z51" s="2"/>
      <c r="AA51" s="67">
        <f>818506/100</f>
        <v>8185.06</v>
      </c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2"/>
      <c r="AS51" s="2"/>
      <c r="AT51" s="2"/>
    </row>
    <row r="52" spans="1:46" ht="18.75" customHeight="1" x14ac:dyDescent="0.15">
      <c r="B52" s="202"/>
      <c r="C52" s="199"/>
      <c r="D52" s="242"/>
      <c r="E52" s="2"/>
      <c r="F52" s="211"/>
      <c r="G52" s="269" t="s">
        <v>86</v>
      </c>
      <c r="H52" s="227"/>
      <c r="I52" s="227"/>
      <c r="J52" s="227"/>
      <c r="K52" s="227"/>
      <c r="L52" s="227"/>
      <c r="M52" s="227"/>
      <c r="N52" s="227"/>
      <c r="O52" s="227"/>
      <c r="P52" s="227"/>
      <c r="Q52" s="227"/>
      <c r="R52" s="269"/>
      <c r="S52" s="227"/>
      <c r="T52" s="227"/>
      <c r="U52" s="227"/>
      <c r="V52" s="227"/>
      <c r="W52" s="269" t="s">
        <v>25</v>
      </c>
      <c r="X52" s="227"/>
      <c r="Y52" s="226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</row>
    <row r="53" spans="1:46" x14ac:dyDescent="0.15">
      <c r="B53" s="202"/>
      <c r="C53" s="199"/>
      <c r="D53" s="242"/>
      <c r="E53" s="2"/>
      <c r="F53" s="212"/>
      <c r="G53" s="81">
        <f>944008/100</f>
        <v>9440.08</v>
      </c>
      <c r="H53" s="81"/>
      <c r="I53" s="81"/>
      <c r="J53" s="81"/>
      <c r="K53" s="81"/>
      <c r="L53" s="81"/>
      <c r="M53" s="2"/>
      <c r="N53" s="2"/>
      <c r="O53" s="2"/>
      <c r="P53" s="270" t="s">
        <v>49</v>
      </c>
      <c r="Q53" s="270"/>
      <c r="R53" s="270"/>
      <c r="S53" s="270"/>
      <c r="T53" s="270"/>
      <c r="U53" s="270"/>
      <c r="V53" s="42"/>
      <c r="W53" s="82">
        <f>14259/100</f>
        <v>142.59</v>
      </c>
      <c r="X53" s="82"/>
      <c r="Y53" s="83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</row>
    <row r="54" spans="1:46" x14ac:dyDescent="0.15">
      <c r="B54" s="202"/>
      <c r="C54" s="199"/>
      <c r="D54" s="242"/>
      <c r="E54" s="2"/>
      <c r="F54" s="212"/>
      <c r="G54" s="2"/>
      <c r="H54" s="2"/>
      <c r="I54" s="2"/>
      <c r="J54" s="2"/>
      <c r="K54" s="2"/>
      <c r="L54" s="2"/>
      <c r="M54" s="2"/>
      <c r="N54" s="2"/>
      <c r="O54" s="2"/>
      <c r="P54" s="271">
        <f>2106276/100</f>
        <v>21062.76</v>
      </c>
      <c r="Q54" s="271"/>
      <c r="R54" s="271"/>
      <c r="S54" s="271"/>
      <c r="T54" s="271"/>
      <c r="U54" s="2"/>
      <c r="V54" s="2"/>
      <c r="W54" s="2"/>
      <c r="X54" s="2"/>
      <c r="Y54" s="228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</row>
    <row r="55" spans="1:46" ht="16.5" customHeight="1" thickBot="1" x14ac:dyDescent="0.2">
      <c r="B55" s="202"/>
      <c r="C55" s="199"/>
      <c r="D55" s="242"/>
      <c r="E55" s="236"/>
      <c r="F55" s="272"/>
      <c r="G55" s="236"/>
      <c r="H55" s="236"/>
      <c r="I55" s="236"/>
      <c r="J55" s="236"/>
      <c r="K55" s="236"/>
      <c r="L55" s="236"/>
      <c r="M55" s="72">
        <f>L42</f>
        <v>76142.460000000006</v>
      </c>
      <c r="N55" s="72"/>
      <c r="O55" s="72"/>
      <c r="P55" s="72"/>
      <c r="Q55" s="236"/>
      <c r="R55" s="236"/>
      <c r="S55" s="236"/>
      <c r="T55" s="236"/>
      <c r="U55" s="236"/>
      <c r="V55" s="236"/>
      <c r="W55" s="236"/>
      <c r="X55" s="236"/>
      <c r="Y55" s="235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</row>
    <row r="56" spans="1:46" ht="30" customHeight="1" x14ac:dyDescent="0.15">
      <c r="B56" s="202"/>
      <c r="C56" s="199" t="s">
        <v>58</v>
      </c>
      <c r="D56" s="203" t="s">
        <v>59</v>
      </c>
      <c r="E56" s="273"/>
      <c r="F56" s="207" t="s">
        <v>27</v>
      </c>
      <c r="G56" s="205"/>
      <c r="H56" s="205"/>
      <c r="I56" s="205"/>
      <c r="J56" s="205"/>
      <c r="K56" s="205"/>
      <c r="L56" s="205"/>
      <c r="M56" s="205"/>
      <c r="N56" s="205"/>
      <c r="O56" s="205"/>
      <c r="P56" s="205"/>
      <c r="Q56" s="205"/>
      <c r="R56" s="205"/>
      <c r="S56" s="205"/>
      <c r="T56" s="205"/>
      <c r="U56" s="205"/>
      <c r="V56" s="205"/>
      <c r="W56" s="205"/>
      <c r="X56" s="205"/>
      <c r="Y56" s="208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</row>
    <row r="57" spans="1:46" ht="26.25" customHeight="1" thickBot="1" x14ac:dyDescent="0.2">
      <c r="B57" s="202"/>
      <c r="C57" s="199"/>
      <c r="D57" s="210" t="s">
        <v>81</v>
      </c>
      <c r="E57" s="274"/>
      <c r="F57" s="69">
        <f>N49</f>
        <v>73625.05</v>
      </c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74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</row>
    <row r="58" spans="1:46" ht="18.75" customHeight="1" x14ac:dyDescent="0.15">
      <c r="B58" s="202"/>
      <c r="C58" s="199"/>
      <c r="D58" s="1"/>
      <c r="E58" s="2"/>
      <c r="F58" s="2"/>
      <c r="G58" s="209" t="s">
        <v>90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</row>
    <row r="59" spans="1:46" s="16" customFormat="1" x14ac:dyDescent="0.15">
      <c r="A59" s="2"/>
      <c r="B59" s="202"/>
      <c r="C59" s="199"/>
      <c r="D59" s="1"/>
      <c r="E59" s="2"/>
      <c r="F59" s="2"/>
      <c r="G59" s="73">
        <f>251741/100</f>
        <v>2517.41</v>
      </c>
      <c r="H59" s="73"/>
      <c r="I59" s="73"/>
      <c r="J59" s="73"/>
      <c r="K59" s="73"/>
      <c r="L59" s="73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</row>
    <row r="60" spans="1:46" s="16" customFormat="1" x14ac:dyDescent="0.15">
      <c r="A60" s="2"/>
      <c r="B60" s="230"/>
      <c r="C60" s="199"/>
      <c r="D60" s="1"/>
      <c r="E60" s="2"/>
      <c r="F60" s="2"/>
      <c r="G60" s="43"/>
      <c r="H60" s="43"/>
      <c r="I60" s="43"/>
      <c r="J60" s="43"/>
      <c r="K60" s="43"/>
      <c r="L60" s="43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</row>
    <row r="61" spans="1:46" s="16" customFormat="1" ht="4.5" customHeight="1" x14ac:dyDescent="0.15">
      <c r="A61" s="2"/>
      <c r="B61" s="1"/>
      <c r="C61" s="199"/>
      <c r="D61" s="1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</row>
    <row r="62" spans="1:46" s="28" customFormat="1" ht="15" customHeight="1" x14ac:dyDescent="0.15">
      <c r="A62" s="275"/>
      <c r="B62" s="276" t="s">
        <v>50</v>
      </c>
      <c r="C62" s="277"/>
      <c r="D62" s="276"/>
      <c r="E62" s="275"/>
      <c r="F62" s="275"/>
      <c r="G62" s="275"/>
      <c r="H62" s="275"/>
      <c r="I62" s="275"/>
      <c r="J62" s="275"/>
      <c r="K62" s="275"/>
      <c r="L62" s="275"/>
      <c r="M62" s="275"/>
      <c r="N62" s="275"/>
      <c r="O62" s="275"/>
      <c r="P62" s="275"/>
      <c r="Q62" s="275"/>
      <c r="R62" s="275"/>
      <c r="S62" s="275"/>
      <c r="T62" s="275"/>
      <c r="U62" s="275"/>
      <c r="V62" s="275"/>
      <c r="W62" s="275"/>
      <c r="X62" s="275"/>
      <c r="Y62" s="275"/>
      <c r="Z62" s="275"/>
      <c r="AA62" s="275"/>
      <c r="AB62" s="275"/>
      <c r="AC62" s="275"/>
      <c r="AD62" s="275"/>
      <c r="AE62" s="275"/>
      <c r="AF62" s="275"/>
      <c r="AG62" s="275"/>
      <c r="AH62" s="275"/>
      <c r="AI62" s="275"/>
      <c r="AJ62" s="275"/>
      <c r="AK62" s="275"/>
      <c r="AL62" s="275"/>
      <c r="AM62" s="275"/>
      <c r="AN62" s="275"/>
      <c r="AO62" s="275"/>
      <c r="AP62" s="275"/>
      <c r="AQ62" s="275"/>
      <c r="AR62" s="275"/>
      <c r="AS62" s="275"/>
      <c r="AT62" s="275"/>
    </row>
    <row r="63" spans="1:46" s="28" customFormat="1" ht="15" customHeight="1" x14ac:dyDescent="0.15">
      <c r="A63" s="275"/>
      <c r="B63" s="276" t="s">
        <v>51</v>
      </c>
      <c r="C63" s="277"/>
      <c r="D63" s="276"/>
      <c r="E63" s="275"/>
      <c r="F63" s="275"/>
      <c r="G63" s="275"/>
      <c r="H63" s="275"/>
      <c r="I63" s="275"/>
      <c r="J63" s="275"/>
      <c r="K63" s="275"/>
      <c r="L63" s="275"/>
      <c r="M63" s="275"/>
      <c r="N63" s="275"/>
      <c r="O63" s="275"/>
      <c r="P63" s="275"/>
      <c r="Q63" s="275"/>
      <c r="R63" s="275"/>
      <c r="S63" s="275"/>
      <c r="T63" s="275"/>
      <c r="U63" s="275"/>
      <c r="V63" s="275"/>
      <c r="W63" s="275"/>
      <c r="X63" s="275"/>
      <c r="Y63" s="275"/>
      <c r="Z63" s="275"/>
      <c r="AA63" s="275"/>
      <c r="AB63" s="275"/>
      <c r="AC63" s="275"/>
      <c r="AD63" s="275"/>
      <c r="AE63" s="275"/>
      <c r="AF63" s="275"/>
      <c r="AG63" s="275"/>
      <c r="AH63" s="275"/>
      <c r="AI63" s="275"/>
      <c r="AJ63" s="275"/>
      <c r="AK63" s="275"/>
      <c r="AL63" s="275"/>
      <c r="AM63" s="275"/>
      <c r="AN63" s="275"/>
      <c r="AO63" s="275"/>
      <c r="AP63" s="275"/>
      <c r="AQ63" s="275"/>
      <c r="AR63" s="275"/>
      <c r="AS63" s="275"/>
      <c r="AT63" s="275"/>
    </row>
    <row r="64" spans="1:46" s="28" customFormat="1" ht="15" customHeight="1" x14ac:dyDescent="0.15">
      <c r="A64" s="275"/>
      <c r="B64" s="276"/>
      <c r="C64" s="278" t="s">
        <v>89</v>
      </c>
      <c r="D64" s="276"/>
      <c r="E64" s="275"/>
      <c r="F64" s="275"/>
      <c r="G64" s="275"/>
      <c r="H64" s="275"/>
      <c r="I64" s="275"/>
      <c r="J64" s="275"/>
      <c r="K64" s="275"/>
      <c r="L64" s="275"/>
      <c r="M64" s="275"/>
      <c r="N64" s="275"/>
      <c r="O64" s="275"/>
      <c r="P64" s="275"/>
      <c r="Q64" s="275"/>
      <c r="R64" s="275"/>
      <c r="S64" s="275"/>
      <c r="T64" s="275"/>
      <c r="U64" s="275"/>
      <c r="V64" s="275"/>
      <c r="W64" s="275"/>
      <c r="X64" s="275"/>
      <c r="Y64" s="275"/>
      <c r="Z64" s="275"/>
      <c r="AA64" s="275"/>
      <c r="AB64" s="275"/>
      <c r="AC64" s="275"/>
      <c r="AD64" s="275"/>
      <c r="AE64" s="275"/>
      <c r="AF64" s="275"/>
      <c r="AG64" s="275"/>
      <c r="AH64" s="275"/>
      <c r="AI64" s="275"/>
      <c r="AJ64" s="275"/>
      <c r="AK64" s="275"/>
      <c r="AL64" s="275"/>
      <c r="AM64" s="275"/>
      <c r="AN64" s="275"/>
      <c r="AO64" s="275"/>
      <c r="AP64" s="275"/>
      <c r="AQ64" s="275"/>
      <c r="AR64" s="275"/>
      <c r="AS64" s="275"/>
      <c r="AT64" s="275"/>
    </row>
    <row r="65" spans="1:46" s="28" customFormat="1" ht="15" customHeight="1" x14ac:dyDescent="0.15">
      <c r="A65" s="275"/>
      <c r="B65" s="276" t="s">
        <v>84</v>
      </c>
      <c r="C65" s="277"/>
      <c r="D65" s="276"/>
      <c r="E65" s="275"/>
      <c r="F65" s="275"/>
      <c r="G65" s="275"/>
      <c r="H65" s="275"/>
      <c r="I65" s="275"/>
      <c r="J65" s="275"/>
      <c r="K65" s="275"/>
      <c r="L65" s="275"/>
      <c r="M65" s="275"/>
      <c r="N65" s="275"/>
      <c r="O65" s="275"/>
      <c r="P65" s="275"/>
      <c r="Q65" s="275"/>
      <c r="R65" s="275"/>
      <c r="S65" s="275"/>
      <c r="T65" s="275"/>
      <c r="U65" s="275"/>
      <c r="V65" s="275"/>
      <c r="W65" s="275"/>
      <c r="X65" s="275"/>
      <c r="Y65" s="275"/>
      <c r="Z65" s="275"/>
      <c r="AA65" s="275"/>
      <c r="AB65" s="275"/>
      <c r="AC65" s="275"/>
      <c r="AD65" s="275"/>
      <c r="AE65" s="275"/>
      <c r="AF65" s="275"/>
      <c r="AG65" s="275"/>
      <c r="AH65" s="275"/>
      <c r="AI65" s="275"/>
      <c r="AJ65" s="275"/>
      <c r="AK65" s="275"/>
      <c r="AL65" s="275"/>
      <c r="AM65" s="275"/>
      <c r="AN65" s="275"/>
      <c r="AO65" s="275"/>
      <c r="AP65" s="275"/>
      <c r="AQ65" s="275"/>
      <c r="AR65" s="275"/>
      <c r="AS65" s="275"/>
      <c r="AT65" s="275"/>
    </row>
    <row r="66" spans="1:46" s="27" customFormat="1" ht="15" customHeight="1" x14ac:dyDescent="0.15">
      <c r="A66" s="276"/>
      <c r="B66" s="276" t="s">
        <v>85</v>
      </c>
      <c r="C66" s="277"/>
      <c r="D66" s="276"/>
      <c r="E66" s="275"/>
      <c r="F66" s="275"/>
      <c r="G66" s="275"/>
      <c r="H66" s="275"/>
      <c r="I66" s="275"/>
      <c r="J66" s="275"/>
      <c r="K66" s="275"/>
      <c r="L66" s="275"/>
      <c r="M66" s="275"/>
      <c r="N66" s="275"/>
      <c r="O66" s="275"/>
      <c r="P66" s="275"/>
      <c r="Q66" s="275"/>
      <c r="R66" s="275"/>
      <c r="S66" s="275"/>
      <c r="T66" s="275"/>
      <c r="U66" s="275"/>
      <c r="V66" s="275"/>
      <c r="W66" s="275"/>
      <c r="X66" s="275"/>
      <c r="Y66" s="275"/>
      <c r="Z66" s="275"/>
      <c r="AA66" s="275"/>
      <c r="AB66" s="275"/>
      <c r="AC66" s="275"/>
      <c r="AD66" s="275"/>
      <c r="AE66" s="275"/>
      <c r="AF66" s="275"/>
      <c r="AG66" s="275"/>
      <c r="AH66" s="275"/>
      <c r="AI66" s="275"/>
      <c r="AJ66" s="275"/>
      <c r="AK66" s="275"/>
      <c r="AL66" s="275"/>
      <c r="AM66" s="275"/>
      <c r="AN66" s="275"/>
      <c r="AO66" s="275"/>
      <c r="AP66" s="275"/>
      <c r="AQ66" s="275"/>
      <c r="AR66" s="275"/>
      <c r="AS66" s="275"/>
      <c r="AT66" s="275"/>
    </row>
    <row r="67" spans="1:46" s="15" customFormat="1" ht="14.25" customHeight="1" x14ac:dyDescent="0.15">
      <c r="B67" s="3"/>
      <c r="C67" s="38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</row>
    <row r="68" spans="1:46" s="15" customFormat="1" x14ac:dyDescent="0.15">
      <c r="B68" s="3"/>
      <c r="C68" s="38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</row>
    <row r="69" spans="1:46" s="15" customFormat="1" x14ac:dyDescent="0.15">
      <c r="B69" s="3"/>
      <c r="C69" s="38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</row>
    <row r="70" spans="1:46" s="15" customFormat="1" x14ac:dyDescent="0.15">
      <c r="B70" s="3"/>
      <c r="C70" s="38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</row>
    <row r="71" spans="1:46" s="15" customFormat="1" x14ac:dyDescent="0.15">
      <c r="B71" s="3"/>
      <c r="C71" s="38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</row>
    <row r="72" spans="1:46" s="15" customFormat="1" x14ac:dyDescent="0.15">
      <c r="B72" s="3"/>
      <c r="C72" s="38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</row>
    <row r="73" spans="1:46" s="15" customFormat="1" x14ac:dyDescent="0.15">
      <c r="B73" s="3"/>
      <c r="C73" s="38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</row>
    <row r="74" spans="1:46" s="15" customFormat="1" x14ac:dyDescent="0.15">
      <c r="B74" s="3"/>
      <c r="C74" s="38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</row>
    <row r="75" spans="1:46" s="15" customFormat="1" x14ac:dyDescent="0.15">
      <c r="B75" s="3"/>
      <c r="C75" s="38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</row>
    <row r="76" spans="1:46" s="15" customFormat="1" x14ac:dyDescent="0.15">
      <c r="B76" s="3"/>
      <c r="C76" s="38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</row>
    <row r="77" spans="1:46" s="15" customFormat="1" x14ac:dyDescent="0.15">
      <c r="B77" s="3"/>
      <c r="C77" s="38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</row>
    <row r="78" spans="1:46" s="15" customFormat="1" x14ac:dyDescent="0.15">
      <c r="B78" s="3"/>
      <c r="C78" s="38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</row>
    <row r="79" spans="1:46" s="15" customFormat="1" x14ac:dyDescent="0.15">
      <c r="B79" s="3"/>
      <c r="C79" s="38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</row>
    <row r="80" spans="1:46" s="15" customFormat="1" x14ac:dyDescent="0.15">
      <c r="B80" s="3"/>
      <c r="C80" s="38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</row>
    <row r="81" spans="2:46" s="15" customFormat="1" x14ac:dyDescent="0.15">
      <c r="B81" s="3"/>
      <c r="C81" s="38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</row>
    <row r="82" spans="2:46" s="15" customFormat="1" x14ac:dyDescent="0.15">
      <c r="B82" s="3"/>
      <c r="C82" s="38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</row>
    <row r="83" spans="2:46" s="15" customFormat="1" x14ac:dyDescent="0.15">
      <c r="B83" s="3"/>
      <c r="C83" s="38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</row>
    <row r="84" spans="2:46" s="15" customFormat="1" x14ac:dyDescent="0.15">
      <c r="B84" s="3"/>
      <c r="C84" s="38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</row>
  </sheetData>
  <mergeCells count="71">
    <mergeCell ref="E32:M32"/>
    <mergeCell ref="AA50:AQ50"/>
    <mergeCell ref="AA51:AQ51"/>
    <mergeCell ref="F51:M51"/>
    <mergeCell ref="T43:U43"/>
    <mergeCell ref="E44:M44"/>
    <mergeCell ref="E43:M43"/>
    <mergeCell ref="F56:Y56"/>
    <mergeCell ref="G53:L53"/>
    <mergeCell ref="P53:U53"/>
    <mergeCell ref="W53:Y53"/>
    <mergeCell ref="V44:Y44"/>
    <mergeCell ref="P54:T54"/>
    <mergeCell ref="Q51:T51"/>
    <mergeCell ref="B30:B46"/>
    <mergeCell ref="F57:Y57"/>
    <mergeCell ref="V43:Y43"/>
    <mergeCell ref="E31:M31"/>
    <mergeCell ref="Q34:X34"/>
    <mergeCell ref="M55:P55"/>
    <mergeCell ref="G46:L46"/>
    <mergeCell ref="F45:M45"/>
    <mergeCell ref="O32:S32"/>
    <mergeCell ref="E38:S38"/>
    <mergeCell ref="L42:P42"/>
    <mergeCell ref="O44:S44"/>
    <mergeCell ref="B49:B59"/>
    <mergeCell ref="N49:Q49"/>
    <mergeCell ref="F50:M50"/>
    <mergeCell ref="Q50:U50"/>
    <mergeCell ref="G59:L59"/>
    <mergeCell ref="AA46:AJ46"/>
    <mergeCell ref="O31:S31"/>
    <mergeCell ref="AA15:AE15"/>
    <mergeCell ref="AA38:AF38"/>
    <mergeCell ref="AB43:AF43"/>
    <mergeCell ref="E37:S37"/>
    <mergeCell ref="AA40:AJ40"/>
    <mergeCell ref="J30:M30"/>
    <mergeCell ref="L36:O36"/>
    <mergeCell ref="T44:U44"/>
    <mergeCell ref="G27:J27"/>
    <mergeCell ref="AA18:AM18"/>
    <mergeCell ref="L17:O17"/>
    <mergeCell ref="AB44:AF44"/>
    <mergeCell ref="O43:S43"/>
    <mergeCell ref="B5:B27"/>
    <mergeCell ref="X5:AA5"/>
    <mergeCell ref="F6:Y6"/>
    <mergeCell ref="F7:Y7"/>
    <mergeCell ref="N11:Q11"/>
    <mergeCell ref="AA19:AM19"/>
    <mergeCell ref="F12:U12"/>
    <mergeCell ref="F18:S18"/>
    <mergeCell ref="J23:M23"/>
    <mergeCell ref="F25:J25"/>
    <mergeCell ref="K25:S25"/>
    <mergeCell ref="AA13:AG13"/>
    <mergeCell ref="F13:U13"/>
    <mergeCell ref="T18:U19"/>
    <mergeCell ref="Z6:AS6"/>
    <mergeCell ref="Z7:AS7"/>
    <mergeCell ref="AJ31:AQ31"/>
    <mergeCell ref="AP28:AT28"/>
    <mergeCell ref="AA14:AG14"/>
    <mergeCell ref="F19:S19"/>
    <mergeCell ref="V12:Y12"/>
    <mergeCell ref="V13:Y13"/>
    <mergeCell ref="AJ12:AQ12"/>
    <mergeCell ref="F24:J24"/>
    <mergeCell ref="K24:S24"/>
  </mergeCells>
  <phoneticPr fontId="4"/>
  <pageMargins left="0.7" right="0.7" top="0.75" bottom="0.75" header="0.3" footer="0.3"/>
  <pageSetup paperSize="9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DL93"/>
  <sheetViews>
    <sheetView view="pageBreakPreview" zoomScale="82" zoomScaleNormal="100" zoomScaleSheetLayoutView="70" workbookViewId="0">
      <selection activeCell="CE24" sqref="CE24:CH24"/>
    </sheetView>
  </sheetViews>
  <sheetFormatPr defaultColWidth="1.85546875" defaultRowHeight="9" customHeight="1" x14ac:dyDescent="0.15"/>
  <cols>
    <col min="1" max="1" width="1.7109375" style="5" customWidth="1"/>
    <col min="2" max="11" width="1.85546875" style="5" customWidth="1"/>
    <col min="12" max="12" width="2.28515625" style="5" customWidth="1"/>
    <col min="13" max="13" width="1.85546875" style="5" customWidth="1"/>
    <col min="14" max="14" width="2.7109375" style="5" customWidth="1"/>
    <col min="15" max="27" width="1.85546875" style="5" customWidth="1"/>
    <col min="28" max="28" width="2.28515625" style="5" customWidth="1"/>
    <col min="29" max="54" width="1.85546875" style="5" customWidth="1"/>
    <col min="55" max="56" width="3" style="5" customWidth="1"/>
    <col min="57" max="58" width="1.85546875" style="5" customWidth="1"/>
    <col min="59" max="60" width="1.7109375" style="5" customWidth="1"/>
    <col min="61" max="101" width="1.85546875" style="5" customWidth="1"/>
    <col min="102" max="16384" width="1.85546875" style="5"/>
  </cols>
  <sheetData>
    <row r="1" spans="1:116" ht="9" customHeight="1" x14ac:dyDescent="0.15">
      <c r="A1" s="87" t="s">
        <v>108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14"/>
    </row>
    <row r="2" spans="1:116" ht="9" customHeight="1" x14ac:dyDescent="0.15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14"/>
    </row>
    <row r="3" spans="1:116" ht="9" customHeight="1" x14ac:dyDescent="0.15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14"/>
    </row>
    <row r="4" spans="1:116" ht="9" customHeight="1" x14ac:dyDescent="0.1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</row>
    <row r="5" spans="1:116" ht="9" customHeight="1" x14ac:dyDescent="0.1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</row>
    <row r="6" spans="1:116" ht="9" customHeight="1" x14ac:dyDescent="0.1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</row>
    <row r="7" spans="1:116" ht="9" customHeight="1" x14ac:dyDescent="0.15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97" t="s">
        <v>103</v>
      </c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8">
        <f>BH9+BH11</f>
        <v>45393</v>
      </c>
      <c r="BI7" s="98"/>
      <c r="BJ7" s="98"/>
      <c r="BK7" s="98"/>
      <c r="BL7" s="98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</row>
    <row r="8" spans="1:116" ht="9" customHeight="1" x14ac:dyDescent="0.15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8"/>
      <c r="BI8" s="98"/>
      <c r="BJ8" s="98"/>
      <c r="BK8" s="98"/>
      <c r="BL8" s="98"/>
      <c r="BM8" s="60"/>
      <c r="BN8" s="60"/>
      <c r="BO8" s="60"/>
      <c r="BP8" s="60"/>
      <c r="BQ8" s="60"/>
      <c r="BR8" s="60"/>
      <c r="BS8" s="60"/>
      <c r="BT8" s="60"/>
      <c r="BU8" s="60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</row>
    <row r="9" spans="1:116" ht="9" customHeight="1" x14ac:dyDescent="0.15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99" t="s">
        <v>95</v>
      </c>
      <c r="AX9" s="99"/>
      <c r="AY9" s="99"/>
      <c r="AZ9" s="99"/>
      <c r="BA9" s="99"/>
      <c r="BB9" s="99"/>
      <c r="BC9" s="99"/>
      <c r="BD9" s="99"/>
      <c r="BE9" s="99"/>
      <c r="BF9" s="99"/>
      <c r="BG9" s="99"/>
      <c r="BH9" s="98">
        <f>ROUND(4411327/100,0)</f>
        <v>44113</v>
      </c>
      <c r="BI9" s="279"/>
      <c r="BJ9" s="279"/>
      <c r="BK9" s="279"/>
      <c r="BL9" s="279"/>
      <c r="BM9" s="60"/>
      <c r="BN9" s="60"/>
      <c r="BO9" s="60"/>
      <c r="BP9" s="60"/>
      <c r="BQ9" s="60"/>
      <c r="BR9" s="60"/>
      <c r="BS9" s="60"/>
      <c r="BT9" s="60"/>
      <c r="BU9" s="60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</row>
    <row r="10" spans="1:116" ht="9" customHeight="1" x14ac:dyDescent="0.15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100" t="s">
        <v>28</v>
      </c>
      <c r="AB10" s="101"/>
      <c r="AC10" s="101"/>
      <c r="AD10" s="101"/>
      <c r="AE10" s="101"/>
      <c r="AF10" s="101"/>
      <c r="AG10" s="102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279"/>
      <c r="BI10" s="279"/>
      <c r="BJ10" s="279"/>
      <c r="BK10" s="279"/>
      <c r="BL10" s="279"/>
      <c r="BM10" s="60"/>
      <c r="BN10" s="60"/>
      <c r="BO10" s="60"/>
      <c r="BP10" s="60"/>
      <c r="BQ10" s="60"/>
      <c r="BR10" s="60"/>
      <c r="BS10" s="60"/>
      <c r="BT10" s="60"/>
      <c r="BU10" s="60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</row>
    <row r="11" spans="1:116" ht="9" customHeight="1" x14ac:dyDescent="0.15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103"/>
      <c r="AB11" s="108"/>
      <c r="AC11" s="108"/>
      <c r="AD11" s="108"/>
      <c r="AE11" s="108"/>
      <c r="AF11" s="108"/>
      <c r="AG11" s="104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99" t="s">
        <v>96</v>
      </c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8">
        <f>ROUND(127966/100,0)</f>
        <v>1280</v>
      </c>
      <c r="BI11" s="279"/>
      <c r="BJ11" s="279"/>
      <c r="BK11" s="279"/>
      <c r="BL11" s="279"/>
      <c r="BM11" s="60"/>
      <c r="BN11" s="60"/>
      <c r="BO11" s="60"/>
      <c r="BP11" s="60"/>
      <c r="BQ11" s="60"/>
      <c r="BR11" s="60"/>
      <c r="BS11" s="60"/>
      <c r="BT11" s="60"/>
      <c r="BU11" s="60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</row>
    <row r="12" spans="1:116" ht="9" customHeight="1" x14ac:dyDescent="0.15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103"/>
      <c r="AB12" s="108"/>
      <c r="AC12" s="108"/>
      <c r="AD12" s="108"/>
      <c r="AE12" s="108"/>
      <c r="AF12" s="108"/>
      <c r="AG12" s="104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99"/>
      <c r="AX12" s="99"/>
      <c r="AY12" s="99"/>
      <c r="AZ12" s="99"/>
      <c r="BA12" s="99"/>
      <c r="BB12" s="99"/>
      <c r="BC12" s="99"/>
      <c r="BD12" s="99"/>
      <c r="BE12" s="99"/>
      <c r="BF12" s="99"/>
      <c r="BG12" s="99"/>
      <c r="BH12" s="279"/>
      <c r="BI12" s="279"/>
      <c r="BJ12" s="279"/>
      <c r="BK12" s="279"/>
      <c r="BL12" s="279"/>
      <c r="BM12" s="60"/>
      <c r="BN12" s="60"/>
      <c r="BO12" s="60"/>
      <c r="BP12" s="60"/>
      <c r="BQ12" s="60"/>
      <c r="BR12" s="60"/>
      <c r="BS12" s="60"/>
      <c r="BT12" s="60"/>
      <c r="BU12" s="60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</row>
    <row r="13" spans="1:116" ht="9" customHeight="1" x14ac:dyDescent="0.15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103">
        <f>Z24</f>
        <v>82265.62</v>
      </c>
      <c r="AB13" s="108"/>
      <c r="AC13" s="108"/>
      <c r="AD13" s="108"/>
      <c r="AE13" s="108"/>
      <c r="AF13" s="108"/>
      <c r="AG13" s="104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6"/>
      <c r="BX13" s="56"/>
      <c r="BY13" s="56"/>
      <c r="BZ13" s="56"/>
      <c r="CA13" s="56"/>
      <c r="CB13" s="59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</row>
    <row r="14" spans="1:116" ht="9" customHeight="1" x14ac:dyDescent="0.15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105"/>
      <c r="AB14" s="106"/>
      <c r="AC14" s="106"/>
      <c r="AD14" s="106"/>
      <c r="AE14" s="106"/>
      <c r="AF14" s="106"/>
      <c r="AG14" s="107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6"/>
      <c r="BX14" s="56"/>
      <c r="BY14" s="56"/>
      <c r="BZ14" s="56"/>
      <c r="CA14" s="56"/>
      <c r="CB14" s="59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29"/>
      <c r="CU14" s="30"/>
      <c r="CV14" s="30"/>
      <c r="CW14" s="30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</row>
    <row r="15" spans="1:116" ht="9" customHeight="1" x14ac:dyDescent="0.15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6"/>
      <c r="BX15" s="56"/>
      <c r="BY15" s="56"/>
      <c r="BZ15" s="56"/>
      <c r="CA15" s="56"/>
      <c r="CB15" s="59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30"/>
      <c r="CU15" s="30"/>
      <c r="CV15" s="30"/>
      <c r="CW15" s="30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</row>
    <row r="16" spans="1:116" ht="9" customHeight="1" x14ac:dyDescent="0.15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100" t="s">
        <v>29</v>
      </c>
      <c r="AP16" s="101"/>
      <c r="AQ16" s="101"/>
      <c r="AR16" s="101"/>
      <c r="AS16" s="101"/>
      <c r="AT16" s="101"/>
      <c r="AU16" s="102"/>
      <c r="AV16" s="51"/>
      <c r="AW16" s="61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26"/>
      <c r="BM16" s="51"/>
      <c r="BN16" s="61"/>
      <c r="BO16" s="62"/>
      <c r="BP16" s="62"/>
      <c r="BQ16" s="62"/>
      <c r="BR16" s="62"/>
      <c r="BS16" s="62"/>
      <c r="BT16" s="62"/>
      <c r="BU16" s="62"/>
      <c r="BV16" s="62"/>
      <c r="BW16" s="63"/>
      <c r="BX16" s="63"/>
      <c r="BY16" s="63"/>
      <c r="BZ16" s="63"/>
      <c r="CA16" s="64"/>
      <c r="CB16" s="59"/>
      <c r="CC16" s="120" t="s">
        <v>66</v>
      </c>
      <c r="CD16" s="121"/>
      <c r="CE16" s="121"/>
      <c r="CF16" s="121"/>
      <c r="CG16" s="121"/>
      <c r="CH16" s="121"/>
      <c r="CI16" s="121"/>
      <c r="CJ16" s="122"/>
      <c r="CK16" s="51"/>
      <c r="CL16" s="51"/>
      <c r="CM16" s="51"/>
      <c r="CN16" s="51"/>
      <c r="CO16" s="51"/>
      <c r="CP16" s="51"/>
      <c r="CQ16" s="51"/>
      <c r="CR16" s="51"/>
      <c r="CS16" s="51"/>
      <c r="CT16" s="30"/>
      <c r="CU16" s="30"/>
      <c r="CV16" s="30"/>
      <c r="CW16" s="30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</row>
    <row r="17" spans="10:116" ht="9" customHeight="1" x14ac:dyDescent="0.15"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103"/>
      <c r="AP17" s="108"/>
      <c r="AQ17" s="108"/>
      <c r="AR17" s="108"/>
      <c r="AS17" s="108"/>
      <c r="AT17" s="108"/>
      <c r="AU17" s="104"/>
      <c r="AV17" s="51"/>
      <c r="AW17" s="143" t="s">
        <v>30</v>
      </c>
      <c r="AX17" s="97"/>
      <c r="AY17" s="97"/>
      <c r="AZ17" s="97"/>
      <c r="BA17" s="97"/>
      <c r="BB17" s="97"/>
      <c r="BC17" s="97"/>
      <c r="BD17" s="97"/>
      <c r="BE17" s="97"/>
      <c r="BF17" s="97"/>
      <c r="BG17" s="98">
        <f>BG20+BG23</f>
        <v>44234.630000000005</v>
      </c>
      <c r="BH17" s="98"/>
      <c r="BI17" s="98"/>
      <c r="BJ17" s="98"/>
      <c r="BK17" s="98"/>
      <c r="BL17" s="110"/>
      <c r="BM17" s="51"/>
      <c r="BN17" s="143" t="s">
        <v>31</v>
      </c>
      <c r="BO17" s="97"/>
      <c r="BP17" s="97"/>
      <c r="BQ17" s="97"/>
      <c r="BR17" s="97"/>
      <c r="BS17" s="97"/>
      <c r="BT17" s="97"/>
      <c r="BU17" s="97"/>
      <c r="BV17" s="97"/>
      <c r="BW17" s="97"/>
      <c r="BX17" s="97">
        <f>BX20+BX23</f>
        <v>21205.35</v>
      </c>
      <c r="BY17" s="97"/>
      <c r="BZ17" s="97"/>
      <c r="CA17" s="144"/>
      <c r="CB17" s="59"/>
      <c r="CC17" s="123"/>
      <c r="CD17" s="124"/>
      <c r="CE17" s="124"/>
      <c r="CF17" s="124"/>
      <c r="CG17" s="124"/>
      <c r="CH17" s="124"/>
      <c r="CI17" s="124"/>
      <c r="CJ17" s="125"/>
      <c r="CK17" s="51"/>
      <c r="CL17" s="51"/>
      <c r="CM17" s="51"/>
      <c r="CN17" s="51"/>
      <c r="CO17" s="51"/>
      <c r="CP17" s="51"/>
      <c r="CQ17" s="51"/>
      <c r="CR17" s="51"/>
      <c r="CS17" s="51"/>
      <c r="CT17" s="31"/>
      <c r="CU17" s="46"/>
      <c r="CV17" s="46"/>
      <c r="CW17" s="46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</row>
    <row r="18" spans="10:116" ht="9" customHeight="1" x14ac:dyDescent="0.15">
      <c r="J18" s="51"/>
      <c r="K18" s="51"/>
      <c r="L18" s="58"/>
      <c r="M18" s="58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103"/>
      <c r="AP18" s="108"/>
      <c r="AQ18" s="108"/>
      <c r="AR18" s="108"/>
      <c r="AS18" s="108"/>
      <c r="AT18" s="108"/>
      <c r="AU18" s="104"/>
      <c r="AV18" s="51"/>
      <c r="AW18" s="143"/>
      <c r="AX18" s="97"/>
      <c r="AY18" s="97"/>
      <c r="AZ18" s="97"/>
      <c r="BA18" s="97"/>
      <c r="BB18" s="97"/>
      <c r="BC18" s="97"/>
      <c r="BD18" s="97"/>
      <c r="BE18" s="97"/>
      <c r="BF18" s="97"/>
      <c r="BG18" s="98"/>
      <c r="BH18" s="98"/>
      <c r="BI18" s="98"/>
      <c r="BJ18" s="98"/>
      <c r="BK18" s="98"/>
      <c r="BL18" s="110"/>
      <c r="BM18" s="51"/>
      <c r="BN18" s="143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144"/>
      <c r="CB18" s="59"/>
      <c r="CC18" s="123"/>
      <c r="CD18" s="124"/>
      <c r="CE18" s="124"/>
      <c r="CF18" s="124"/>
      <c r="CG18" s="124"/>
      <c r="CH18" s="124"/>
      <c r="CI18" s="124"/>
      <c r="CJ18" s="125"/>
      <c r="CK18" s="51"/>
      <c r="CL18" s="51"/>
      <c r="CM18" s="51"/>
      <c r="CN18" s="51"/>
      <c r="CO18" s="51"/>
      <c r="CP18" s="51"/>
      <c r="CQ18" s="51"/>
      <c r="CR18" s="51"/>
      <c r="CS18" s="51"/>
      <c r="CT18" s="46"/>
      <c r="CU18" s="46"/>
      <c r="CV18" s="46"/>
      <c r="CW18" s="46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</row>
    <row r="19" spans="10:116" ht="9" customHeight="1" x14ac:dyDescent="0.15">
      <c r="J19" s="51"/>
      <c r="K19" s="51"/>
      <c r="L19" s="58"/>
      <c r="M19" s="58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103"/>
      <c r="AP19" s="108"/>
      <c r="AQ19" s="108"/>
      <c r="AR19" s="108"/>
      <c r="AS19" s="108"/>
      <c r="AT19" s="108"/>
      <c r="AU19" s="104"/>
      <c r="AV19" s="51"/>
      <c r="AW19" s="57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7"/>
      <c r="BM19" s="51"/>
      <c r="BN19" s="57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7"/>
      <c r="CB19" s="51"/>
      <c r="CC19" s="126"/>
      <c r="CD19" s="127"/>
      <c r="CE19" s="127"/>
      <c r="CF19" s="127"/>
      <c r="CG19" s="127"/>
      <c r="CH19" s="127"/>
      <c r="CI19" s="127"/>
      <c r="CJ19" s="128"/>
      <c r="CK19" s="51"/>
      <c r="CL19" s="51"/>
      <c r="CM19" s="51"/>
      <c r="CN19" s="51"/>
      <c r="CO19" s="51"/>
      <c r="CP19" s="51"/>
      <c r="CQ19" s="51"/>
      <c r="CR19" s="51"/>
      <c r="CS19" s="51"/>
      <c r="CT19" s="46"/>
      <c r="CU19" s="46"/>
      <c r="CV19" s="46"/>
      <c r="CW19" s="46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</row>
    <row r="20" spans="10:116" ht="9" customHeight="1" x14ac:dyDescent="0.15">
      <c r="J20" s="51"/>
      <c r="K20" s="165" t="s">
        <v>65</v>
      </c>
      <c r="L20" s="306"/>
      <c r="M20" s="306"/>
      <c r="N20" s="306"/>
      <c r="O20" s="306"/>
      <c r="P20" s="306"/>
      <c r="Q20" s="306"/>
      <c r="R20" s="307"/>
      <c r="S20" s="34"/>
      <c r="T20" s="100" t="s">
        <v>77</v>
      </c>
      <c r="U20" s="101"/>
      <c r="V20" s="101"/>
      <c r="W20" s="101"/>
      <c r="X20" s="101"/>
      <c r="Y20" s="101"/>
      <c r="Z20" s="101">
        <f>構造図!X5</f>
        <v>155890.67000000001</v>
      </c>
      <c r="AA20" s="101"/>
      <c r="AB20" s="101"/>
      <c r="AC20" s="101"/>
      <c r="AD20" s="101"/>
      <c r="AE20" s="102"/>
      <c r="AF20" s="51"/>
      <c r="AG20" s="51"/>
      <c r="AH20" s="51"/>
      <c r="AI20" s="51"/>
      <c r="AJ20" s="51"/>
      <c r="AK20" s="51"/>
      <c r="AL20" s="51"/>
      <c r="AM20" s="51"/>
      <c r="AN20" s="51"/>
      <c r="AO20" s="103"/>
      <c r="AP20" s="108"/>
      <c r="AQ20" s="108"/>
      <c r="AR20" s="108"/>
      <c r="AS20" s="108"/>
      <c r="AT20" s="108"/>
      <c r="AU20" s="104"/>
      <c r="AV20" s="51"/>
      <c r="AW20" s="109" t="s">
        <v>32</v>
      </c>
      <c r="AX20" s="99"/>
      <c r="AY20" s="99"/>
      <c r="AZ20" s="99"/>
      <c r="BA20" s="99"/>
      <c r="BB20" s="99"/>
      <c r="BC20" s="99"/>
      <c r="BD20" s="99"/>
      <c r="BE20" s="99"/>
      <c r="BF20" s="99"/>
      <c r="BG20" s="98">
        <f>構造図!F51</f>
        <v>34794.550000000003</v>
      </c>
      <c r="BH20" s="98"/>
      <c r="BI20" s="98"/>
      <c r="BJ20" s="98"/>
      <c r="BK20" s="98"/>
      <c r="BL20" s="110"/>
      <c r="BM20" s="51"/>
      <c r="BN20" s="143" t="s">
        <v>33</v>
      </c>
      <c r="BO20" s="97"/>
      <c r="BP20" s="97"/>
      <c r="BQ20" s="97"/>
      <c r="BR20" s="97"/>
      <c r="BS20" s="97"/>
      <c r="BT20" s="97"/>
      <c r="BU20" s="97"/>
      <c r="BV20" s="97"/>
      <c r="BW20" s="97"/>
      <c r="BX20" s="97">
        <f>構造図!P54</f>
        <v>21062.76</v>
      </c>
      <c r="BY20" s="97"/>
      <c r="BZ20" s="97"/>
      <c r="CA20" s="144"/>
      <c r="CB20" s="66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51"/>
      <c r="CN20" s="51"/>
      <c r="CO20" s="51"/>
      <c r="CP20" s="51"/>
      <c r="CQ20" s="51"/>
      <c r="CR20" s="51"/>
      <c r="CS20" s="51"/>
      <c r="CT20" s="32"/>
      <c r="CU20" s="46"/>
      <c r="CV20" s="46"/>
      <c r="CW20" s="46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</row>
    <row r="21" spans="10:116" ht="9" customHeight="1" x14ac:dyDescent="0.15">
      <c r="J21" s="51"/>
      <c r="K21" s="308"/>
      <c r="L21" s="309"/>
      <c r="M21" s="309"/>
      <c r="N21" s="309"/>
      <c r="O21" s="309"/>
      <c r="P21" s="309"/>
      <c r="Q21" s="309"/>
      <c r="R21" s="310"/>
      <c r="S21" s="34"/>
      <c r="T21" s="103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4"/>
      <c r="AF21" s="51"/>
      <c r="AG21" s="51"/>
      <c r="AH21" s="51"/>
      <c r="AI21" s="51"/>
      <c r="AJ21" s="51"/>
      <c r="AK21" s="51"/>
      <c r="AL21" s="51"/>
      <c r="AM21" s="51"/>
      <c r="AN21" s="51"/>
      <c r="AO21" s="103"/>
      <c r="AP21" s="108"/>
      <c r="AQ21" s="108"/>
      <c r="AR21" s="108"/>
      <c r="AS21" s="108"/>
      <c r="AT21" s="108"/>
      <c r="AU21" s="104"/>
      <c r="AV21" s="51"/>
      <c r="AW21" s="109"/>
      <c r="AX21" s="99"/>
      <c r="AY21" s="99"/>
      <c r="AZ21" s="99"/>
      <c r="BA21" s="99"/>
      <c r="BB21" s="99"/>
      <c r="BC21" s="99"/>
      <c r="BD21" s="99"/>
      <c r="BE21" s="99"/>
      <c r="BF21" s="99"/>
      <c r="BG21" s="98"/>
      <c r="BH21" s="98"/>
      <c r="BI21" s="98"/>
      <c r="BJ21" s="98"/>
      <c r="BK21" s="98"/>
      <c r="BL21" s="110"/>
      <c r="BM21" s="51"/>
      <c r="BN21" s="143"/>
      <c r="BO21" s="97"/>
      <c r="BP21" s="97"/>
      <c r="BQ21" s="97"/>
      <c r="BR21" s="97"/>
      <c r="BS21" s="97"/>
      <c r="BT21" s="97"/>
      <c r="BU21" s="97"/>
      <c r="BV21" s="97"/>
      <c r="BW21" s="97"/>
      <c r="BX21" s="97"/>
      <c r="BY21" s="97"/>
      <c r="BZ21" s="97"/>
      <c r="CA21" s="144"/>
      <c r="CB21" s="66"/>
      <c r="CC21" s="34"/>
      <c r="CD21" s="34"/>
      <c r="CE21" s="88" t="s">
        <v>42</v>
      </c>
      <c r="CF21" s="89"/>
      <c r="CG21" s="89"/>
      <c r="CH21" s="90"/>
      <c r="CI21" s="34"/>
      <c r="CJ21" s="34"/>
      <c r="CK21" s="34"/>
      <c r="CL21" s="34"/>
      <c r="CM21" s="51"/>
      <c r="CN21" s="51"/>
      <c r="CO21" s="51"/>
      <c r="CP21" s="51"/>
      <c r="CQ21" s="51"/>
      <c r="CR21" s="51"/>
      <c r="CS21" s="51"/>
      <c r="CT21" s="46"/>
      <c r="CU21" s="46"/>
      <c r="CV21" s="46"/>
      <c r="CW21" s="46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</row>
    <row r="22" spans="10:116" ht="9" customHeight="1" x14ac:dyDescent="0.15">
      <c r="J22" s="51"/>
      <c r="K22" s="308"/>
      <c r="L22" s="309"/>
      <c r="M22" s="309"/>
      <c r="N22" s="309"/>
      <c r="O22" s="309"/>
      <c r="P22" s="309"/>
      <c r="Q22" s="309"/>
      <c r="R22" s="310"/>
      <c r="S22" s="34"/>
      <c r="T22" s="129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88"/>
      <c r="AF22" s="51"/>
      <c r="AG22" s="51"/>
      <c r="AH22" s="51"/>
      <c r="AI22" s="51"/>
      <c r="AJ22" s="51"/>
      <c r="AK22" s="51"/>
      <c r="AL22" s="51"/>
      <c r="AM22" s="51"/>
      <c r="AN22" s="51"/>
      <c r="AO22" s="103"/>
      <c r="AP22" s="108"/>
      <c r="AQ22" s="108"/>
      <c r="AR22" s="108"/>
      <c r="AS22" s="108"/>
      <c r="AT22" s="108"/>
      <c r="AU22" s="104"/>
      <c r="AV22" s="51"/>
      <c r="AW22" s="57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7"/>
      <c r="BM22" s="51"/>
      <c r="BN22" s="57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7"/>
      <c r="CB22" s="66"/>
      <c r="CC22" s="34"/>
      <c r="CD22" s="34"/>
      <c r="CE22" s="91"/>
      <c r="CF22" s="92"/>
      <c r="CG22" s="92"/>
      <c r="CH22" s="93"/>
      <c r="CI22" s="34"/>
      <c r="CJ22" s="34"/>
      <c r="CK22" s="34"/>
      <c r="CL22" s="34"/>
      <c r="CM22" s="51"/>
      <c r="CN22" s="51"/>
      <c r="CO22" s="51"/>
      <c r="CP22" s="51"/>
      <c r="CQ22" s="51"/>
      <c r="CR22" s="51"/>
      <c r="CS22" s="51"/>
      <c r="CT22" s="46"/>
      <c r="CU22" s="46"/>
      <c r="CV22" s="46"/>
      <c r="CW22" s="46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</row>
    <row r="23" spans="10:116" ht="12" customHeight="1" x14ac:dyDescent="0.15">
      <c r="J23" s="51"/>
      <c r="K23" s="311"/>
      <c r="L23" s="312"/>
      <c r="M23" s="312"/>
      <c r="N23" s="312"/>
      <c r="O23" s="312"/>
      <c r="P23" s="312"/>
      <c r="Q23" s="312"/>
      <c r="R23" s="313"/>
      <c r="S23" s="34"/>
      <c r="T23" s="147" t="s">
        <v>94</v>
      </c>
      <c r="U23" s="148"/>
      <c r="V23" s="148"/>
      <c r="W23" s="148"/>
      <c r="X23" s="148"/>
      <c r="Y23" s="149"/>
      <c r="Z23" s="111" t="s">
        <v>93</v>
      </c>
      <c r="AA23" s="112"/>
      <c r="AB23" s="112"/>
      <c r="AC23" s="112"/>
      <c r="AD23" s="112"/>
      <c r="AE23" s="113"/>
      <c r="AF23" s="51"/>
      <c r="AG23" s="51"/>
      <c r="AH23" s="51"/>
      <c r="AI23" s="51"/>
      <c r="AJ23" s="51"/>
      <c r="AK23" s="51"/>
      <c r="AL23" s="51"/>
      <c r="AM23" s="51"/>
      <c r="AN23" s="51"/>
      <c r="AO23" s="103"/>
      <c r="AP23" s="108"/>
      <c r="AQ23" s="108"/>
      <c r="AR23" s="108"/>
      <c r="AS23" s="108"/>
      <c r="AT23" s="108"/>
      <c r="AU23" s="104"/>
      <c r="AV23" s="51"/>
      <c r="AW23" s="155" t="s">
        <v>97</v>
      </c>
      <c r="AX23" s="156"/>
      <c r="AY23" s="156"/>
      <c r="AZ23" s="156"/>
      <c r="BA23" s="156"/>
      <c r="BB23" s="156"/>
      <c r="BC23" s="156"/>
      <c r="BD23" s="156"/>
      <c r="BE23" s="156"/>
      <c r="BF23" s="156"/>
      <c r="BG23" s="98">
        <f>構造図!G53</f>
        <v>9440.08</v>
      </c>
      <c r="BH23" s="98"/>
      <c r="BI23" s="98"/>
      <c r="BJ23" s="98"/>
      <c r="BK23" s="98"/>
      <c r="BL23" s="110"/>
      <c r="BM23" s="51"/>
      <c r="BN23" s="143" t="s">
        <v>73</v>
      </c>
      <c r="BO23" s="97"/>
      <c r="BP23" s="97"/>
      <c r="BQ23" s="97"/>
      <c r="BR23" s="97"/>
      <c r="BS23" s="97"/>
      <c r="BT23" s="97"/>
      <c r="BU23" s="97"/>
      <c r="BV23" s="97"/>
      <c r="BW23" s="97"/>
      <c r="BX23" s="145">
        <f>構造図!W53</f>
        <v>142.59</v>
      </c>
      <c r="BY23" s="145"/>
      <c r="BZ23" s="145"/>
      <c r="CA23" s="146"/>
      <c r="CB23" s="66"/>
      <c r="CC23" s="35"/>
      <c r="CD23" s="35"/>
      <c r="CE23" s="91"/>
      <c r="CF23" s="92"/>
      <c r="CG23" s="92"/>
      <c r="CH23" s="93"/>
      <c r="CI23" s="35"/>
      <c r="CJ23" s="35"/>
      <c r="CK23" s="34"/>
      <c r="CL23" s="34"/>
      <c r="CM23" s="51"/>
      <c r="CN23" s="51"/>
      <c r="CO23" s="51"/>
      <c r="CP23" s="51"/>
      <c r="CQ23" s="51"/>
      <c r="CR23" s="51"/>
      <c r="CS23" s="51"/>
      <c r="CT23" s="46"/>
      <c r="CU23" s="46"/>
      <c r="CV23" s="46"/>
      <c r="CW23" s="46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</row>
    <row r="24" spans="10:116" ht="9" customHeight="1" x14ac:dyDescent="0.15">
      <c r="J24" s="51"/>
      <c r="K24" s="46"/>
      <c r="L24" s="46"/>
      <c r="M24" s="46"/>
      <c r="N24" s="46"/>
      <c r="O24" s="46"/>
      <c r="P24" s="46"/>
      <c r="Q24" s="46"/>
      <c r="R24" s="46"/>
      <c r="S24" s="66"/>
      <c r="T24" s="150">
        <f>構造図!F7</f>
        <v>73625.05</v>
      </c>
      <c r="U24" s="301"/>
      <c r="V24" s="301"/>
      <c r="W24" s="301"/>
      <c r="X24" s="301"/>
      <c r="Y24" s="302"/>
      <c r="Z24" s="114">
        <f>構造図!Z7</f>
        <v>82265.62</v>
      </c>
      <c r="AA24" s="115"/>
      <c r="AB24" s="115"/>
      <c r="AC24" s="115"/>
      <c r="AD24" s="115"/>
      <c r="AE24" s="116"/>
      <c r="AF24" s="51"/>
      <c r="AG24" s="51"/>
      <c r="AH24" s="51"/>
      <c r="AI24" s="51"/>
      <c r="AJ24" s="51"/>
      <c r="AK24" s="51"/>
      <c r="AL24" s="51"/>
      <c r="AM24" s="51"/>
      <c r="AN24" s="51"/>
      <c r="AO24" s="103">
        <f>AA13</f>
        <v>82265.62</v>
      </c>
      <c r="AP24" s="108"/>
      <c r="AQ24" s="108"/>
      <c r="AR24" s="108"/>
      <c r="AS24" s="108"/>
      <c r="AT24" s="108"/>
      <c r="AU24" s="104"/>
      <c r="AV24" s="51"/>
      <c r="AW24" s="155"/>
      <c r="AX24" s="156"/>
      <c r="AY24" s="156"/>
      <c r="AZ24" s="156"/>
      <c r="BA24" s="156"/>
      <c r="BB24" s="156"/>
      <c r="BC24" s="156"/>
      <c r="BD24" s="156"/>
      <c r="BE24" s="156"/>
      <c r="BF24" s="156"/>
      <c r="BG24" s="98"/>
      <c r="BH24" s="98"/>
      <c r="BI24" s="98"/>
      <c r="BJ24" s="98"/>
      <c r="BK24" s="98"/>
      <c r="BL24" s="110"/>
      <c r="BM24" s="51"/>
      <c r="BN24" s="143"/>
      <c r="BO24" s="97"/>
      <c r="BP24" s="97"/>
      <c r="BQ24" s="97"/>
      <c r="BR24" s="97"/>
      <c r="BS24" s="97"/>
      <c r="BT24" s="97"/>
      <c r="BU24" s="97"/>
      <c r="BV24" s="97"/>
      <c r="BW24" s="97"/>
      <c r="BX24" s="145"/>
      <c r="BY24" s="145"/>
      <c r="BZ24" s="145"/>
      <c r="CA24" s="146"/>
      <c r="CB24" s="36"/>
      <c r="CC24" s="35"/>
      <c r="CD24" s="35"/>
      <c r="CE24" s="94">
        <f>BM65</f>
        <v>3201</v>
      </c>
      <c r="CF24" s="95"/>
      <c r="CG24" s="95"/>
      <c r="CH24" s="96"/>
      <c r="CI24" s="35"/>
      <c r="CJ24" s="35"/>
      <c r="CK24" s="66"/>
      <c r="CL24" s="66"/>
      <c r="CM24" s="51"/>
      <c r="CN24" s="51"/>
      <c r="CO24" s="51"/>
      <c r="CP24" s="51"/>
      <c r="CQ24" s="51"/>
      <c r="CR24" s="51"/>
      <c r="CS24" s="51"/>
      <c r="CT24" s="46"/>
      <c r="CU24" s="46"/>
      <c r="CV24" s="46"/>
      <c r="CW24" s="46"/>
      <c r="CX24" s="41"/>
      <c r="CY24" s="41"/>
      <c r="CZ24" s="41"/>
      <c r="DA24" s="41"/>
      <c r="DB24" s="41"/>
      <c r="DC24" s="41"/>
      <c r="DD24" s="41"/>
      <c r="DE24" s="41"/>
      <c r="DF24" s="41"/>
      <c r="DG24" s="41"/>
      <c r="DH24" s="41"/>
      <c r="DI24" s="41"/>
      <c r="DJ24" s="41"/>
      <c r="DK24" s="41"/>
      <c r="DL24" s="41"/>
    </row>
    <row r="25" spans="10:116" ht="9" customHeight="1" x14ac:dyDescent="0.15">
      <c r="J25" s="51"/>
      <c r="K25" s="46"/>
      <c r="L25" s="46"/>
      <c r="M25" s="46"/>
      <c r="N25" s="46"/>
      <c r="O25" s="46"/>
      <c r="P25" s="46"/>
      <c r="Q25" s="46"/>
      <c r="R25" s="46"/>
      <c r="S25" s="66"/>
      <c r="T25" s="303"/>
      <c r="U25" s="304"/>
      <c r="V25" s="304"/>
      <c r="W25" s="304"/>
      <c r="X25" s="304"/>
      <c r="Y25" s="305"/>
      <c r="Z25" s="117"/>
      <c r="AA25" s="118"/>
      <c r="AB25" s="118"/>
      <c r="AC25" s="118"/>
      <c r="AD25" s="118"/>
      <c r="AE25" s="119"/>
      <c r="AF25" s="51"/>
      <c r="AG25" s="51"/>
      <c r="AH25" s="51"/>
      <c r="AI25" s="51"/>
      <c r="AJ25" s="51"/>
      <c r="AK25" s="51"/>
      <c r="AL25" s="51"/>
      <c r="AM25" s="51"/>
      <c r="AN25" s="51"/>
      <c r="AO25" s="105"/>
      <c r="AP25" s="106"/>
      <c r="AQ25" s="106"/>
      <c r="AR25" s="106"/>
      <c r="AS25" s="106"/>
      <c r="AT25" s="106"/>
      <c r="AU25" s="107"/>
      <c r="AV25" s="51"/>
      <c r="AW25" s="48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50"/>
      <c r="BM25" s="51"/>
      <c r="BN25" s="53"/>
      <c r="BO25" s="54"/>
      <c r="BP25" s="54"/>
      <c r="BQ25" s="54"/>
      <c r="BR25" s="54"/>
      <c r="BS25" s="54"/>
      <c r="BT25" s="54"/>
      <c r="BU25" s="54"/>
      <c r="BV25" s="54"/>
      <c r="BW25" s="54"/>
      <c r="BX25" s="24"/>
      <c r="BY25" s="24"/>
      <c r="BZ25" s="24"/>
      <c r="CA25" s="25"/>
      <c r="CB25" s="36"/>
      <c r="CC25" s="35"/>
      <c r="CD25" s="35"/>
      <c r="CE25" s="35"/>
      <c r="CF25" s="35"/>
      <c r="CG25" s="35"/>
      <c r="CH25" s="35"/>
      <c r="CI25" s="35"/>
      <c r="CJ25" s="35"/>
      <c r="CK25" s="66"/>
      <c r="CL25" s="66"/>
      <c r="CM25" s="51"/>
      <c r="CN25" s="51"/>
      <c r="CO25" s="51"/>
      <c r="CP25" s="51"/>
      <c r="CQ25" s="51"/>
      <c r="CR25" s="51"/>
      <c r="CS25" s="51"/>
      <c r="CT25" s="46"/>
      <c r="CU25" s="46"/>
      <c r="CV25" s="46"/>
      <c r="CW25" s="46"/>
      <c r="CX25" s="41"/>
      <c r="CY25" s="41"/>
      <c r="CZ25" s="41"/>
      <c r="DA25" s="41"/>
      <c r="DB25" s="41"/>
      <c r="DC25" s="41"/>
      <c r="DD25" s="41"/>
      <c r="DE25" s="41"/>
      <c r="DF25" s="41"/>
      <c r="DG25" s="41"/>
      <c r="DH25" s="41"/>
      <c r="DI25" s="41"/>
      <c r="DJ25" s="41"/>
      <c r="DK25" s="41"/>
      <c r="DL25" s="41"/>
    </row>
    <row r="26" spans="10:116" ht="9" customHeight="1" x14ac:dyDescent="0.15">
      <c r="J26" s="51"/>
      <c r="K26" s="51"/>
      <c r="L26" s="58"/>
      <c r="M26" s="58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46"/>
      <c r="CU26" s="66"/>
      <c r="CV26" s="66"/>
      <c r="CW26" s="66"/>
      <c r="CX26" s="41"/>
      <c r="CY26" s="41"/>
      <c r="CZ26" s="41"/>
      <c r="DA26" s="41"/>
      <c r="DB26" s="41"/>
      <c r="DC26" s="41"/>
      <c r="DD26" s="41"/>
      <c r="DE26" s="41"/>
      <c r="DF26" s="41"/>
      <c r="DG26" s="41"/>
      <c r="DH26" s="41"/>
      <c r="DI26" s="41"/>
      <c r="DJ26" s="41"/>
      <c r="DK26" s="41"/>
      <c r="DL26" s="41"/>
    </row>
    <row r="27" spans="10:116" ht="9" customHeight="1" x14ac:dyDescent="0.15"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8"/>
      <c r="AJ27" s="58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46"/>
      <c r="CU27" s="66"/>
      <c r="CV27" s="66"/>
      <c r="CW27" s="66"/>
      <c r="CX27" s="41"/>
      <c r="CY27" s="41"/>
      <c r="CZ27" s="41"/>
      <c r="DA27" s="41"/>
      <c r="DB27" s="41"/>
      <c r="DC27" s="41"/>
      <c r="DD27" s="41"/>
      <c r="DE27" s="41"/>
      <c r="DF27" s="41"/>
      <c r="DG27" s="41"/>
      <c r="DH27" s="41"/>
      <c r="DI27" s="41"/>
      <c r="DJ27" s="41"/>
      <c r="DK27" s="41"/>
      <c r="DL27" s="41"/>
    </row>
    <row r="28" spans="10:116" ht="9" customHeight="1" x14ac:dyDescent="0.15"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8"/>
      <c r="AJ28" s="58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46"/>
      <c r="CU28" s="46"/>
      <c r="CV28" s="46"/>
      <c r="CW28" s="46"/>
      <c r="CX28" s="41"/>
      <c r="CY28" s="41"/>
      <c r="CZ28" s="41"/>
      <c r="DA28" s="41"/>
      <c r="DB28" s="41"/>
      <c r="DC28" s="41"/>
      <c r="DD28" s="41"/>
      <c r="DE28" s="41"/>
      <c r="DF28" s="41"/>
      <c r="DG28" s="41"/>
      <c r="DH28" s="41"/>
      <c r="DI28" s="41"/>
      <c r="DJ28" s="41"/>
      <c r="DK28" s="41"/>
      <c r="DL28" s="41"/>
    </row>
    <row r="29" spans="10:116" ht="9" customHeight="1" x14ac:dyDescent="0.15">
      <c r="J29" s="51"/>
      <c r="K29" s="40"/>
      <c r="L29" s="40"/>
      <c r="M29" s="40"/>
      <c r="N29" s="40"/>
      <c r="O29" s="40"/>
      <c r="P29" s="40"/>
      <c r="Q29" s="40"/>
      <c r="R29" s="40"/>
      <c r="S29" s="40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8"/>
      <c r="AJ29" s="58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100" t="s">
        <v>30</v>
      </c>
      <c r="BP29" s="101"/>
      <c r="BQ29" s="101"/>
      <c r="BR29" s="101"/>
      <c r="BS29" s="101"/>
      <c r="BT29" s="101"/>
      <c r="BU29" s="102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46"/>
      <c r="CU29" s="46"/>
      <c r="CV29" s="46"/>
      <c r="CW29" s="46"/>
      <c r="CX29" s="41"/>
      <c r="CY29" s="41"/>
      <c r="CZ29" s="41"/>
      <c r="DA29" s="41"/>
      <c r="DB29" s="41"/>
      <c r="DC29" s="41"/>
      <c r="DD29" s="41"/>
      <c r="DE29" s="41"/>
      <c r="DF29" s="41"/>
      <c r="DG29" s="41"/>
      <c r="DH29" s="41"/>
      <c r="DI29" s="41"/>
      <c r="DJ29" s="41"/>
      <c r="DK29" s="41"/>
      <c r="DL29" s="41"/>
    </row>
    <row r="30" spans="10:116" ht="9" customHeight="1" x14ac:dyDescent="0.15">
      <c r="J30" s="39"/>
      <c r="K30" s="171" t="s">
        <v>72</v>
      </c>
      <c r="L30" s="172"/>
      <c r="M30" s="172"/>
      <c r="N30" s="172"/>
      <c r="O30" s="172"/>
      <c r="P30" s="192">
        <v>734602</v>
      </c>
      <c r="Q30" s="192"/>
      <c r="R30" s="192"/>
      <c r="S30" s="192"/>
      <c r="T30" s="192" t="s">
        <v>78</v>
      </c>
      <c r="U30" s="194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8"/>
      <c r="AJ30" s="58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103"/>
      <c r="BP30" s="108"/>
      <c r="BQ30" s="108"/>
      <c r="BR30" s="108"/>
      <c r="BS30" s="108"/>
      <c r="BT30" s="108"/>
      <c r="BU30" s="104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32"/>
      <c r="CU30" s="32"/>
      <c r="CV30" s="32"/>
      <c r="CW30" s="32"/>
      <c r="CX30" s="41"/>
      <c r="CY30" s="41"/>
      <c r="CZ30" s="41"/>
      <c r="DA30" s="41"/>
      <c r="DB30" s="41"/>
      <c r="DC30" s="41"/>
      <c r="DD30" s="41"/>
      <c r="DE30" s="41"/>
      <c r="DF30" s="41"/>
      <c r="DG30" s="41"/>
      <c r="DH30" s="41"/>
      <c r="DI30" s="41"/>
      <c r="DJ30" s="41"/>
      <c r="DK30" s="41"/>
      <c r="DL30" s="41"/>
    </row>
    <row r="31" spans="10:116" ht="9" customHeight="1" x14ac:dyDescent="0.15">
      <c r="J31" s="39"/>
      <c r="K31" s="173"/>
      <c r="L31" s="174"/>
      <c r="M31" s="174"/>
      <c r="N31" s="174"/>
      <c r="O31" s="174"/>
      <c r="P31" s="115"/>
      <c r="Q31" s="115"/>
      <c r="R31" s="115"/>
      <c r="S31" s="115"/>
      <c r="T31" s="115"/>
      <c r="U31" s="195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8"/>
      <c r="AJ31" s="58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152">
        <f>BG17</f>
        <v>44234.630000000005</v>
      </c>
      <c r="BP31" s="153"/>
      <c r="BQ31" s="153"/>
      <c r="BR31" s="153"/>
      <c r="BS31" s="153"/>
      <c r="BT31" s="153"/>
      <c r="BU31" s="154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32"/>
      <c r="CU31" s="32"/>
      <c r="CV31" s="32"/>
      <c r="CW31" s="32"/>
      <c r="CX31" s="41"/>
      <c r="CY31" s="41"/>
      <c r="CZ31" s="41"/>
      <c r="DA31" s="41"/>
      <c r="DB31" s="41"/>
      <c r="DC31" s="41"/>
      <c r="DD31" s="41"/>
      <c r="DE31" s="41"/>
      <c r="DF31" s="41"/>
      <c r="DG31" s="41"/>
      <c r="DH31" s="41"/>
      <c r="DI31" s="41"/>
      <c r="DJ31" s="41"/>
      <c r="DK31" s="41"/>
      <c r="DL31" s="41"/>
    </row>
    <row r="32" spans="10:116" ht="9" customHeight="1" x14ac:dyDescent="0.15">
      <c r="J32" s="39"/>
      <c r="K32" s="173" t="s">
        <v>43</v>
      </c>
      <c r="L32" s="174"/>
      <c r="M32" s="174"/>
      <c r="N32" s="174"/>
      <c r="O32" s="174"/>
      <c r="P32" s="115">
        <v>663602</v>
      </c>
      <c r="Q32" s="115"/>
      <c r="R32" s="115"/>
      <c r="S32" s="115"/>
      <c r="T32" s="115" t="s">
        <v>78</v>
      </c>
      <c r="U32" s="195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8"/>
      <c r="AJ32" s="58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100" t="s">
        <v>40</v>
      </c>
      <c r="CG32" s="101"/>
      <c r="CH32" s="101"/>
      <c r="CI32" s="101"/>
      <c r="CJ32" s="101"/>
      <c r="CK32" s="101"/>
      <c r="CL32" s="101"/>
      <c r="CM32" s="102"/>
      <c r="CN32" s="51"/>
      <c r="CO32" s="51"/>
      <c r="CP32" s="51"/>
      <c r="CQ32" s="51"/>
      <c r="CR32" s="51"/>
      <c r="CS32" s="51"/>
      <c r="CT32" s="46"/>
      <c r="CU32" s="46"/>
      <c r="CV32" s="46"/>
      <c r="CW32" s="46"/>
      <c r="CX32" s="41"/>
      <c r="CY32" s="41"/>
      <c r="CZ32" s="41"/>
      <c r="DA32" s="41"/>
      <c r="DB32" s="41"/>
      <c r="DC32" s="41"/>
      <c r="DD32" s="41"/>
      <c r="DE32" s="41"/>
      <c r="DF32" s="41"/>
      <c r="DG32" s="41"/>
      <c r="DH32" s="41"/>
      <c r="DI32" s="41"/>
      <c r="DJ32" s="41"/>
      <c r="DK32" s="41"/>
      <c r="DL32" s="41"/>
    </row>
    <row r="33" spans="4:116" ht="9" customHeight="1" x14ac:dyDescent="0.15">
      <c r="D33" s="51"/>
      <c r="E33" s="51"/>
      <c r="F33" s="51"/>
      <c r="G33" s="51"/>
      <c r="H33" s="51"/>
      <c r="I33" s="51"/>
      <c r="J33" s="39"/>
      <c r="K33" s="190"/>
      <c r="L33" s="191"/>
      <c r="M33" s="191"/>
      <c r="N33" s="191"/>
      <c r="O33" s="191"/>
      <c r="P33" s="193"/>
      <c r="Q33" s="193"/>
      <c r="R33" s="193"/>
      <c r="S33" s="193"/>
      <c r="T33" s="193"/>
      <c r="U33" s="196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100" t="s">
        <v>100</v>
      </c>
      <c r="AK33" s="101"/>
      <c r="AL33" s="101"/>
      <c r="AM33" s="101"/>
      <c r="AN33" s="101"/>
      <c r="AO33" s="101"/>
      <c r="AP33" s="101"/>
      <c r="AQ33" s="101"/>
      <c r="AR33" s="101"/>
      <c r="AS33" s="102"/>
      <c r="AT33" s="51"/>
      <c r="AU33" s="157" t="s">
        <v>62</v>
      </c>
      <c r="AV33" s="158"/>
      <c r="AW33" s="158"/>
      <c r="AX33" s="159"/>
      <c r="AY33" s="285" t="s">
        <v>102</v>
      </c>
      <c r="AZ33" s="286"/>
      <c r="BA33" s="286"/>
      <c r="BB33" s="287"/>
      <c r="BC33" s="55"/>
      <c r="BD33" s="51"/>
      <c r="BE33" s="137" t="s">
        <v>34</v>
      </c>
      <c r="BF33" s="138"/>
      <c r="BG33" s="138"/>
      <c r="BH33" s="139"/>
      <c r="BI33" s="46"/>
      <c r="BJ33" s="137" t="s">
        <v>30</v>
      </c>
      <c r="BK33" s="138"/>
      <c r="BL33" s="138"/>
      <c r="BM33" s="139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103"/>
      <c r="CG33" s="108"/>
      <c r="CH33" s="108"/>
      <c r="CI33" s="108"/>
      <c r="CJ33" s="108"/>
      <c r="CK33" s="108"/>
      <c r="CL33" s="108"/>
      <c r="CM33" s="104"/>
      <c r="CN33" s="51"/>
      <c r="CO33" s="51"/>
      <c r="CP33" s="51"/>
      <c r="CQ33" s="51"/>
      <c r="CR33" s="51"/>
      <c r="CS33" s="51"/>
      <c r="CT33" s="46"/>
      <c r="CU33" s="46"/>
      <c r="CV33" s="46"/>
      <c r="CW33" s="46"/>
      <c r="CX33" s="41"/>
      <c r="CY33" s="41"/>
      <c r="CZ33" s="41"/>
      <c r="DA33" s="41"/>
      <c r="DB33" s="41"/>
      <c r="DC33" s="41"/>
      <c r="DD33" s="41"/>
      <c r="DE33" s="41"/>
      <c r="DF33" s="41"/>
      <c r="DG33" s="41"/>
      <c r="DH33" s="41"/>
      <c r="DI33" s="41"/>
      <c r="DJ33" s="41"/>
      <c r="DK33" s="41"/>
      <c r="DL33" s="41"/>
    </row>
    <row r="34" spans="4:116" ht="9" customHeight="1" x14ac:dyDescent="0.15"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103"/>
      <c r="AK34" s="108"/>
      <c r="AL34" s="108"/>
      <c r="AM34" s="108"/>
      <c r="AN34" s="108"/>
      <c r="AO34" s="108"/>
      <c r="AP34" s="108"/>
      <c r="AQ34" s="108"/>
      <c r="AR34" s="108"/>
      <c r="AS34" s="104"/>
      <c r="AT34" s="51"/>
      <c r="AU34" s="160"/>
      <c r="AV34" s="161"/>
      <c r="AW34" s="161"/>
      <c r="AX34" s="162"/>
      <c r="AY34" s="288"/>
      <c r="AZ34" s="289"/>
      <c r="BA34" s="289"/>
      <c r="BB34" s="290"/>
      <c r="BC34" s="55"/>
      <c r="BD34" s="51"/>
      <c r="BE34" s="140"/>
      <c r="BF34" s="141"/>
      <c r="BG34" s="141"/>
      <c r="BH34" s="142"/>
      <c r="BI34" s="58"/>
      <c r="BJ34" s="140"/>
      <c r="BK34" s="141"/>
      <c r="BL34" s="141"/>
      <c r="BM34" s="142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103">
        <f>CQ47</f>
        <v>20997.83</v>
      </c>
      <c r="CG34" s="108"/>
      <c r="CH34" s="108"/>
      <c r="CI34" s="108"/>
      <c r="CJ34" s="108"/>
      <c r="CK34" s="108"/>
      <c r="CL34" s="108"/>
      <c r="CM34" s="104"/>
      <c r="CN34" s="51"/>
      <c r="CO34" s="51"/>
      <c r="CP34" s="51"/>
      <c r="CQ34" s="51"/>
      <c r="CR34" s="51"/>
      <c r="CS34" s="51"/>
      <c r="CT34" s="46"/>
      <c r="CU34" s="46"/>
      <c r="CV34" s="46"/>
      <c r="CW34" s="46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  <c r="DL34" s="41"/>
    </row>
    <row r="35" spans="4:116" ht="9" customHeight="1" x14ac:dyDescent="0.15"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103"/>
      <c r="AK35" s="108"/>
      <c r="AL35" s="108"/>
      <c r="AM35" s="108"/>
      <c r="AN35" s="108"/>
      <c r="AO35" s="108"/>
      <c r="AP35" s="108"/>
      <c r="AQ35" s="108"/>
      <c r="AR35" s="108"/>
      <c r="AS35" s="104"/>
      <c r="AT35" s="51"/>
      <c r="AU35" s="160"/>
      <c r="AV35" s="161"/>
      <c r="AW35" s="161"/>
      <c r="AX35" s="162"/>
      <c r="AY35" s="288"/>
      <c r="AZ35" s="289"/>
      <c r="BA35" s="289"/>
      <c r="BB35" s="290"/>
      <c r="BC35" s="55"/>
      <c r="BD35" s="51"/>
      <c r="BE35" s="140"/>
      <c r="BF35" s="141"/>
      <c r="BG35" s="141"/>
      <c r="BH35" s="142"/>
      <c r="BI35" s="58"/>
      <c r="BJ35" s="140"/>
      <c r="BK35" s="141"/>
      <c r="BL35" s="141"/>
      <c r="BM35" s="142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105"/>
      <c r="CG35" s="106"/>
      <c r="CH35" s="106"/>
      <c r="CI35" s="106"/>
      <c r="CJ35" s="106"/>
      <c r="CK35" s="106"/>
      <c r="CL35" s="106"/>
      <c r="CM35" s="107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41"/>
      <c r="CY35" s="41"/>
      <c r="CZ35" s="41"/>
      <c r="DA35" s="41"/>
      <c r="DB35" s="41"/>
      <c r="DC35" s="41"/>
      <c r="DD35" s="41"/>
      <c r="DE35" s="41"/>
      <c r="DF35" s="41"/>
      <c r="DG35" s="41"/>
      <c r="DH35" s="41"/>
      <c r="DI35" s="41"/>
      <c r="DJ35" s="41"/>
      <c r="DK35" s="41"/>
      <c r="DL35" s="41"/>
    </row>
    <row r="36" spans="4:116" ht="9" customHeight="1" x14ac:dyDescent="0.15"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103">
        <f>構造図!G59</f>
        <v>2517.41</v>
      </c>
      <c r="AK36" s="108"/>
      <c r="AL36" s="108"/>
      <c r="AM36" s="108"/>
      <c r="AN36" s="108"/>
      <c r="AO36" s="108"/>
      <c r="AP36" s="108"/>
      <c r="AQ36" s="108"/>
      <c r="AR36" s="108"/>
      <c r="AS36" s="104"/>
      <c r="AT36" s="51"/>
      <c r="AU36" s="160"/>
      <c r="AV36" s="161"/>
      <c r="AW36" s="161"/>
      <c r="AX36" s="162"/>
      <c r="AY36" s="288"/>
      <c r="AZ36" s="289"/>
      <c r="BA36" s="289"/>
      <c r="BB36" s="290"/>
      <c r="BC36" s="55"/>
      <c r="BD36" s="51"/>
      <c r="BE36" s="140"/>
      <c r="BF36" s="141"/>
      <c r="BG36" s="141"/>
      <c r="BH36" s="142"/>
      <c r="BI36" s="58"/>
      <c r="BJ36" s="140"/>
      <c r="BK36" s="141"/>
      <c r="BL36" s="141"/>
      <c r="BM36" s="142"/>
      <c r="BN36" s="51"/>
      <c r="BO36" s="51"/>
      <c r="BP36" s="51"/>
      <c r="BQ36" s="46"/>
      <c r="BR36" s="46"/>
      <c r="BS36" s="46"/>
      <c r="BT36" s="46"/>
      <c r="BU36" s="46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41"/>
      <c r="CY36" s="41"/>
      <c r="CZ36" s="41"/>
      <c r="DA36" s="41"/>
      <c r="DB36" s="41"/>
      <c r="DC36" s="41"/>
      <c r="DD36" s="41"/>
      <c r="DE36" s="41"/>
      <c r="DF36" s="41"/>
      <c r="DG36" s="41"/>
      <c r="DH36" s="41"/>
      <c r="DI36" s="41"/>
      <c r="DJ36" s="41"/>
      <c r="DK36" s="41"/>
      <c r="DL36" s="41"/>
    </row>
    <row r="37" spans="4:116" ht="9" customHeight="1" x14ac:dyDescent="0.15"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105"/>
      <c r="AK37" s="106"/>
      <c r="AL37" s="106"/>
      <c r="AM37" s="106"/>
      <c r="AN37" s="106"/>
      <c r="AO37" s="106"/>
      <c r="AP37" s="106"/>
      <c r="AQ37" s="106"/>
      <c r="AR37" s="106"/>
      <c r="AS37" s="107"/>
      <c r="AT37" s="51"/>
      <c r="AU37" s="160"/>
      <c r="AV37" s="161"/>
      <c r="AW37" s="161"/>
      <c r="AX37" s="162"/>
      <c r="AY37" s="288"/>
      <c r="AZ37" s="289"/>
      <c r="BA37" s="289"/>
      <c r="BB37" s="290"/>
      <c r="BC37" s="55"/>
      <c r="BD37" s="51"/>
      <c r="BE37" s="140"/>
      <c r="BF37" s="141"/>
      <c r="BG37" s="141"/>
      <c r="BH37" s="142"/>
      <c r="BI37" s="58"/>
      <c r="BJ37" s="140"/>
      <c r="BK37" s="141"/>
      <c r="BL37" s="141"/>
      <c r="BM37" s="142"/>
      <c r="BN37" s="51"/>
      <c r="BO37" s="51"/>
      <c r="BP37" s="51"/>
      <c r="BQ37" s="46"/>
      <c r="BR37" s="46"/>
      <c r="BS37" s="46"/>
      <c r="BT37" s="46"/>
      <c r="BU37" s="46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41"/>
      <c r="CY37" s="41"/>
      <c r="CZ37" s="41"/>
      <c r="DA37" s="41"/>
      <c r="DB37" s="41"/>
      <c r="DC37" s="41"/>
      <c r="DD37" s="41"/>
      <c r="DE37" s="41"/>
      <c r="DF37" s="41"/>
      <c r="DG37" s="41"/>
      <c r="DH37" s="41"/>
      <c r="DI37" s="41"/>
      <c r="DJ37" s="41"/>
      <c r="DK37" s="41"/>
      <c r="DL37" s="41"/>
    </row>
    <row r="38" spans="4:116" ht="9" customHeight="1" x14ac:dyDescent="0.15"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160"/>
      <c r="AV38" s="161"/>
      <c r="AW38" s="161"/>
      <c r="AX38" s="162"/>
      <c r="AY38" s="288"/>
      <c r="AZ38" s="289"/>
      <c r="BA38" s="289"/>
      <c r="BB38" s="290"/>
      <c r="BC38" s="55"/>
      <c r="BD38" s="51"/>
      <c r="BE38" s="140"/>
      <c r="BF38" s="141"/>
      <c r="BG38" s="141"/>
      <c r="BH38" s="142"/>
      <c r="BI38" s="58"/>
      <c r="BJ38" s="140"/>
      <c r="BK38" s="141"/>
      <c r="BL38" s="141"/>
      <c r="BM38" s="142"/>
      <c r="BN38" s="51"/>
      <c r="BO38" s="51"/>
      <c r="BP38" s="51"/>
      <c r="BQ38" s="46"/>
      <c r="BR38" s="46"/>
      <c r="BS38" s="46"/>
      <c r="BT38" s="46"/>
      <c r="BU38" s="46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100" t="s">
        <v>44</v>
      </c>
      <c r="CK38" s="101"/>
      <c r="CL38" s="101"/>
      <c r="CM38" s="101"/>
      <c r="CN38" s="101"/>
      <c r="CO38" s="101"/>
      <c r="CP38" s="101"/>
      <c r="CQ38" s="101"/>
      <c r="CR38" s="101"/>
      <c r="CS38" s="102"/>
      <c r="CT38" s="51"/>
      <c r="CU38" s="51"/>
      <c r="CV38" s="51"/>
      <c r="CW38" s="51"/>
      <c r="CX38" s="41"/>
      <c r="CY38" s="41"/>
      <c r="CZ38" s="41"/>
      <c r="DA38" s="41"/>
      <c r="DB38" s="41"/>
      <c r="DC38" s="41"/>
      <c r="DD38" s="41"/>
      <c r="DE38" s="41"/>
      <c r="DF38" s="41"/>
      <c r="DG38" s="41"/>
      <c r="DH38" s="41"/>
      <c r="DI38" s="41"/>
      <c r="DJ38" s="41"/>
      <c r="DK38" s="41"/>
      <c r="DL38" s="41"/>
    </row>
    <row r="39" spans="4:116" ht="9" customHeight="1" x14ac:dyDescent="0.15"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137" t="s">
        <v>35</v>
      </c>
      <c r="X39" s="138"/>
      <c r="Y39" s="138"/>
      <c r="Z39" s="138"/>
      <c r="AA39" s="139"/>
      <c r="AB39" s="100" t="s">
        <v>36</v>
      </c>
      <c r="AC39" s="101"/>
      <c r="AD39" s="101"/>
      <c r="AE39" s="101"/>
      <c r="AF39" s="101"/>
      <c r="AG39" s="101"/>
      <c r="AH39" s="101"/>
      <c r="AI39" s="101"/>
      <c r="AJ39" s="101"/>
      <c r="AK39" s="101"/>
      <c r="AL39" s="102"/>
      <c r="AM39" s="51"/>
      <c r="AN39" s="51"/>
      <c r="AO39" s="51"/>
      <c r="AP39" s="51"/>
      <c r="AQ39" s="51"/>
      <c r="AR39" s="51"/>
      <c r="AS39" s="51"/>
      <c r="AT39" s="51"/>
      <c r="AU39" s="160"/>
      <c r="AV39" s="161"/>
      <c r="AW39" s="161"/>
      <c r="AX39" s="162"/>
      <c r="AY39" s="288"/>
      <c r="AZ39" s="289"/>
      <c r="BA39" s="289"/>
      <c r="BB39" s="290"/>
      <c r="BC39" s="55"/>
      <c r="BD39" s="51"/>
      <c r="BE39" s="140"/>
      <c r="BF39" s="141"/>
      <c r="BG39" s="141"/>
      <c r="BH39" s="142"/>
      <c r="BI39" s="58"/>
      <c r="BJ39" s="140"/>
      <c r="BK39" s="141"/>
      <c r="BL39" s="141"/>
      <c r="BM39" s="142"/>
      <c r="BN39" s="51"/>
      <c r="BO39" s="51"/>
      <c r="BP39" s="51"/>
      <c r="BQ39" s="46"/>
      <c r="BR39" s="46"/>
      <c r="BS39" s="46"/>
      <c r="BT39" s="46"/>
      <c r="BU39" s="46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103"/>
      <c r="CK39" s="108"/>
      <c r="CL39" s="108"/>
      <c r="CM39" s="108"/>
      <c r="CN39" s="108"/>
      <c r="CO39" s="108"/>
      <c r="CP39" s="108"/>
      <c r="CQ39" s="108"/>
      <c r="CR39" s="108"/>
      <c r="CS39" s="104"/>
      <c r="CT39" s="29"/>
      <c r="CU39" s="29"/>
      <c r="CV39" s="29"/>
      <c r="CW39" s="29"/>
      <c r="CX39" s="41"/>
      <c r="CY39" s="41"/>
      <c r="CZ39" s="41"/>
      <c r="DA39" s="41"/>
      <c r="DB39" s="41"/>
      <c r="DC39" s="41"/>
      <c r="DD39" s="41"/>
      <c r="DE39" s="41"/>
      <c r="DF39" s="41"/>
      <c r="DG39" s="41"/>
      <c r="DH39" s="41"/>
      <c r="DI39" s="41"/>
      <c r="DJ39" s="41"/>
      <c r="DK39" s="41"/>
      <c r="DL39" s="41"/>
    </row>
    <row r="40" spans="4:116" ht="9" customHeight="1" x14ac:dyDescent="0.15"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140"/>
      <c r="X40" s="141"/>
      <c r="Y40" s="141"/>
      <c r="Z40" s="141"/>
      <c r="AA40" s="142"/>
      <c r="AB40" s="103"/>
      <c r="AC40" s="108"/>
      <c r="AD40" s="108"/>
      <c r="AE40" s="108"/>
      <c r="AF40" s="108"/>
      <c r="AG40" s="108"/>
      <c r="AH40" s="108"/>
      <c r="AI40" s="108"/>
      <c r="AJ40" s="108"/>
      <c r="AK40" s="108"/>
      <c r="AL40" s="104"/>
      <c r="AM40" s="51"/>
      <c r="AN40" s="51"/>
      <c r="AO40" s="51"/>
      <c r="AP40" s="51"/>
      <c r="AQ40" s="51"/>
      <c r="AR40" s="51"/>
      <c r="AS40" s="51"/>
      <c r="AT40" s="51"/>
      <c r="AU40" s="160"/>
      <c r="AV40" s="161"/>
      <c r="AW40" s="161"/>
      <c r="AX40" s="162"/>
      <c r="AY40" s="288"/>
      <c r="AZ40" s="289"/>
      <c r="BA40" s="289"/>
      <c r="BB40" s="290"/>
      <c r="BC40" s="55"/>
      <c r="BD40" s="51"/>
      <c r="BE40" s="140"/>
      <c r="BF40" s="141"/>
      <c r="BG40" s="141"/>
      <c r="BH40" s="142"/>
      <c r="BI40" s="58"/>
      <c r="BJ40" s="140"/>
      <c r="BK40" s="141"/>
      <c r="BL40" s="141"/>
      <c r="BM40" s="142"/>
      <c r="BN40" s="51"/>
      <c r="BO40" s="51"/>
      <c r="BP40" s="51"/>
      <c r="BQ40" s="46"/>
      <c r="BR40" s="46"/>
      <c r="BS40" s="46"/>
      <c r="BT40" s="46"/>
      <c r="BU40" s="46"/>
      <c r="BV40" s="51"/>
      <c r="BW40" s="51"/>
      <c r="BX40" s="51"/>
      <c r="BY40" s="51"/>
      <c r="BZ40" s="51"/>
      <c r="CA40" s="51"/>
      <c r="CB40" s="51"/>
      <c r="CC40" s="51"/>
      <c r="CD40" s="51"/>
      <c r="CE40" s="51"/>
      <c r="CF40" s="51"/>
      <c r="CG40" s="51"/>
      <c r="CH40" s="51"/>
      <c r="CI40" s="51"/>
      <c r="CJ40" s="131">
        <f>CQ50</f>
        <v>207.5199999999968</v>
      </c>
      <c r="CK40" s="132"/>
      <c r="CL40" s="132"/>
      <c r="CM40" s="132"/>
      <c r="CN40" s="132"/>
      <c r="CO40" s="132"/>
      <c r="CP40" s="132"/>
      <c r="CQ40" s="132"/>
      <c r="CR40" s="132"/>
      <c r="CS40" s="133"/>
      <c r="CT40" s="29"/>
      <c r="CU40" s="29"/>
      <c r="CV40" s="29"/>
      <c r="CW40" s="29"/>
      <c r="CX40" s="41"/>
      <c r="CY40" s="41"/>
      <c r="CZ40" s="41"/>
      <c r="DA40" s="41"/>
      <c r="DB40" s="41"/>
      <c r="DC40" s="41"/>
      <c r="DD40" s="41"/>
      <c r="DE40" s="41"/>
      <c r="DF40" s="41"/>
      <c r="DG40" s="41"/>
      <c r="DH40" s="41"/>
      <c r="DI40" s="41"/>
      <c r="DJ40" s="41"/>
      <c r="DK40" s="41"/>
      <c r="DL40" s="41"/>
    </row>
    <row r="41" spans="4:116" ht="9" customHeight="1" x14ac:dyDescent="0.15">
      <c r="D41" s="163" t="s">
        <v>37</v>
      </c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51">
        <f>Z20</f>
        <v>155890.67000000001</v>
      </c>
      <c r="P41" s="151"/>
      <c r="Q41" s="151"/>
      <c r="R41" s="151"/>
      <c r="S41" s="151"/>
      <c r="T41" s="51"/>
      <c r="U41" s="51"/>
      <c r="V41" s="51"/>
      <c r="W41" s="140"/>
      <c r="X41" s="141"/>
      <c r="Y41" s="141"/>
      <c r="Z41" s="141"/>
      <c r="AA41" s="142"/>
      <c r="AB41" s="103">
        <f>構造図!F25</f>
        <v>15623.7</v>
      </c>
      <c r="AC41" s="108"/>
      <c r="AD41" s="108"/>
      <c r="AE41" s="108"/>
      <c r="AF41" s="108"/>
      <c r="AG41" s="108"/>
      <c r="AH41" s="108"/>
      <c r="AI41" s="108"/>
      <c r="AJ41" s="108"/>
      <c r="AK41" s="108"/>
      <c r="AL41" s="104"/>
      <c r="AM41" s="51"/>
      <c r="AN41" s="51"/>
      <c r="AO41" s="51"/>
      <c r="AP41" s="51"/>
      <c r="AQ41" s="51"/>
      <c r="AR41" s="51"/>
      <c r="AS41" s="51"/>
      <c r="AT41" s="51"/>
      <c r="AU41" s="160"/>
      <c r="AV41" s="161"/>
      <c r="AW41" s="161"/>
      <c r="AX41" s="162"/>
      <c r="AY41" s="288"/>
      <c r="AZ41" s="289"/>
      <c r="BA41" s="289"/>
      <c r="BB41" s="290"/>
      <c r="BC41" s="55"/>
      <c r="BD41" s="51"/>
      <c r="BE41" s="140"/>
      <c r="BF41" s="141"/>
      <c r="BG41" s="141"/>
      <c r="BH41" s="142"/>
      <c r="BI41" s="58"/>
      <c r="BJ41" s="140"/>
      <c r="BK41" s="141"/>
      <c r="BL41" s="141"/>
      <c r="BM41" s="142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1"/>
      <c r="CA41" s="51"/>
      <c r="CB41" s="51"/>
      <c r="CC41" s="51"/>
      <c r="CD41" s="51"/>
      <c r="CE41" s="51"/>
      <c r="CF41" s="51"/>
      <c r="CG41" s="51"/>
      <c r="CH41" s="51"/>
      <c r="CI41" s="51"/>
      <c r="CJ41" s="134"/>
      <c r="CK41" s="135"/>
      <c r="CL41" s="135"/>
      <c r="CM41" s="135"/>
      <c r="CN41" s="135"/>
      <c r="CO41" s="135"/>
      <c r="CP41" s="135"/>
      <c r="CQ41" s="135"/>
      <c r="CR41" s="135"/>
      <c r="CS41" s="136"/>
      <c r="CT41" s="29"/>
      <c r="CU41" s="29"/>
      <c r="CV41" s="29"/>
      <c r="CW41" s="29"/>
      <c r="CX41" s="41"/>
      <c r="CY41" s="41"/>
      <c r="CZ41" s="41"/>
      <c r="DA41" s="41"/>
      <c r="DB41" s="41"/>
      <c r="DC41" s="41"/>
      <c r="DD41" s="41"/>
      <c r="DE41" s="41"/>
      <c r="DF41" s="41"/>
      <c r="DG41" s="41"/>
      <c r="DH41" s="41"/>
      <c r="DI41" s="41"/>
      <c r="DJ41" s="41"/>
      <c r="DK41" s="41"/>
      <c r="DL41" s="41"/>
    </row>
    <row r="42" spans="4:116" ht="9" customHeight="1" x14ac:dyDescent="0.15"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51"/>
      <c r="P42" s="151"/>
      <c r="Q42" s="151"/>
      <c r="R42" s="151"/>
      <c r="S42" s="151"/>
      <c r="T42" s="51"/>
      <c r="U42" s="51"/>
      <c r="V42" s="51"/>
      <c r="W42" s="140"/>
      <c r="X42" s="141"/>
      <c r="Y42" s="141"/>
      <c r="Z42" s="141"/>
      <c r="AA42" s="142"/>
      <c r="AB42" s="105"/>
      <c r="AC42" s="106"/>
      <c r="AD42" s="106"/>
      <c r="AE42" s="106"/>
      <c r="AF42" s="106"/>
      <c r="AG42" s="106"/>
      <c r="AH42" s="106"/>
      <c r="AI42" s="106"/>
      <c r="AJ42" s="106"/>
      <c r="AK42" s="106"/>
      <c r="AL42" s="107"/>
      <c r="AM42" s="51"/>
      <c r="AN42" s="51"/>
      <c r="AO42" s="51"/>
      <c r="AP42" s="51"/>
      <c r="AQ42" s="51"/>
      <c r="AR42" s="51"/>
      <c r="AS42" s="51"/>
      <c r="AT42" s="51"/>
      <c r="AU42" s="160"/>
      <c r="AV42" s="161"/>
      <c r="AW42" s="161"/>
      <c r="AX42" s="162"/>
      <c r="AY42" s="288"/>
      <c r="AZ42" s="289"/>
      <c r="BA42" s="289"/>
      <c r="BB42" s="290"/>
      <c r="BC42" s="55"/>
      <c r="BD42" s="51"/>
      <c r="BE42" s="140"/>
      <c r="BF42" s="141"/>
      <c r="BG42" s="141"/>
      <c r="BH42" s="142"/>
      <c r="BI42" s="58"/>
      <c r="BJ42" s="140"/>
      <c r="BK42" s="141"/>
      <c r="BL42" s="141"/>
      <c r="BM42" s="142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1"/>
      <c r="CA42" s="51"/>
      <c r="CB42" s="137" t="s">
        <v>31</v>
      </c>
      <c r="CC42" s="138"/>
      <c r="CD42" s="138"/>
      <c r="CE42" s="139"/>
      <c r="CF42" s="13"/>
      <c r="CG42" s="13"/>
      <c r="CH42" s="46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31"/>
      <c r="CU42" s="46"/>
      <c r="CV42" s="46"/>
      <c r="CW42" s="46"/>
      <c r="CX42" s="41"/>
      <c r="CY42" s="41"/>
      <c r="CZ42" s="41"/>
      <c r="DA42" s="41"/>
      <c r="DB42" s="41"/>
      <c r="DC42" s="41"/>
      <c r="DD42" s="41"/>
      <c r="DE42" s="41"/>
      <c r="DF42" s="41"/>
      <c r="DG42" s="41"/>
      <c r="DH42" s="41"/>
      <c r="DI42" s="41"/>
      <c r="DJ42" s="41"/>
      <c r="DK42" s="41"/>
      <c r="DL42" s="41"/>
    </row>
    <row r="43" spans="4:116" ht="9" customHeight="1" x14ac:dyDescent="0.15">
      <c r="D43" s="163" t="s">
        <v>38</v>
      </c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51">
        <f>Z24</f>
        <v>82265.62</v>
      </c>
      <c r="P43" s="151"/>
      <c r="Q43" s="151"/>
      <c r="R43" s="151"/>
      <c r="S43" s="151"/>
      <c r="T43" s="51"/>
      <c r="U43" s="51"/>
      <c r="V43" s="51"/>
      <c r="W43" s="140"/>
      <c r="X43" s="141"/>
      <c r="Y43" s="141"/>
      <c r="Z43" s="141"/>
      <c r="AA43" s="142"/>
      <c r="AB43" s="100" t="s">
        <v>39</v>
      </c>
      <c r="AC43" s="101"/>
      <c r="AD43" s="101"/>
      <c r="AE43" s="101"/>
      <c r="AF43" s="101"/>
      <c r="AG43" s="101"/>
      <c r="AH43" s="101"/>
      <c r="AI43" s="101"/>
      <c r="AJ43" s="101"/>
      <c r="AK43" s="101"/>
      <c r="AL43" s="102"/>
      <c r="AM43" s="51"/>
      <c r="AN43" s="51"/>
      <c r="AO43" s="51"/>
      <c r="AP43" s="51"/>
      <c r="AQ43" s="51"/>
      <c r="AR43" s="51"/>
      <c r="AS43" s="51"/>
      <c r="AT43" s="51"/>
      <c r="AU43" s="160"/>
      <c r="AV43" s="161"/>
      <c r="AW43" s="161"/>
      <c r="AX43" s="162"/>
      <c r="AY43" s="288"/>
      <c r="AZ43" s="289"/>
      <c r="BA43" s="289"/>
      <c r="BB43" s="290"/>
      <c r="BC43" s="55"/>
      <c r="BD43" s="51"/>
      <c r="BE43" s="140"/>
      <c r="BF43" s="141"/>
      <c r="BG43" s="141"/>
      <c r="BH43" s="142"/>
      <c r="BI43" s="58"/>
      <c r="BJ43" s="140"/>
      <c r="BK43" s="141"/>
      <c r="BL43" s="141"/>
      <c r="BM43" s="142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1"/>
      <c r="CA43" s="51"/>
      <c r="CB43" s="140"/>
      <c r="CC43" s="141"/>
      <c r="CD43" s="141"/>
      <c r="CE43" s="142"/>
      <c r="CF43" s="13"/>
      <c r="CG43" s="13"/>
      <c r="CH43" s="46"/>
      <c r="CI43" s="51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46"/>
      <c r="CU43" s="46"/>
      <c r="CV43" s="46"/>
      <c r="CW43" s="46"/>
      <c r="CX43" s="41"/>
      <c r="CY43" s="41"/>
      <c r="CZ43" s="41"/>
      <c r="DA43" s="41"/>
      <c r="DB43" s="41"/>
      <c r="DC43" s="41"/>
      <c r="DD43" s="41"/>
      <c r="DE43" s="41"/>
      <c r="DF43" s="41"/>
      <c r="DG43" s="41"/>
      <c r="DH43" s="41"/>
      <c r="DI43" s="41"/>
      <c r="DJ43" s="41"/>
      <c r="DK43" s="41"/>
      <c r="DL43" s="41"/>
    </row>
    <row r="44" spans="4:116" ht="9" customHeight="1" x14ac:dyDescent="0.15"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51"/>
      <c r="P44" s="151"/>
      <c r="Q44" s="151"/>
      <c r="R44" s="151"/>
      <c r="S44" s="151"/>
      <c r="T44" s="51"/>
      <c r="U44" s="51"/>
      <c r="V44" s="51"/>
      <c r="W44" s="140"/>
      <c r="X44" s="141"/>
      <c r="Y44" s="141"/>
      <c r="Z44" s="141"/>
      <c r="AA44" s="142"/>
      <c r="AB44" s="103"/>
      <c r="AC44" s="108"/>
      <c r="AD44" s="108"/>
      <c r="AE44" s="108"/>
      <c r="AF44" s="108"/>
      <c r="AG44" s="108"/>
      <c r="AH44" s="108"/>
      <c r="AI44" s="108"/>
      <c r="AJ44" s="108"/>
      <c r="AK44" s="108"/>
      <c r="AL44" s="104"/>
      <c r="AM44" s="51"/>
      <c r="AN44" s="51"/>
      <c r="AO44" s="51"/>
      <c r="AP44" s="51"/>
      <c r="AQ44" s="51"/>
      <c r="AR44" s="51"/>
      <c r="AS44" s="51"/>
      <c r="AT44" s="51"/>
      <c r="AU44" s="103">
        <f>構造図!J30</f>
        <v>48681.52</v>
      </c>
      <c r="AV44" s="108"/>
      <c r="AW44" s="108"/>
      <c r="AX44" s="104"/>
      <c r="AY44" s="288"/>
      <c r="AZ44" s="289"/>
      <c r="BA44" s="289"/>
      <c r="BB44" s="290"/>
      <c r="BC44" s="55"/>
      <c r="BD44" s="51"/>
      <c r="BE44" s="140"/>
      <c r="BF44" s="141"/>
      <c r="BG44" s="141"/>
      <c r="BH44" s="142"/>
      <c r="BI44" s="58"/>
      <c r="BJ44" s="140"/>
      <c r="BK44" s="141"/>
      <c r="BL44" s="141"/>
      <c r="BM44" s="142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1"/>
      <c r="CA44" s="51"/>
      <c r="CB44" s="140"/>
      <c r="CC44" s="141"/>
      <c r="CD44" s="141"/>
      <c r="CE44" s="142"/>
      <c r="CF44" s="13"/>
      <c r="CG44" s="13"/>
      <c r="CH44" s="46"/>
      <c r="CI44" s="51"/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46"/>
      <c r="CU44" s="46"/>
      <c r="CV44" s="46"/>
      <c r="CW44" s="46"/>
      <c r="CX44" s="41"/>
      <c r="CY44" s="41"/>
      <c r="CZ44" s="41"/>
      <c r="DA44" s="41"/>
      <c r="DB44" s="41"/>
      <c r="DC44" s="41"/>
      <c r="DD44" s="41"/>
      <c r="DE44" s="41"/>
      <c r="DF44" s="41"/>
      <c r="DG44" s="41"/>
      <c r="DH44" s="41"/>
      <c r="DI44" s="41"/>
      <c r="DJ44" s="41"/>
      <c r="DK44" s="41"/>
      <c r="DL44" s="41"/>
    </row>
    <row r="45" spans="4:116" ht="9" customHeight="1" x14ac:dyDescent="0.15"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51"/>
      <c r="U45" s="51"/>
      <c r="V45" s="51"/>
      <c r="W45" s="140"/>
      <c r="X45" s="141"/>
      <c r="Y45" s="141"/>
      <c r="Z45" s="141"/>
      <c r="AA45" s="142"/>
      <c r="AB45" s="103">
        <f>構造図!K25</f>
        <v>30540.41</v>
      </c>
      <c r="AC45" s="108"/>
      <c r="AD45" s="108"/>
      <c r="AE45" s="108"/>
      <c r="AF45" s="108"/>
      <c r="AG45" s="108"/>
      <c r="AH45" s="108"/>
      <c r="AI45" s="108"/>
      <c r="AJ45" s="108"/>
      <c r="AK45" s="108"/>
      <c r="AL45" s="104"/>
      <c r="AM45" s="51"/>
      <c r="AN45" s="51"/>
      <c r="AO45" s="51"/>
      <c r="AP45" s="51"/>
      <c r="AQ45" s="51"/>
      <c r="AR45" s="51"/>
      <c r="AS45" s="51"/>
      <c r="AT45" s="51"/>
      <c r="AU45" s="103"/>
      <c r="AV45" s="108"/>
      <c r="AW45" s="108"/>
      <c r="AX45" s="104"/>
      <c r="AY45" s="288"/>
      <c r="AZ45" s="289"/>
      <c r="BA45" s="289"/>
      <c r="BB45" s="290"/>
      <c r="BC45" s="55"/>
      <c r="BD45" s="51"/>
      <c r="BE45" s="140"/>
      <c r="BF45" s="141"/>
      <c r="BG45" s="141"/>
      <c r="BH45" s="142"/>
      <c r="BI45" s="46"/>
      <c r="BJ45" s="103">
        <f>BG17</f>
        <v>44234.630000000005</v>
      </c>
      <c r="BK45" s="108"/>
      <c r="BL45" s="108"/>
      <c r="BM45" s="104"/>
      <c r="BN45" s="51"/>
      <c r="BO45" s="51"/>
      <c r="BP45" s="51"/>
      <c r="BQ45" s="51"/>
      <c r="BR45" s="51"/>
      <c r="BS45" s="51"/>
      <c r="BT45" s="51"/>
      <c r="BU45" s="51"/>
      <c r="BV45" s="51"/>
      <c r="BW45" s="51"/>
      <c r="BX45" s="51"/>
      <c r="BY45" s="51"/>
      <c r="BZ45" s="51"/>
      <c r="CA45" s="51"/>
      <c r="CB45" s="140"/>
      <c r="CC45" s="141"/>
      <c r="CD45" s="141"/>
      <c r="CE45" s="142"/>
      <c r="CF45" s="13"/>
      <c r="CG45" s="13"/>
      <c r="CH45" s="163" t="s">
        <v>46</v>
      </c>
      <c r="CI45" s="163"/>
      <c r="CJ45" s="163"/>
      <c r="CK45" s="163"/>
      <c r="CL45" s="163"/>
      <c r="CM45" s="163"/>
      <c r="CN45" s="163"/>
      <c r="CO45" s="163"/>
      <c r="CP45" s="163"/>
      <c r="CQ45" s="151">
        <f>構造図!P54+構造図!W53</f>
        <v>21205.35</v>
      </c>
      <c r="CR45" s="151"/>
      <c r="CS45" s="151"/>
      <c r="CT45" s="151"/>
      <c r="CU45" s="151"/>
      <c r="CV45" s="151"/>
      <c r="CW45" s="45"/>
      <c r="CX45" s="41"/>
      <c r="CY45" s="41"/>
      <c r="CZ45" s="41"/>
      <c r="DA45" s="41"/>
      <c r="DB45" s="41"/>
      <c r="DC45" s="41"/>
      <c r="DD45" s="41"/>
      <c r="DE45" s="41"/>
      <c r="DF45" s="41"/>
      <c r="DG45" s="41"/>
      <c r="DH45" s="41"/>
      <c r="DI45" s="41"/>
      <c r="DJ45" s="41"/>
      <c r="DK45" s="41"/>
      <c r="DL45" s="41"/>
    </row>
    <row r="46" spans="4:116" ht="9" customHeight="1" x14ac:dyDescent="0.15"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140"/>
      <c r="X46" s="141"/>
      <c r="Y46" s="141"/>
      <c r="Z46" s="141"/>
      <c r="AA46" s="142"/>
      <c r="AB46" s="105"/>
      <c r="AC46" s="106"/>
      <c r="AD46" s="106"/>
      <c r="AE46" s="106"/>
      <c r="AF46" s="106"/>
      <c r="AG46" s="106"/>
      <c r="AH46" s="106"/>
      <c r="AI46" s="106"/>
      <c r="AJ46" s="106"/>
      <c r="AK46" s="106"/>
      <c r="AL46" s="107"/>
      <c r="AM46" s="51"/>
      <c r="AN46" s="51"/>
      <c r="AO46" s="51"/>
      <c r="AP46" s="51"/>
      <c r="AQ46" s="51"/>
      <c r="AR46" s="51"/>
      <c r="AS46" s="51"/>
      <c r="AT46" s="51"/>
      <c r="AU46" s="105"/>
      <c r="AV46" s="106"/>
      <c r="AW46" s="106"/>
      <c r="AX46" s="107"/>
      <c r="AY46" s="288"/>
      <c r="AZ46" s="289"/>
      <c r="BA46" s="289"/>
      <c r="BB46" s="290"/>
      <c r="BC46" s="55"/>
      <c r="BD46" s="51"/>
      <c r="BE46" s="140"/>
      <c r="BF46" s="141"/>
      <c r="BG46" s="141"/>
      <c r="BH46" s="142"/>
      <c r="BI46" s="44"/>
      <c r="BJ46" s="103"/>
      <c r="BK46" s="108"/>
      <c r="BL46" s="108"/>
      <c r="BM46" s="104"/>
      <c r="BN46" s="51"/>
      <c r="BO46" s="51"/>
      <c r="BP46" s="51"/>
      <c r="BQ46" s="51"/>
      <c r="BR46" s="51"/>
      <c r="BS46" s="51"/>
      <c r="BT46" s="51"/>
      <c r="BU46" s="51"/>
      <c r="BV46" s="51"/>
      <c r="BW46" s="51"/>
      <c r="BX46" s="51"/>
      <c r="BY46" s="51"/>
      <c r="BZ46" s="51"/>
      <c r="CA46" s="51"/>
      <c r="CB46" s="140"/>
      <c r="CC46" s="141"/>
      <c r="CD46" s="141"/>
      <c r="CE46" s="142"/>
      <c r="CF46" s="13"/>
      <c r="CG46" s="13"/>
      <c r="CH46" s="163"/>
      <c r="CI46" s="163"/>
      <c r="CJ46" s="163"/>
      <c r="CK46" s="163"/>
      <c r="CL46" s="163"/>
      <c r="CM46" s="163"/>
      <c r="CN46" s="163"/>
      <c r="CO46" s="163"/>
      <c r="CP46" s="163"/>
      <c r="CQ46" s="151"/>
      <c r="CR46" s="151"/>
      <c r="CS46" s="151"/>
      <c r="CT46" s="151"/>
      <c r="CU46" s="151"/>
      <c r="CV46" s="151"/>
      <c r="CW46" s="45"/>
      <c r="CX46" s="41"/>
      <c r="CY46" s="41"/>
      <c r="CZ46" s="41"/>
      <c r="DA46" s="41"/>
      <c r="DB46" s="41"/>
      <c r="DC46" s="41"/>
      <c r="DD46" s="41"/>
      <c r="DE46" s="41"/>
      <c r="DF46" s="41"/>
      <c r="DG46" s="41"/>
      <c r="DH46" s="41"/>
      <c r="DI46" s="41"/>
      <c r="DJ46" s="41"/>
      <c r="DK46" s="41"/>
      <c r="DL46" s="41"/>
    </row>
    <row r="47" spans="4:116" ht="9" customHeight="1" x14ac:dyDescent="0.15">
      <c r="D47" s="175" t="s">
        <v>60</v>
      </c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51">
        <f>T24</f>
        <v>73625.05</v>
      </c>
      <c r="P47" s="151"/>
      <c r="Q47" s="151"/>
      <c r="R47" s="151"/>
      <c r="S47" s="151"/>
      <c r="T47" s="51"/>
      <c r="U47" s="51"/>
      <c r="V47" s="51"/>
      <c r="W47" s="140"/>
      <c r="X47" s="141"/>
      <c r="Y47" s="141"/>
      <c r="Z47" s="141"/>
      <c r="AA47" s="142"/>
      <c r="AB47" s="177" t="s">
        <v>91</v>
      </c>
      <c r="AC47" s="166"/>
      <c r="AD47" s="166"/>
      <c r="AE47" s="166"/>
      <c r="AF47" s="166"/>
      <c r="AG47" s="166"/>
      <c r="AH47" s="166"/>
      <c r="AI47" s="166"/>
      <c r="AJ47" s="166"/>
      <c r="AK47" s="166"/>
      <c r="AL47" s="167"/>
      <c r="AM47" s="51"/>
      <c r="AN47" s="51"/>
      <c r="AO47" s="51"/>
      <c r="AP47" s="51"/>
      <c r="AQ47" s="51"/>
      <c r="AR47" s="51"/>
      <c r="AS47" s="46"/>
      <c r="AT47" s="51"/>
      <c r="AU47" s="178" t="s">
        <v>92</v>
      </c>
      <c r="AV47" s="179"/>
      <c r="AW47" s="179"/>
      <c r="AX47" s="180"/>
      <c r="AY47" s="288"/>
      <c r="AZ47" s="289"/>
      <c r="BA47" s="289"/>
      <c r="BB47" s="290"/>
      <c r="BC47" s="55"/>
      <c r="BD47" s="51"/>
      <c r="BE47" s="140"/>
      <c r="BF47" s="141"/>
      <c r="BG47" s="141"/>
      <c r="BH47" s="142"/>
      <c r="BI47" s="44"/>
      <c r="BJ47" s="105"/>
      <c r="BK47" s="106"/>
      <c r="BL47" s="106"/>
      <c r="BM47" s="107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1"/>
      <c r="CA47" s="51"/>
      <c r="CB47" s="140"/>
      <c r="CC47" s="141"/>
      <c r="CD47" s="141"/>
      <c r="CE47" s="142"/>
      <c r="CF47" s="13"/>
      <c r="CG47" s="13"/>
      <c r="CH47" s="189" t="s">
        <v>45</v>
      </c>
      <c r="CI47" s="189"/>
      <c r="CJ47" s="189"/>
      <c r="CK47" s="189"/>
      <c r="CL47" s="189"/>
      <c r="CM47" s="189"/>
      <c r="CN47" s="189"/>
      <c r="CO47" s="189"/>
      <c r="CP47" s="189"/>
      <c r="CQ47" s="151">
        <f>AB55</f>
        <v>20997.83</v>
      </c>
      <c r="CR47" s="151"/>
      <c r="CS47" s="151"/>
      <c r="CT47" s="151"/>
      <c r="CU47" s="151"/>
      <c r="CV47" s="151"/>
      <c r="CW47" s="45"/>
      <c r="CX47" s="41"/>
      <c r="CY47" s="41"/>
      <c r="CZ47" s="41"/>
      <c r="DA47" s="41"/>
      <c r="DB47" s="41"/>
      <c r="DC47" s="41"/>
      <c r="DD47" s="41"/>
      <c r="DE47" s="41"/>
      <c r="DF47" s="41"/>
      <c r="DG47" s="41"/>
      <c r="DH47" s="41"/>
      <c r="DI47" s="41"/>
      <c r="DJ47" s="41"/>
      <c r="DK47" s="41"/>
      <c r="DL47" s="41"/>
    </row>
    <row r="48" spans="4:116" ht="12.75" customHeight="1" x14ac:dyDescent="0.15"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51"/>
      <c r="P48" s="151"/>
      <c r="Q48" s="151"/>
      <c r="R48" s="151"/>
      <c r="S48" s="151"/>
      <c r="T48" s="51"/>
      <c r="U48" s="51"/>
      <c r="V48" s="51"/>
      <c r="W48" s="140"/>
      <c r="X48" s="141"/>
      <c r="Y48" s="141"/>
      <c r="Z48" s="141"/>
      <c r="AA48" s="142"/>
      <c r="AB48" s="168"/>
      <c r="AC48" s="169"/>
      <c r="AD48" s="169"/>
      <c r="AE48" s="169"/>
      <c r="AF48" s="169"/>
      <c r="AG48" s="169"/>
      <c r="AH48" s="169"/>
      <c r="AI48" s="169"/>
      <c r="AJ48" s="169"/>
      <c r="AK48" s="169"/>
      <c r="AL48" s="170"/>
      <c r="AM48" s="51"/>
      <c r="AN48" s="51"/>
      <c r="AO48" s="51"/>
      <c r="AP48" s="51"/>
      <c r="AQ48" s="51"/>
      <c r="AR48" s="51"/>
      <c r="AS48" s="51"/>
      <c r="AT48" s="51"/>
      <c r="AU48" s="181"/>
      <c r="AV48" s="182"/>
      <c r="AW48" s="182"/>
      <c r="AX48" s="183"/>
      <c r="AY48" s="288"/>
      <c r="AZ48" s="289"/>
      <c r="BA48" s="289"/>
      <c r="BB48" s="290"/>
      <c r="BC48" s="55"/>
      <c r="BD48" s="51"/>
      <c r="BE48" s="140"/>
      <c r="BF48" s="141"/>
      <c r="BG48" s="141"/>
      <c r="BH48" s="142"/>
      <c r="BI48" s="51"/>
      <c r="BJ48" s="51"/>
      <c r="BK48" s="51"/>
      <c r="BL48" s="51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1"/>
      <c r="CA48" s="51"/>
      <c r="CB48" s="140"/>
      <c r="CC48" s="141"/>
      <c r="CD48" s="141"/>
      <c r="CE48" s="142"/>
      <c r="CF48" s="13"/>
      <c r="CG48" s="13"/>
      <c r="CH48" s="189"/>
      <c r="CI48" s="189"/>
      <c r="CJ48" s="189"/>
      <c r="CK48" s="189"/>
      <c r="CL48" s="189"/>
      <c r="CM48" s="189"/>
      <c r="CN48" s="189"/>
      <c r="CO48" s="189"/>
      <c r="CP48" s="189"/>
      <c r="CQ48" s="151"/>
      <c r="CR48" s="151"/>
      <c r="CS48" s="151"/>
      <c r="CT48" s="151"/>
      <c r="CU48" s="151"/>
      <c r="CV48" s="151"/>
      <c r="CW48" s="45"/>
      <c r="CX48" s="41"/>
      <c r="CY48" s="41"/>
      <c r="CZ48" s="41"/>
      <c r="DA48" s="41"/>
      <c r="DB48" s="41"/>
      <c r="DC48" s="41"/>
      <c r="DD48" s="41"/>
      <c r="DE48" s="41"/>
      <c r="DF48" s="41"/>
      <c r="DG48" s="41"/>
      <c r="DH48" s="41"/>
      <c r="DI48" s="41"/>
      <c r="DJ48" s="41"/>
      <c r="DK48" s="41"/>
      <c r="DL48" s="41"/>
    </row>
    <row r="49" spans="2:116" ht="9" customHeight="1" x14ac:dyDescent="0.15">
      <c r="B49" s="51"/>
      <c r="C49" s="51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51"/>
      <c r="P49" s="151"/>
      <c r="Q49" s="151"/>
      <c r="R49" s="151"/>
      <c r="S49" s="151"/>
      <c r="T49" s="51"/>
      <c r="U49" s="51"/>
      <c r="V49" s="51"/>
      <c r="W49" s="140"/>
      <c r="X49" s="141"/>
      <c r="Y49" s="141"/>
      <c r="Z49" s="141"/>
      <c r="AA49" s="142"/>
      <c r="AB49" s="168"/>
      <c r="AC49" s="169"/>
      <c r="AD49" s="169"/>
      <c r="AE49" s="169"/>
      <c r="AF49" s="169"/>
      <c r="AG49" s="169"/>
      <c r="AH49" s="169"/>
      <c r="AI49" s="169"/>
      <c r="AJ49" s="169"/>
      <c r="AK49" s="169"/>
      <c r="AL49" s="170"/>
      <c r="AM49" s="51"/>
      <c r="AN49" s="51"/>
      <c r="AO49" s="51"/>
      <c r="AP49" s="51"/>
      <c r="AQ49" s="51"/>
      <c r="AR49" s="51"/>
      <c r="AS49" s="51"/>
      <c r="AT49" s="51"/>
      <c r="AU49" s="181"/>
      <c r="AV49" s="182"/>
      <c r="AW49" s="182"/>
      <c r="AX49" s="183"/>
      <c r="AY49" s="103">
        <v>50803</v>
      </c>
      <c r="AZ49" s="108"/>
      <c r="BA49" s="108"/>
      <c r="BB49" s="104"/>
      <c r="BC49" s="55"/>
      <c r="BD49" s="51"/>
      <c r="BE49" s="140"/>
      <c r="BF49" s="141"/>
      <c r="BG49" s="141"/>
      <c r="BH49" s="142"/>
      <c r="BI49" s="51"/>
      <c r="BJ49" s="51"/>
      <c r="BK49" s="51"/>
      <c r="BL49" s="51"/>
      <c r="BM49" s="100" t="s">
        <v>40</v>
      </c>
      <c r="BN49" s="101"/>
      <c r="BO49" s="101"/>
      <c r="BP49" s="101"/>
      <c r="BQ49" s="101"/>
      <c r="BR49" s="101"/>
      <c r="BS49" s="101"/>
      <c r="BT49" s="102"/>
      <c r="BU49" s="51"/>
      <c r="BV49" s="58"/>
      <c r="BW49" s="58"/>
      <c r="BX49" s="58"/>
      <c r="BY49" s="58"/>
      <c r="BZ49" s="51"/>
      <c r="CA49" s="51"/>
      <c r="CB49" s="140"/>
      <c r="CC49" s="141"/>
      <c r="CD49" s="141"/>
      <c r="CE49" s="142"/>
      <c r="CF49" s="13"/>
      <c r="CG49" s="13"/>
      <c r="CH49" s="49"/>
      <c r="CI49" s="49"/>
      <c r="CJ49" s="49"/>
      <c r="CK49" s="49"/>
      <c r="CL49" s="49"/>
      <c r="CM49" s="49"/>
      <c r="CN49" s="49"/>
      <c r="CO49" s="49"/>
      <c r="CP49" s="49"/>
      <c r="CQ49" s="49"/>
      <c r="CR49" s="49"/>
      <c r="CS49" s="49"/>
      <c r="CT49" s="49"/>
      <c r="CU49" s="49"/>
      <c r="CV49" s="49"/>
      <c r="CW49" s="30"/>
      <c r="CX49" s="41"/>
      <c r="CY49" s="41"/>
      <c r="CZ49" s="41"/>
      <c r="DA49" s="41"/>
      <c r="DB49" s="41"/>
      <c r="DC49" s="41"/>
      <c r="DD49" s="41"/>
      <c r="DE49" s="41"/>
      <c r="DF49" s="41"/>
      <c r="DG49" s="41"/>
      <c r="DH49" s="41"/>
      <c r="DI49" s="41"/>
      <c r="DJ49" s="41"/>
      <c r="DK49" s="41"/>
      <c r="DL49" s="41"/>
    </row>
    <row r="50" spans="2:116" ht="9" customHeight="1" x14ac:dyDescent="0.15">
      <c r="B50" s="51"/>
      <c r="C50" s="51"/>
      <c r="D50" s="197" t="s">
        <v>98</v>
      </c>
      <c r="E50" s="197"/>
      <c r="F50" s="197"/>
      <c r="G50" s="197"/>
      <c r="H50" s="197"/>
      <c r="I50" s="197"/>
      <c r="J50" s="197"/>
      <c r="K50" s="197"/>
      <c r="L50" s="197"/>
      <c r="M50" s="197"/>
      <c r="N50" s="197"/>
      <c r="O50" s="151">
        <f>AJ36</f>
        <v>2517.41</v>
      </c>
      <c r="P50" s="151"/>
      <c r="Q50" s="151"/>
      <c r="R50" s="151"/>
      <c r="S50" s="151"/>
      <c r="T50" s="51"/>
      <c r="U50" s="51"/>
      <c r="V50" s="51"/>
      <c r="W50" s="140"/>
      <c r="X50" s="141"/>
      <c r="Y50" s="141"/>
      <c r="Z50" s="141"/>
      <c r="AA50" s="142"/>
      <c r="AB50" s="168"/>
      <c r="AC50" s="169"/>
      <c r="AD50" s="169"/>
      <c r="AE50" s="169"/>
      <c r="AF50" s="169"/>
      <c r="AG50" s="169"/>
      <c r="AH50" s="169"/>
      <c r="AI50" s="169"/>
      <c r="AJ50" s="169"/>
      <c r="AK50" s="169"/>
      <c r="AL50" s="170"/>
      <c r="AM50" s="33"/>
      <c r="AN50" s="33"/>
      <c r="AO50" s="33"/>
      <c r="AP50" s="51"/>
      <c r="AQ50" s="51"/>
      <c r="AR50" s="51"/>
      <c r="AS50" s="51"/>
      <c r="AT50" s="51"/>
      <c r="AU50" s="181"/>
      <c r="AV50" s="182"/>
      <c r="AW50" s="182"/>
      <c r="AX50" s="183"/>
      <c r="AY50" s="103"/>
      <c r="AZ50" s="108"/>
      <c r="BA50" s="108"/>
      <c r="BB50" s="104"/>
      <c r="BC50" s="55"/>
      <c r="BD50" s="51"/>
      <c r="BE50" s="140"/>
      <c r="BF50" s="141"/>
      <c r="BG50" s="141"/>
      <c r="BH50" s="142"/>
      <c r="BI50" s="51"/>
      <c r="BJ50" s="51"/>
      <c r="BK50" s="51"/>
      <c r="BL50" s="51"/>
      <c r="BM50" s="103"/>
      <c r="BN50" s="108"/>
      <c r="BO50" s="108"/>
      <c r="BP50" s="108"/>
      <c r="BQ50" s="108"/>
      <c r="BR50" s="108"/>
      <c r="BS50" s="108"/>
      <c r="BT50" s="104"/>
      <c r="BU50" s="51"/>
      <c r="BV50" s="58"/>
      <c r="BW50" s="58"/>
      <c r="BX50" s="58"/>
      <c r="BY50" s="58"/>
      <c r="BZ50" s="51"/>
      <c r="CA50" s="51"/>
      <c r="CB50" s="140"/>
      <c r="CC50" s="141"/>
      <c r="CD50" s="141"/>
      <c r="CE50" s="142"/>
      <c r="CF50" s="13"/>
      <c r="CG50" s="13"/>
      <c r="CH50" s="101" t="s">
        <v>44</v>
      </c>
      <c r="CI50" s="101"/>
      <c r="CJ50" s="101"/>
      <c r="CK50" s="101"/>
      <c r="CL50" s="101"/>
      <c r="CM50" s="101"/>
      <c r="CN50" s="101"/>
      <c r="CO50" s="101"/>
      <c r="CP50" s="101"/>
      <c r="CQ50" s="186">
        <f>CQ45-CQ47</f>
        <v>207.5199999999968</v>
      </c>
      <c r="CR50" s="186"/>
      <c r="CS50" s="186"/>
      <c r="CT50" s="186"/>
      <c r="CU50" s="186"/>
      <c r="CV50" s="186"/>
      <c r="CW50" s="30"/>
      <c r="CX50" s="41"/>
      <c r="CY50" s="41"/>
      <c r="CZ50" s="41"/>
      <c r="DA50" s="41"/>
      <c r="DB50" s="41"/>
      <c r="DC50" s="41"/>
      <c r="DD50" s="41"/>
      <c r="DE50" s="41"/>
      <c r="DF50" s="41"/>
      <c r="DG50" s="41"/>
      <c r="DH50" s="41"/>
      <c r="DI50" s="41"/>
      <c r="DJ50" s="41"/>
      <c r="DK50" s="41"/>
      <c r="DL50" s="41"/>
    </row>
    <row r="51" spans="2:116" ht="9" customHeight="1" x14ac:dyDescent="0.15">
      <c r="B51" s="51"/>
      <c r="C51" s="51"/>
      <c r="D51" s="197"/>
      <c r="E51" s="197"/>
      <c r="F51" s="197"/>
      <c r="G51" s="197"/>
      <c r="H51" s="197"/>
      <c r="I51" s="197"/>
      <c r="J51" s="197"/>
      <c r="K51" s="197"/>
      <c r="L51" s="197"/>
      <c r="M51" s="197"/>
      <c r="N51" s="197"/>
      <c r="O51" s="151"/>
      <c r="P51" s="151"/>
      <c r="Q51" s="151"/>
      <c r="R51" s="151"/>
      <c r="S51" s="151"/>
      <c r="T51" s="51"/>
      <c r="U51" s="51"/>
      <c r="V51" s="51"/>
      <c r="W51" s="140"/>
      <c r="X51" s="141"/>
      <c r="Y51" s="141"/>
      <c r="Z51" s="141"/>
      <c r="AA51" s="142"/>
      <c r="AB51" s="103">
        <f>構造図!AA19</f>
        <v>6463.12</v>
      </c>
      <c r="AC51" s="108"/>
      <c r="AD51" s="108"/>
      <c r="AE51" s="108"/>
      <c r="AF51" s="108"/>
      <c r="AG51" s="108"/>
      <c r="AH51" s="108"/>
      <c r="AI51" s="108"/>
      <c r="AJ51" s="108"/>
      <c r="AK51" s="108"/>
      <c r="AL51" s="104"/>
      <c r="AM51" s="51"/>
      <c r="AN51" s="51"/>
      <c r="AO51" s="51"/>
      <c r="AP51" s="51"/>
      <c r="AQ51" s="51"/>
      <c r="AR51" s="51"/>
      <c r="AS51" s="51"/>
      <c r="AT51" s="51"/>
      <c r="AU51" s="103">
        <f>構造図!AA40</f>
        <v>2121</v>
      </c>
      <c r="AV51" s="108"/>
      <c r="AW51" s="108"/>
      <c r="AX51" s="104"/>
      <c r="AY51" s="103"/>
      <c r="AZ51" s="108"/>
      <c r="BA51" s="108"/>
      <c r="BB51" s="104"/>
      <c r="BC51" s="55"/>
      <c r="BD51" s="51"/>
      <c r="BE51" s="140"/>
      <c r="BF51" s="141"/>
      <c r="BG51" s="141"/>
      <c r="BH51" s="142"/>
      <c r="BI51" s="51"/>
      <c r="BJ51" s="51"/>
      <c r="BK51" s="51"/>
      <c r="BL51" s="51"/>
      <c r="BM51" s="103">
        <f>CQ47</f>
        <v>20997.83</v>
      </c>
      <c r="BN51" s="108"/>
      <c r="BO51" s="108"/>
      <c r="BP51" s="108"/>
      <c r="BQ51" s="108"/>
      <c r="BR51" s="108"/>
      <c r="BS51" s="108"/>
      <c r="BT51" s="104"/>
      <c r="BU51" s="51"/>
      <c r="BV51" s="58"/>
      <c r="BW51" s="58"/>
      <c r="BX51" s="58"/>
      <c r="BY51" s="58"/>
      <c r="BZ51" s="51"/>
      <c r="CA51" s="51"/>
      <c r="CB51" s="140"/>
      <c r="CC51" s="141"/>
      <c r="CD51" s="141"/>
      <c r="CE51" s="142"/>
      <c r="CF51" s="13"/>
      <c r="CG51" s="13"/>
      <c r="CH51" s="108"/>
      <c r="CI51" s="108"/>
      <c r="CJ51" s="108"/>
      <c r="CK51" s="108"/>
      <c r="CL51" s="108"/>
      <c r="CM51" s="108"/>
      <c r="CN51" s="108"/>
      <c r="CO51" s="108"/>
      <c r="CP51" s="108"/>
      <c r="CQ51" s="187"/>
      <c r="CR51" s="187"/>
      <c r="CS51" s="187"/>
      <c r="CT51" s="187"/>
      <c r="CU51" s="187"/>
      <c r="CV51" s="187"/>
      <c r="CW51" s="30"/>
      <c r="CX51" s="41"/>
      <c r="CY51" s="41"/>
      <c r="CZ51" s="41"/>
      <c r="DA51" s="41"/>
      <c r="DB51" s="41"/>
      <c r="DC51" s="41"/>
      <c r="DD51" s="41"/>
      <c r="DE51" s="41"/>
      <c r="DF51" s="41"/>
      <c r="DG51" s="41"/>
      <c r="DH51" s="41"/>
      <c r="DI51" s="41"/>
      <c r="DJ51" s="41"/>
      <c r="DK51" s="41"/>
      <c r="DL51" s="41"/>
    </row>
    <row r="52" spans="2:116" ht="9" customHeight="1" x14ac:dyDescent="0.15">
      <c r="B52" s="51"/>
      <c r="C52" s="51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51"/>
      <c r="U52" s="51"/>
      <c r="V52" s="51"/>
      <c r="W52" s="103">
        <f>O47</f>
        <v>73625.05</v>
      </c>
      <c r="X52" s="108"/>
      <c r="Y52" s="108"/>
      <c r="Z52" s="108"/>
      <c r="AA52" s="104"/>
      <c r="AB52" s="105"/>
      <c r="AC52" s="106"/>
      <c r="AD52" s="106"/>
      <c r="AE52" s="106"/>
      <c r="AF52" s="106"/>
      <c r="AG52" s="106"/>
      <c r="AH52" s="106"/>
      <c r="AI52" s="106"/>
      <c r="AJ52" s="106"/>
      <c r="AK52" s="106"/>
      <c r="AL52" s="107"/>
      <c r="AM52" s="51"/>
      <c r="AN52" s="51"/>
      <c r="AO52" s="51"/>
      <c r="AP52" s="51"/>
      <c r="AQ52" s="51"/>
      <c r="AR52" s="51"/>
      <c r="AS52" s="51"/>
      <c r="AT52" s="51"/>
      <c r="AU52" s="105"/>
      <c r="AV52" s="106"/>
      <c r="AW52" s="106"/>
      <c r="AX52" s="107"/>
      <c r="AY52" s="105"/>
      <c r="AZ52" s="106"/>
      <c r="BA52" s="106"/>
      <c r="BB52" s="107"/>
      <c r="BC52" s="55"/>
      <c r="BD52" s="51"/>
      <c r="BE52" s="140"/>
      <c r="BF52" s="141"/>
      <c r="BG52" s="141"/>
      <c r="BH52" s="142"/>
      <c r="BI52" s="51"/>
      <c r="BJ52" s="51"/>
      <c r="BK52" s="51"/>
      <c r="BL52" s="51"/>
      <c r="BM52" s="105"/>
      <c r="BN52" s="106"/>
      <c r="BO52" s="106"/>
      <c r="BP52" s="106"/>
      <c r="BQ52" s="106"/>
      <c r="BR52" s="106"/>
      <c r="BS52" s="106"/>
      <c r="BT52" s="107"/>
      <c r="BU52" s="51"/>
      <c r="BV52" s="58"/>
      <c r="BW52" s="58"/>
      <c r="BX52" s="58"/>
      <c r="BY52" s="58"/>
      <c r="BZ52" s="51"/>
      <c r="CA52" s="51"/>
      <c r="CB52" s="103">
        <f>CQ45</f>
        <v>21205.35</v>
      </c>
      <c r="CC52" s="108"/>
      <c r="CD52" s="108"/>
      <c r="CE52" s="104"/>
      <c r="CF52" s="46"/>
      <c r="CG52" s="46"/>
      <c r="CH52" s="46"/>
      <c r="CI52" s="51"/>
      <c r="CJ52" s="51"/>
      <c r="CK52" s="51"/>
      <c r="CL52" s="51"/>
      <c r="CM52" s="51"/>
      <c r="CN52" s="51"/>
      <c r="CO52" s="51"/>
      <c r="CP52" s="51"/>
      <c r="CQ52" s="51"/>
      <c r="CR52" s="51"/>
      <c r="CS52" s="51"/>
      <c r="CT52" s="30"/>
      <c r="CU52" s="30"/>
      <c r="CV52" s="30"/>
      <c r="CW52" s="30"/>
      <c r="CX52" s="41"/>
      <c r="CY52" s="41"/>
      <c r="CZ52" s="41"/>
      <c r="DA52" s="41"/>
      <c r="DB52" s="41"/>
      <c r="DC52" s="41"/>
      <c r="DD52" s="41"/>
      <c r="DE52" s="41"/>
      <c r="DF52" s="41"/>
      <c r="DG52" s="41"/>
      <c r="DH52" s="41"/>
      <c r="DI52" s="41"/>
      <c r="DJ52" s="41"/>
      <c r="DK52" s="41"/>
      <c r="DL52" s="41"/>
    </row>
    <row r="53" spans="2:116" ht="9" customHeight="1" x14ac:dyDescent="0.15">
      <c r="B53" s="51"/>
      <c r="C53" s="51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51"/>
      <c r="U53" s="51"/>
      <c r="V53" s="51"/>
      <c r="W53" s="103"/>
      <c r="X53" s="108"/>
      <c r="Y53" s="108"/>
      <c r="Z53" s="108"/>
      <c r="AA53" s="104"/>
      <c r="AB53" s="100" t="s">
        <v>40</v>
      </c>
      <c r="AC53" s="101"/>
      <c r="AD53" s="101"/>
      <c r="AE53" s="101"/>
      <c r="AF53" s="101"/>
      <c r="AG53" s="101"/>
      <c r="AH53" s="101"/>
      <c r="AI53" s="101"/>
      <c r="AJ53" s="101"/>
      <c r="AK53" s="101"/>
      <c r="AL53" s="102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103">
        <f>構造図!L36</f>
        <v>57611.68</v>
      </c>
      <c r="BF53" s="108"/>
      <c r="BG53" s="108"/>
      <c r="BH53" s="104"/>
      <c r="BI53" s="51"/>
      <c r="BJ53" s="51"/>
      <c r="BK53" s="51"/>
      <c r="BL53" s="51"/>
      <c r="BM53" s="51"/>
      <c r="BN53" s="51"/>
      <c r="BO53" s="51"/>
      <c r="BP53" s="51"/>
      <c r="BQ53" s="51"/>
      <c r="BR53" s="51"/>
      <c r="BS53" s="51"/>
      <c r="BT53" s="51"/>
      <c r="BU53" s="51"/>
      <c r="BV53" s="8"/>
      <c r="BW53" s="8"/>
      <c r="BX53" s="8"/>
      <c r="BY53" s="8"/>
      <c r="BZ53" s="51"/>
      <c r="CA53" s="51"/>
      <c r="CB53" s="103"/>
      <c r="CC53" s="108"/>
      <c r="CD53" s="108"/>
      <c r="CE53" s="104"/>
      <c r="CF53" s="46"/>
      <c r="CG53" s="46"/>
      <c r="CH53" s="46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30"/>
      <c r="CU53" s="30"/>
      <c r="CV53" s="30"/>
      <c r="CW53" s="30"/>
      <c r="CX53" s="41"/>
      <c r="CY53" s="41"/>
      <c r="CZ53" s="41"/>
      <c r="DA53" s="41"/>
      <c r="DB53" s="41"/>
      <c r="DC53" s="41"/>
      <c r="DD53" s="41"/>
      <c r="DE53" s="41"/>
      <c r="DF53" s="41"/>
      <c r="DG53" s="41"/>
      <c r="DH53" s="41"/>
      <c r="DI53" s="41"/>
      <c r="DJ53" s="41"/>
      <c r="DK53" s="41"/>
      <c r="DL53" s="41"/>
    </row>
    <row r="54" spans="2:116" ht="9" customHeight="1" x14ac:dyDescent="0.15">
      <c r="B54" s="51"/>
      <c r="C54" s="51"/>
      <c r="D54" s="163" t="s">
        <v>63</v>
      </c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51">
        <f>O41-O43+O50</f>
        <v>76142.460000000021</v>
      </c>
      <c r="P54" s="151"/>
      <c r="Q54" s="151"/>
      <c r="R54" s="151"/>
      <c r="S54" s="151"/>
      <c r="T54" s="51"/>
      <c r="U54" s="51"/>
      <c r="V54" s="51"/>
      <c r="W54" s="103"/>
      <c r="X54" s="108"/>
      <c r="Y54" s="108"/>
      <c r="Z54" s="108"/>
      <c r="AA54" s="104"/>
      <c r="AB54" s="103"/>
      <c r="AC54" s="108"/>
      <c r="AD54" s="108"/>
      <c r="AE54" s="108"/>
      <c r="AF54" s="108"/>
      <c r="AG54" s="108"/>
      <c r="AH54" s="108"/>
      <c r="AI54" s="108"/>
      <c r="AJ54" s="108"/>
      <c r="AK54" s="108"/>
      <c r="AL54" s="104"/>
      <c r="AM54" s="51"/>
      <c r="AN54" s="51"/>
      <c r="AO54" s="51"/>
      <c r="AP54" s="51"/>
      <c r="AQ54" s="51"/>
      <c r="AR54" s="51"/>
      <c r="AS54" s="51"/>
      <c r="AT54" s="51"/>
      <c r="AU54" s="177" t="s">
        <v>99</v>
      </c>
      <c r="AV54" s="166"/>
      <c r="AW54" s="166"/>
      <c r="AX54" s="166"/>
      <c r="AY54" s="166"/>
      <c r="AZ54" s="166"/>
      <c r="BA54" s="166"/>
      <c r="BB54" s="167"/>
      <c r="BC54" s="52"/>
      <c r="BD54" s="51"/>
      <c r="BE54" s="103"/>
      <c r="BF54" s="108"/>
      <c r="BG54" s="108"/>
      <c r="BH54" s="104"/>
      <c r="BI54" s="51"/>
      <c r="BJ54" s="51"/>
      <c r="BK54" s="51"/>
      <c r="BL54" s="51"/>
      <c r="BM54" s="100" t="s">
        <v>41</v>
      </c>
      <c r="BN54" s="101"/>
      <c r="BO54" s="101"/>
      <c r="BP54" s="101"/>
      <c r="BQ54" s="101"/>
      <c r="BR54" s="101"/>
      <c r="BS54" s="101"/>
      <c r="BT54" s="102"/>
      <c r="BU54" s="51"/>
      <c r="BV54" s="185" t="s">
        <v>74</v>
      </c>
      <c r="BW54" s="315"/>
      <c r="BX54" s="315"/>
      <c r="BY54" s="316"/>
      <c r="BZ54" s="51"/>
      <c r="CA54" s="51"/>
      <c r="CB54" s="105"/>
      <c r="CC54" s="106"/>
      <c r="CD54" s="106"/>
      <c r="CE54" s="107"/>
      <c r="CF54" s="46"/>
      <c r="CG54" s="46"/>
      <c r="CH54" s="46"/>
      <c r="CI54" s="51"/>
      <c r="CJ54" s="51"/>
      <c r="CK54" s="51"/>
      <c r="CL54" s="51"/>
      <c r="CM54" s="51"/>
      <c r="CN54" s="51"/>
      <c r="CO54" s="51"/>
      <c r="CP54" s="51"/>
      <c r="CQ54" s="51"/>
      <c r="CR54" s="51"/>
      <c r="CS54" s="51"/>
      <c r="CT54" s="30"/>
      <c r="CU54" s="30"/>
      <c r="CV54" s="30"/>
      <c r="CW54" s="30"/>
      <c r="CX54" s="41"/>
      <c r="CY54" s="41"/>
      <c r="CZ54" s="41"/>
      <c r="DA54" s="41"/>
      <c r="DB54" s="41"/>
      <c r="DC54" s="41"/>
      <c r="DD54" s="41"/>
      <c r="DE54" s="41"/>
      <c r="DF54" s="41"/>
      <c r="DG54" s="41"/>
      <c r="DH54" s="41"/>
      <c r="DI54" s="41"/>
      <c r="DJ54" s="41"/>
      <c r="DK54" s="41"/>
      <c r="DL54" s="41"/>
    </row>
    <row r="55" spans="2:116" ht="9" customHeight="1" x14ac:dyDescent="0.15">
      <c r="B55" s="51"/>
      <c r="C55" s="51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51"/>
      <c r="P55" s="151"/>
      <c r="Q55" s="151"/>
      <c r="R55" s="151"/>
      <c r="S55" s="151"/>
      <c r="T55" s="51"/>
      <c r="U55" s="51"/>
      <c r="V55" s="51"/>
      <c r="W55" s="103"/>
      <c r="X55" s="108"/>
      <c r="Y55" s="108"/>
      <c r="Z55" s="108"/>
      <c r="AA55" s="104"/>
      <c r="AB55" s="103">
        <f>構造図!AA14</f>
        <v>20997.83</v>
      </c>
      <c r="AC55" s="108"/>
      <c r="AD55" s="108"/>
      <c r="AE55" s="108"/>
      <c r="AF55" s="108"/>
      <c r="AG55" s="108"/>
      <c r="AH55" s="108"/>
      <c r="AI55" s="108"/>
      <c r="AJ55" s="108"/>
      <c r="AK55" s="108"/>
      <c r="AL55" s="104"/>
      <c r="AM55" s="51"/>
      <c r="AN55" s="51"/>
      <c r="AO55" s="51"/>
      <c r="AP55" s="51"/>
      <c r="AQ55" s="51"/>
      <c r="AR55" s="51"/>
      <c r="AS55" s="51"/>
      <c r="AT55" s="51"/>
      <c r="AU55" s="168"/>
      <c r="AV55" s="169"/>
      <c r="AW55" s="169"/>
      <c r="AX55" s="169"/>
      <c r="AY55" s="169"/>
      <c r="AZ55" s="169"/>
      <c r="BA55" s="169"/>
      <c r="BB55" s="170"/>
      <c r="BC55" s="52"/>
      <c r="BD55" s="51"/>
      <c r="BE55" s="103"/>
      <c r="BF55" s="108"/>
      <c r="BG55" s="108"/>
      <c r="BH55" s="104"/>
      <c r="BI55" s="51"/>
      <c r="BJ55" s="51"/>
      <c r="BK55" s="51"/>
      <c r="BL55" s="51"/>
      <c r="BM55" s="103"/>
      <c r="BN55" s="108"/>
      <c r="BO55" s="108"/>
      <c r="BP55" s="108"/>
      <c r="BQ55" s="108"/>
      <c r="BR55" s="108"/>
      <c r="BS55" s="108"/>
      <c r="BT55" s="104"/>
      <c r="BU55" s="51"/>
      <c r="BV55" s="317"/>
      <c r="BW55" s="318"/>
      <c r="BX55" s="318"/>
      <c r="BY55" s="319"/>
      <c r="BZ55" s="51"/>
      <c r="CA55" s="51"/>
      <c r="CB55" s="51"/>
      <c r="CC55" s="51"/>
      <c r="CD55" s="51"/>
      <c r="CE55" s="51"/>
      <c r="CF55" s="51"/>
      <c r="CG55" s="51"/>
      <c r="CH55" s="51"/>
      <c r="CI55" s="51"/>
      <c r="CJ55" s="51"/>
      <c r="CK55" s="51"/>
      <c r="CL55" s="51"/>
      <c r="CM55" s="51"/>
      <c r="CN55" s="51"/>
      <c r="CO55" s="51"/>
      <c r="CP55" s="51"/>
      <c r="CQ55" s="51"/>
      <c r="CR55" s="51"/>
      <c r="CS55" s="12"/>
      <c r="CT55" s="51"/>
      <c r="CU55" s="51"/>
      <c r="CV55" s="51"/>
      <c r="CW55" s="51"/>
      <c r="CX55" s="41"/>
      <c r="CY55" s="41"/>
      <c r="CZ55" s="41"/>
      <c r="DA55" s="41"/>
      <c r="DB55" s="41"/>
      <c r="DC55" s="41"/>
      <c r="DD55" s="41"/>
      <c r="DE55" s="41"/>
      <c r="DF55" s="41"/>
      <c r="DG55" s="41"/>
      <c r="DH55" s="41"/>
      <c r="DI55" s="41"/>
      <c r="DJ55" s="41"/>
      <c r="DK55" s="41"/>
      <c r="DL55" s="41"/>
    </row>
    <row r="56" spans="2:116" ht="9" customHeight="1" x14ac:dyDescent="0.15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56"/>
      <c r="P56" s="56"/>
      <c r="Q56" s="56"/>
      <c r="R56" s="56"/>
      <c r="S56" s="56"/>
      <c r="T56" s="51"/>
      <c r="U56" s="51"/>
      <c r="V56" s="51"/>
      <c r="W56" s="105"/>
      <c r="X56" s="106"/>
      <c r="Y56" s="106"/>
      <c r="Z56" s="106"/>
      <c r="AA56" s="107"/>
      <c r="AB56" s="105"/>
      <c r="AC56" s="106"/>
      <c r="AD56" s="106"/>
      <c r="AE56" s="106"/>
      <c r="AF56" s="106"/>
      <c r="AG56" s="106"/>
      <c r="AH56" s="106"/>
      <c r="AI56" s="106"/>
      <c r="AJ56" s="106"/>
      <c r="AK56" s="106"/>
      <c r="AL56" s="107"/>
      <c r="AM56" s="51"/>
      <c r="AN56" s="51"/>
      <c r="AO56" s="51"/>
      <c r="AP56" s="51"/>
      <c r="AQ56" s="51"/>
      <c r="AR56" s="51"/>
      <c r="AS56" s="51"/>
      <c r="AT56" s="51"/>
      <c r="AU56" s="168"/>
      <c r="AV56" s="169"/>
      <c r="AW56" s="169"/>
      <c r="AX56" s="169"/>
      <c r="AY56" s="169"/>
      <c r="AZ56" s="169"/>
      <c r="BA56" s="169"/>
      <c r="BB56" s="170"/>
      <c r="BC56" s="52"/>
      <c r="BD56" s="51"/>
      <c r="BE56" s="103"/>
      <c r="BF56" s="108"/>
      <c r="BG56" s="108"/>
      <c r="BH56" s="104"/>
      <c r="BI56" s="51"/>
      <c r="BJ56" s="51"/>
      <c r="BK56" s="51"/>
      <c r="BL56" s="51"/>
      <c r="BM56" s="291"/>
      <c r="BN56" s="292"/>
      <c r="BO56" s="292"/>
      <c r="BP56" s="292"/>
      <c r="BQ56" s="292"/>
      <c r="BR56" s="292"/>
      <c r="BS56" s="292"/>
      <c r="BT56" s="293"/>
      <c r="BU56" s="51"/>
      <c r="BV56" s="317"/>
      <c r="BW56" s="318"/>
      <c r="BX56" s="318"/>
      <c r="BY56" s="319"/>
      <c r="BZ56" s="51"/>
      <c r="CA56" s="51"/>
      <c r="CB56" s="51"/>
      <c r="CC56" s="51"/>
      <c r="CD56" s="51"/>
      <c r="CE56" s="51"/>
      <c r="CF56" s="51"/>
      <c r="CG56" s="51"/>
      <c r="CH56" s="51"/>
      <c r="CI56" s="51"/>
      <c r="CJ56" s="51"/>
      <c r="CK56" s="51"/>
      <c r="CL56" s="51"/>
      <c r="CM56" s="51"/>
      <c r="CN56" s="51"/>
      <c r="CO56" s="51"/>
      <c r="CP56" s="51"/>
      <c r="CQ56" s="51"/>
      <c r="CR56" s="51"/>
      <c r="CS56" s="12"/>
      <c r="CT56" s="51"/>
      <c r="CU56" s="51"/>
      <c r="CV56" s="51"/>
      <c r="CW56" s="51"/>
      <c r="CX56" s="41"/>
      <c r="CY56" s="41"/>
      <c r="CZ56" s="41"/>
      <c r="DA56" s="41"/>
      <c r="DB56" s="41"/>
      <c r="DC56" s="41"/>
      <c r="DD56" s="41"/>
      <c r="DE56" s="41"/>
      <c r="DF56" s="41"/>
      <c r="DG56" s="41"/>
      <c r="DH56" s="41"/>
      <c r="DI56" s="41"/>
      <c r="DJ56" s="41"/>
      <c r="DK56" s="41"/>
      <c r="DL56" s="41"/>
    </row>
    <row r="57" spans="2:116" ht="11.25" customHeight="1" x14ac:dyDescent="0.15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56"/>
      <c r="P57" s="56"/>
      <c r="Q57" s="56"/>
      <c r="R57" s="56"/>
      <c r="S57" s="56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152">
        <f>構造図!AA38</f>
        <v>6809.17</v>
      </c>
      <c r="AV57" s="153"/>
      <c r="AW57" s="153"/>
      <c r="AX57" s="153"/>
      <c r="AY57" s="153"/>
      <c r="AZ57" s="153"/>
      <c r="BA57" s="153"/>
      <c r="BB57" s="154"/>
      <c r="BC57" s="44"/>
      <c r="BD57" s="51"/>
      <c r="BE57" s="105"/>
      <c r="BF57" s="106"/>
      <c r="BG57" s="106"/>
      <c r="BH57" s="107"/>
      <c r="BI57" s="51"/>
      <c r="BJ57" s="51"/>
      <c r="BK57" s="51"/>
      <c r="BL57" s="51"/>
      <c r="BM57" s="152">
        <f>ROUND(1337705/100,0)</f>
        <v>13377</v>
      </c>
      <c r="BN57" s="294"/>
      <c r="BO57" s="294"/>
      <c r="BP57" s="294"/>
      <c r="BQ57" s="294"/>
      <c r="BR57" s="294"/>
      <c r="BS57" s="294"/>
      <c r="BT57" s="295"/>
      <c r="BU57" s="51"/>
      <c r="BV57" s="317"/>
      <c r="BW57" s="318"/>
      <c r="BX57" s="318"/>
      <c r="BY57" s="319"/>
      <c r="BZ57" s="51"/>
      <c r="CA57" s="51"/>
      <c r="CB57" s="51"/>
      <c r="CC57" s="51"/>
      <c r="CD57" s="51"/>
      <c r="CE57" s="51"/>
      <c r="CF57" s="51"/>
      <c r="CG57" s="51"/>
      <c r="CH57" s="51"/>
      <c r="CI57" s="51"/>
      <c r="CJ57" s="51"/>
      <c r="CK57" s="51"/>
      <c r="CL57" s="51"/>
      <c r="CM57" s="51"/>
      <c r="CN57" s="51"/>
      <c r="CO57" s="51"/>
      <c r="CP57" s="51"/>
      <c r="CQ57" s="46"/>
      <c r="CR57" s="46"/>
      <c r="CS57" s="12"/>
      <c r="CT57" s="12"/>
      <c r="CU57" s="12"/>
      <c r="CV57" s="12"/>
      <c r="CW57" s="46"/>
      <c r="CX57" s="41"/>
      <c r="CY57" s="41"/>
      <c r="CZ57" s="41"/>
      <c r="DA57" s="41"/>
      <c r="DB57" s="41"/>
      <c r="DC57" s="41"/>
      <c r="DD57" s="41"/>
      <c r="DE57" s="41"/>
      <c r="DF57" s="41"/>
      <c r="DG57" s="41"/>
      <c r="DH57" s="41"/>
      <c r="DI57" s="41"/>
      <c r="DJ57" s="41"/>
      <c r="DK57" s="41"/>
      <c r="DL57" s="41"/>
    </row>
    <row r="58" spans="2:116" ht="9" customHeight="1" x14ac:dyDescent="0.15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56"/>
      <c r="P58" s="56"/>
      <c r="Q58" s="56"/>
      <c r="R58" s="56"/>
      <c r="S58" s="56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  <c r="BF58" s="51"/>
      <c r="BG58" s="51"/>
      <c r="BH58" s="51"/>
      <c r="BI58" s="51"/>
      <c r="BJ58" s="51"/>
      <c r="BK58" s="51"/>
      <c r="BL58" s="51"/>
      <c r="BM58" s="177" t="s">
        <v>101</v>
      </c>
      <c r="BN58" s="280"/>
      <c r="BO58" s="280"/>
      <c r="BP58" s="280"/>
      <c r="BQ58" s="280"/>
      <c r="BR58" s="280"/>
      <c r="BS58" s="280"/>
      <c r="BT58" s="281"/>
      <c r="BU58" s="51"/>
      <c r="BV58" s="317"/>
      <c r="BW58" s="318"/>
      <c r="BX58" s="318"/>
      <c r="BY58" s="319"/>
      <c r="BZ58" s="51"/>
      <c r="CA58" s="51"/>
      <c r="CB58" s="51"/>
      <c r="CC58" s="51"/>
      <c r="CD58" s="51"/>
      <c r="CE58" s="51"/>
      <c r="CF58" s="51"/>
      <c r="CG58" s="51"/>
      <c r="CH58" s="51"/>
      <c r="CI58" s="51"/>
      <c r="CJ58" s="51"/>
      <c r="CK58" s="51"/>
      <c r="CL58" s="51"/>
      <c r="CM58" s="169"/>
      <c r="CN58" s="169"/>
      <c r="CO58" s="169"/>
      <c r="CP58" s="169"/>
      <c r="CQ58" s="169"/>
      <c r="CR58" s="169"/>
      <c r="CS58" s="169"/>
      <c r="CT58" s="12"/>
      <c r="CU58" s="12"/>
      <c r="CV58" s="12"/>
      <c r="CW58" s="46"/>
      <c r="CX58" s="41"/>
      <c r="CY58" s="41"/>
      <c r="CZ58" s="41"/>
      <c r="DA58" s="41"/>
      <c r="DB58" s="41"/>
      <c r="DC58" s="41"/>
      <c r="DD58" s="41"/>
      <c r="DE58" s="41"/>
      <c r="DF58" s="41"/>
      <c r="DG58" s="41"/>
      <c r="DH58" s="41"/>
      <c r="DI58" s="41"/>
      <c r="DJ58" s="41"/>
      <c r="DK58" s="41"/>
      <c r="DL58" s="41"/>
    </row>
    <row r="59" spans="2:116" ht="9" customHeight="1" x14ac:dyDescent="0.15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56"/>
      <c r="P59" s="56"/>
      <c r="Q59" s="56"/>
      <c r="R59" s="56"/>
      <c r="S59" s="56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  <c r="BF59" s="51"/>
      <c r="BG59" s="51"/>
      <c r="BH59" s="51"/>
      <c r="BI59" s="51"/>
      <c r="BJ59" s="51"/>
      <c r="BK59" s="51"/>
      <c r="BL59" s="51"/>
      <c r="BM59" s="282"/>
      <c r="BN59" s="283"/>
      <c r="BO59" s="283"/>
      <c r="BP59" s="283"/>
      <c r="BQ59" s="283"/>
      <c r="BR59" s="283"/>
      <c r="BS59" s="283"/>
      <c r="BT59" s="284"/>
      <c r="BU59" s="51"/>
      <c r="BV59" s="317"/>
      <c r="BW59" s="318"/>
      <c r="BX59" s="318"/>
      <c r="BY59" s="319"/>
      <c r="BZ59" s="51"/>
      <c r="CA59" s="51"/>
      <c r="CB59" s="51"/>
      <c r="CC59" s="51"/>
      <c r="CD59" s="51"/>
      <c r="CE59" s="51"/>
      <c r="CF59" s="51"/>
      <c r="CG59" s="51"/>
      <c r="CH59" s="51"/>
      <c r="CI59" s="51"/>
      <c r="CJ59" s="51"/>
      <c r="CK59" s="51"/>
      <c r="CL59" s="51"/>
      <c r="CM59" s="169"/>
      <c r="CN59" s="169"/>
      <c r="CO59" s="169"/>
      <c r="CP59" s="169"/>
      <c r="CQ59" s="169"/>
      <c r="CR59" s="169"/>
      <c r="CS59" s="169"/>
      <c r="CT59" s="12"/>
      <c r="CU59" s="12"/>
      <c r="CV59" s="12"/>
      <c r="CW59" s="46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</row>
    <row r="60" spans="2:116" ht="9" customHeight="1" x14ac:dyDescent="0.15">
      <c r="B60" s="65"/>
      <c r="C60" s="65"/>
      <c r="D60" s="176" t="s">
        <v>67</v>
      </c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  <c r="R60" s="176"/>
      <c r="S60" s="176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  <c r="BM60" s="282"/>
      <c r="BN60" s="283"/>
      <c r="BO60" s="283"/>
      <c r="BP60" s="283"/>
      <c r="BQ60" s="283"/>
      <c r="BR60" s="283"/>
      <c r="BS60" s="283"/>
      <c r="BT60" s="284"/>
      <c r="BU60" s="51"/>
      <c r="BV60" s="317"/>
      <c r="BW60" s="318"/>
      <c r="BX60" s="318"/>
      <c r="BY60" s="319"/>
      <c r="BZ60" s="51"/>
      <c r="CA60" s="51"/>
      <c r="CB60" s="51"/>
      <c r="CC60" s="51"/>
      <c r="CD60" s="51"/>
      <c r="CE60" s="51"/>
      <c r="CF60" s="51"/>
      <c r="CG60" s="51"/>
      <c r="CH60" s="51"/>
      <c r="CI60" s="51"/>
      <c r="CJ60" s="51"/>
      <c r="CK60" s="51"/>
      <c r="CL60" s="51"/>
      <c r="CM60" s="169"/>
      <c r="CN60" s="169"/>
      <c r="CO60" s="169"/>
      <c r="CP60" s="169"/>
      <c r="CQ60" s="169"/>
      <c r="CR60" s="169"/>
      <c r="CS60" s="169"/>
      <c r="CT60" s="34"/>
      <c r="CU60" s="45"/>
      <c r="CV60" s="45"/>
      <c r="CW60" s="45"/>
      <c r="CX60" s="41"/>
      <c r="CY60" s="41"/>
      <c r="CZ60" s="41"/>
      <c r="DA60" s="41"/>
      <c r="DB60" s="41"/>
      <c r="DC60" s="41"/>
      <c r="DD60" s="41"/>
      <c r="DE60" s="41"/>
      <c r="DF60" s="41"/>
      <c r="DG60" s="41"/>
      <c r="DH60" s="41"/>
      <c r="DI60" s="41"/>
      <c r="DJ60" s="41"/>
      <c r="DK60" s="41"/>
      <c r="DL60" s="41"/>
    </row>
    <row r="61" spans="2:116" ht="10.5" customHeight="1" x14ac:dyDescent="0.15">
      <c r="B61" s="65"/>
      <c r="C61" s="65"/>
      <c r="D61" s="176"/>
      <c r="E61" s="176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  <c r="R61" s="176"/>
      <c r="S61" s="176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  <c r="BL61" s="51"/>
      <c r="BM61" s="152">
        <f>ROUND(13690/100,0)</f>
        <v>137</v>
      </c>
      <c r="BN61" s="153"/>
      <c r="BO61" s="153"/>
      <c r="BP61" s="153"/>
      <c r="BQ61" s="153"/>
      <c r="BR61" s="153"/>
      <c r="BS61" s="153"/>
      <c r="BT61" s="154"/>
      <c r="BU61" s="51"/>
      <c r="BV61" s="317"/>
      <c r="BW61" s="318"/>
      <c r="BX61" s="318"/>
      <c r="BY61" s="319"/>
      <c r="BZ61" s="51"/>
      <c r="CA61" s="51"/>
      <c r="CB61" s="51"/>
      <c r="CC61" s="51"/>
      <c r="CD61" s="51"/>
      <c r="CE61" s="51"/>
      <c r="CF61" s="51"/>
      <c r="CG61" s="51"/>
      <c r="CH61" s="51"/>
      <c r="CI61" s="51"/>
      <c r="CJ61" s="51"/>
      <c r="CK61" s="51"/>
      <c r="CL61" s="51"/>
      <c r="CM61" s="169"/>
      <c r="CN61" s="169"/>
      <c r="CO61" s="169"/>
      <c r="CP61" s="169"/>
      <c r="CQ61" s="169"/>
      <c r="CR61" s="169"/>
      <c r="CS61" s="169"/>
      <c r="CT61" s="66"/>
      <c r="CU61" s="30"/>
      <c r="CV61" s="30"/>
      <c r="CW61" s="30"/>
      <c r="CX61" s="41"/>
      <c r="CY61" s="41"/>
      <c r="CZ61" s="41"/>
      <c r="DA61" s="41"/>
      <c r="DB61" s="41"/>
      <c r="DC61" s="41"/>
      <c r="DD61" s="41"/>
      <c r="DE61" s="41"/>
      <c r="DF61" s="41"/>
      <c r="DG61" s="41"/>
      <c r="DH61" s="41"/>
      <c r="DI61" s="41"/>
      <c r="DJ61" s="41"/>
      <c r="DK61" s="41"/>
      <c r="DL61" s="41"/>
    </row>
    <row r="62" spans="2:116" ht="9" customHeight="1" x14ac:dyDescent="0.15">
      <c r="B62" s="46"/>
      <c r="C62" s="46"/>
      <c r="D62" s="164" t="s">
        <v>68</v>
      </c>
      <c r="E62" s="164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164"/>
      <c r="S62" s="164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51"/>
      <c r="BG62" s="51"/>
      <c r="BH62" s="51"/>
      <c r="BI62" s="51"/>
      <c r="BJ62" s="51"/>
      <c r="BK62" s="51"/>
      <c r="BL62" s="51"/>
      <c r="BM62" s="177" t="s">
        <v>61</v>
      </c>
      <c r="BN62" s="280"/>
      <c r="BO62" s="280"/>
      <c r="BP62" s="280"/>
      <c r="BQ62" s="280"/>
      <c r="BR62" s="280"/>
      <c r="BS62" s="280"/>
      <c r="BT62" s="281"/>
      <c r="BU62" s="51"/>
      <c r="BV62" s="103">
        <f>ROUND(1031322/100,0)</f>
        <v>10313</v>
      </c>
      <c r="BW62" s="108"/>
      <c r="BX62" s="108"/>
      <c r="BY62" s="104"/>
      <c r="BZ62" s="51"/>
      <c r="CA62" s="51"/>
      <c r="CB62" s="51"/>
      <c r="CC62" s="51"/>
      <c r="CD62" s="51"/>
      <c r="CE62" s="177" t="s">
        <v>76</v>
      </c>
      <c r="CF62" s="166"/>
      <c r="CG62" s="166"/>
      <c r="CH62" s="166"/>
      <c r="CI62" s="166"/>
      <c r="CJ62" s="166"/>
      <c r="CK62" s="166"/>
      <c r="CL62" s="167"/>
      <c r="CM62" s="168"/>
      <c r="CN62" s="169"/>
      <c r="CO62" s="169"/>
      <c r="CP62" s="169"/>
      <c r="CQ62" s="169"/>
      <c r="CR62" s="169"/>
      <c r="CS62" s="169"/>
      <c r="CT62" s="66"/>
      <c r="CU62" s="30"/>
      <c r="CV62" s="30"/>
      <c r="CW62" s="30"/>
      <c r="CX62" s="41"/>
      <c r="CY62" s="41"/>
      <c r="CZ62" s="41"/>
      <c r="DA62" s="41"/>
      <c r="DB62" s="41"/>
      <c r="DC62" s="41"/>
      <c r="DD62" s="41"/>
      <c r="DE62" s="41"/>
      <c r="DF62" s="41"/>
      <c r="DG62" s="41"/>
      <c r="DH62" s="41"/>
      <c r="DI62" s="41"/>
      <c r="DJ62" s="41"/>
      <c r="DK62" s="41"/>
      <c r="DL62" s="41"/>
    </row>
    <row r="63" spans="2:116" ht="9" customHeight="1" x14ac:dyDescent="0.15">
      <c r="B63" s="46"/>
      <c r="C63" s="46"/>
      <c r="D63" s="314"/>
      <c r="E63" s="314"/>
      <c r="F63" s="314"/>
      <c r="G63" s="314"/>
      <c r="H63" s="314"/>
      <c r="I63" s="314"/>
      <c r="J63" s="314"/>
      <c r="K63" s="314"/>
      <c r="L63" s="314"/>
      <c r="M63" s="314"/>
      <c r="N63" s="314"/>
      <c r="O63" s="314"/>
      <c r="P63" s="314"/>
      <c r="Q63" s="314"/>
      <c r="R63" s="314"/>
      <c r="S63" s="314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10"/>
      <c r="BE63" s="10"/>
      <c r="BF63" s="10"/>
      <c r="BG63" s="10"/>
      <c r="BH63" s="10"/>
      <c r="BI63" s="10"/>
      <c r="BJ63" s="10"/>
      <c r="BK63" s="10"/>
      <c r="BL63" s="51"/>
      <c r="BM63" s="282"/>
      <c r="BN63" s="283"/>
      <c r="BO63" s="283"/>
      <c r="BP63" s="283"/>
      <c r="BQ63" s="283"/>
      <c r="BR63" s="283"/>
      <c r="BS63" s="283"/>
      <c r="BT63" s="284"/>
      <c r="BU63" s="51"/>
      <c r="BV63" s="103"/>
      <c r="BW63" s="108"/>
      <c r="BX63" s="108"/>
      <c r="BY63" s="104"/>
      <c r="BZ63" s="51"/>
      <c r="CA63" s="51"/>
      <c r="CB63" s="51"/>
      <c r="CC63" s="51"/>
      <c r="CD63" s="51"/>
      <c r="CE63" s="168"/>
      <c r="CF63" s="169"/>
      <c r="CG63" s="169"/>
      <c r="CH63" s="169"/>
      <c r="CI63" s="169"/>
      <c r="CJ63" s="169"/>
      <c r="CK63" s="169"/>
      <c r="CL63" s="170"/>
      <c r="CM63" s="168"/>
      <c r="CN63" s="169"/>
      <c r="CO63" s="169"/>
      <c r="CP63" s="169"/>
      <c r="CQ63" s="169"/>
      <c r="CR63" s="169"/>
      <c r="CS63" s="169"/>
      <c r="CT63" s="66"/>
      <c r="CU63" s="30"/>
      <c r="CV63" s="30"/>
      <c r="CW63" s="30"/>
      <c r="CX63" s="41"/>
      <c r="CY63" s="41"/>
      <c r="CZ63" s="41"/>
      <c r="DA63" s="41"/>
      <c r="DB63" s="41"/>
      <c r="DC63" s="41"/>
      <c r="DD63" s="41"/>
      <c r="DE63" s="41"/>
      <c r="DF63" s="41"/>
      <c r="DG63" s="41"/>
      <c r="DH63" s="41"/>
      <c r="DI63" s="41"/>
      <c r="DJ63" s="41"/>
      <c r="DK63" s="41"/>
      <c r="DL63" s="41"/>
    </row>
    <row r="64" spans="2:116" ht="9" customHeight="1" x14ac:dyDescent="0.15">
      <c r="B64" s="46"/>
      <c r="C64" s="46"/>
      <c r="D64" s="108" t="s">
        <v>69</v>
      </c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51">
        <v>4984</v>
      </c>
      <c r="V64" s="151"/>
      <c r="W64" s="151"/>
      <c r="X64" s="151"/>
      <c r="Y64" s="1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10"/>
      <c r="BE64" s="10"/>
      <c r="BF64" s="10"/>
      <c r="BG64" s="10"/>
      <c r="BH64" s="10"/>
      <c r="BI64" s="10"/>
      <c r="BJ64" s="10"/>
      <c r="BK64" s="10"/>
      <c r="BL64" s="51"/>
      <c r="BM64" s="282"/>
      <c r="BN64" s="283"/>
      <c r="BO64" s="283"/>
      <c r="BP64" s="283"/>
      <c r="BQ64" s="283"/>
      <c r="BR64" s="283"/>
      <c r="BS64" s="283"/>
      <c r="BT64" s="284"/>
      <c r="BU64" s="51"/>
      <c r="BV64" s="103"/>
      <c r="BW64" s="108"/>
      <c r="BX64" s="108"/>
      <c r="BY64" s="104"/>
      <c r="BZ64" s="51"/>
      <c r="CA64" s="51"/>
      <c r="CB64" s="51"/>
      <c r="CC64" s="51"/>
      <c r="CD64" s="51"/>
      <c r="CE64" s="168"/>
      <c r="CF64" s="169"/>
      <c r="CG64" s="169"/>
      <c r="CH64" s="169"/>
      <c r="CI64" s="169"/>
      <c r="CJ64" s="169"/>
      <c r="CK64" s="169"/>
      <c r="CL64" s="170"/>
      <c r="CM64" s="168"/>
      <c r="CN64" s="169"/>
      <c r="CO64" s="169"/>
      <c r="CP64" s="169"/>
      <c r="CQ64" s="169"/>
      <c r="CR64" s="169"/>
      <c r="CS64" s="169"/>
      <c r="CT64" s="46"/>
      <c r="CU64" s="46"/>
      <c r="CV64" s="46"/>
      <c r="CW64" s="51"/>
      <c r="CX64" s="41"/>
      <c r="CY64" s="41"/>
      <c r="CZ64" s="41"/>
      <c r="DA64" s="41"/>
      <c r="DB64" s="41"/>
      <c r="DC64" s="41"/>
      <c r="DD64" s="41"/>
      <c r="DE64" s="41"/>
      <c r="DF64" s="41"/>
      <c r="DG64" s="41"/>
      <c r="DH64" s="41"/>
      <c r="DI64" s="41"/>
      <c r="DJ64" s="41"/>
      <c r="DK64" s="41"/>
      <c r="DL64" s="41"/>
    </row>
    <row r="65" spans="2:116" ht="11.25" customHeight="1" x14ac:dyDescent="0.15">
      <c r="B65" s="46"/>
      <c r="C65" s="46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51"/>
      <c r="V65" s="151"/>
      <c r="W65" s="151"/>
      <c r="X65" s="151"/>
      <c r="Y65" s="1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10"/>
      <c r="BE65" s="10"/>
      <c r="BF65" s="10"/>
      <c r="BG65" s="10"/>
      <c r="BH65" s="10"/>
      <c r="BI65" s="10"/>
      <c r="BJ65" s="10"/>
      <c r="BK65" s="10"/>
      <c r="BL65" s="10"/>
      <c r="BM65" s="184">
        <f>ROUND(320073/100,0)</f>
        <v>3201</v>
      </c>
      <c r="BN65" s="296"/>
      <c r="BO65" s="296"/>
      <c r="BP65" s="296"/>
      <c r="BQ65" s="296"/>
      <c r="BR65" s="296"/>
      <c r="BS65" s="296"/>
      <c r="BT65" s="297"/>
      <c r="BU65" s="51"/>
      <c r="BV65" s="298"/>
      <c r="BW65" s="299"/>
      <c r="BX65" s="299"/>
      <c r="BY65" s="300"/>
      <c r="BZ65" s="51"/>
      <c r="CA65" s="51"/>
      <c r="CB65" s="51"/>
      <c r="CC65" s="51"/>
      <c r="CD65" s="51"/>
      <c r="CE65" s="152">
        <f>ROUND(1010569/100,0)</f>
        <v>10106</v>
      </c>
      <c r="CF65" s="153"/>
      <c r="CG65" s="153"/>
      <c r="CH65" s="153"/>
      <c r="CI65" s="153"/>
      <c r="CJ65" s="153"/>
      <c r="CK65" s="153"/>
      <c r="CL65" s="154"/>
      <c r="CM65" s="168"/>
      <c r="CN65" s="169"/>
      <c r="CO65" s="169"/>
      <c r="CP65" s="169"/>
      <c r="CQ65" s="169"/>
      <c r="CR65" s="169"/>
      <c r="CS65" s="169"/>
      <c r="CT65" s="51"/>
      <c r="CU65" s="51"/>
      <c r="CV65" s="51"/>
      <c r="CW65" s="51"/>
      <c r="CX65" s="41"/>
      <c r="CY65" s="41"/>
      <c r="CZ65" s="41"/>
      <c r="DA65" s="41"/>
      <c r="DB65" s="41"/>
      <c r="DC65" s="41"/>
      <c r="DD65" s="41"/>
      <c r="DE65" s="41"/>
      <c r="DF65" s="41"/>
      <c r="DG65" s="41"/>
      <c r="DH65" s="41"/>
      <c r="DI65" s="41"/>
      <c r="DJ65" s="41"/>
      <c r="DK65" s="41"/>
      <c r="DL65" s="41"/>
    </row>
    <row r="66" spans="2:116" ht="9" customHeight="1" x14ac:dyDescent="0.15"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46"/>
      <c r="BP66" s="46"/>
      <c r="BQ66" s="46"/>
      <c r="BR66" s="46"/>
      <c r="BS66" s="46"/>
      <c r="BT66" s="46"/>
      <c r="BU66" s="51"/>
      <c r="BV66" s="51"/>
      <c r="BW66" s="51"/>
      <c r="BX66" s="51"/>
      <c r="BY66" s="51"/>
      <c r="BZ66" s="51"/>
      <c r="CA66" s="51"/>
      <c r="CB66" s="51"/>
      <c r="CC66" s="51"/>
      <c r="CD66" s="44"/>
      <c r="CE66" s="44"/>
      <c r="CF66" s="44"/>
      <c r="CG66" s="51"/>
      <c r="CH66" s="51"/>
      <c r="CI66" s="51"/>
      <c r="CJ66" s="51"/>
      <c r="CK66" s="51"/>
      <c r="CL66" s="51"/>
      <c r="CM66" s="51"/>
      <c r="CN66" s="51"/>
      <c r="CO66" s="51"/>
      <c r="CP66" s="51"/>
      <c r="CQ66" s="46"/>
      <c r="CR66" s="46"/>
      <c r="CS66" s="44"/>
      <c r="CT66" s="51"/>
      <c r="CU66" s="51"/>
      <c r="CV66" s="51"/>
      <c r="CW66" s="51"/>
      <c r="CX66" s="41"/>
      <c r="CY66" s="41"/>
      <c r="CZ66" s="41"/>
      <c r="DA66" s="41"/>
      <c r="DB66" s="41"/>
      <c r="DC66" s="41"/>
      <c r="DD66" s="41"/>
      <c r="DE66" s="41"/>
      <c r="DF66" s="41"/>
      <c r="DG66" s="41"/>
      <c r="DH66" s="41"/>
      <c r="DI66" s="41"/>
      <c r="DJ66" s="41"/>
      <c r="DK66" s="41"/>
      <c r="DL66" s="41"/>
    </row>
    <row r="67" spans="2:116" ht="9" customHeight="1" x14ac:dyDescent="0.15"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46"/>
      <c r="BP67" s="46"/>
      <c r="BQ67" s="46"/>
      <c r="BR67" s="46"/>
      <c r="BS67" s="46"/>
      <c r="BT67" s="46"/>
      <c r="BU67" s="51"/>
      <c r="BV67" s="51"/>
      <c r="BW67" s="51"/>
      <c r="BX67" s="51"/>
      <c r="BY67" s="51"/>
      <c r="BZ67" s="51"/>
      <c r="CA67" s="51"/>
      <c r="CB67" s="51"/>
      <c r="CC67" s="51"/>
      <c r="CD67" s="44"/>
      <c r="CE67" s="44"/>
      <c r="CF67" s="44"/>
      <c r="CG67" s="51"/>
      <c r="CH67" s="51"/>
      <c r="CI67" s="51"/>
      <c r="CJ67" s="51"/>
      <c r="CK67" s="51"/>
      <c r="CL67" s="51"/>
      <c r="CM67" s="51"/>
      <c r="CN67" s="51"/>
      <c r="CO67" s="51"/>
      <c r="CP67" s="51"/>
      <c r="CQ67" s="46"/>
      <c r="CR67" s="46"/>
      <c r="CS67" s="44"/>
      <c r="CT67" s="51"/>
      <c r="CU67" s="51"/>
      <c r="CV67" s="51"/>
      <c r="CW67" s="51"/>
      <c r="CX67" s="41"/>
      <c r="CY67" s="41"/>
      <c r="CZ67" s="41"/>
      <c r="DA67" s="41"/>
      <c r="DB67" s="41"/>
      <c r="DC67" s="41"/>
      <c r="DD67" s="41"/>
      <c r="DE67" s="41"/>
      <c r="DF67" s="41"/>
      <c r="DG67" s="41"/>
      <c r="DH67" s="41"/>
      <c r="DI67" s="41"/>
      <c r="DJ67" s="41"/>
      <c r="DK67" s="41"/>
      <c r="DL67" s="41"/>
    </row>
    <row r="68" spans="2:116" ht="9" customHeight="1" x14ac:dyDescent="0.15"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46"/>
      <c r="BP68" s="46"/>
      <c r="BQ68" s="46"/>
      <c r="BR68" s="46"/>
      <c r="BS68" s="46"/>
      <c r="BT68" s="46"/>
      <c r="BU68" s="51"/>
      <c r="BV68" s="51"/>
      <c r="BW68" s="51"/>
      <c r="BX68" s="51"/>
      <c r="BY68" s="51"/>
      <c r="BZ68" s="51"/>
      <c r="CA68" s="51"/>
      <c r="CB68" s="51"/>
      <c r="CC68" s="51"/>
      <c r="CD68" s="44"/>
      <c r="CE68" s="44"/>
      <c r="CF68" s="44"/>
      <c r="CG68" s="51"/>
      <c r="CH68" s="51"/>
      <c r="CI68" s="51"/>
      <c r="CJ68" s="51"/>
      <c r="CK68" s="51"/>
      <c r="CL68" s="51"/>
      <c r="CM68" s="51"/>
      <c r="CN68" s="51"/>
      <c r="CO68" s="51"/>
      <c r="CP68" s="51"/>
      <c r="CQ68" s="46"/>
      <c r="CR68" s="46"/>
      <c r="CS68" s="46"/>
      <c r="CT68" s="51"/>
      <c r="CU68" s="51"/>
      <c r="CV68" s="51"/>
      <c r="CW68" s="51"/>
      <c r="CX68" s="41"/>
      <c r="CY68" s="41"/>
      <c r="CZ68" s="41"/>
      <c r="DA68" s="41"/>
      <c r="DB68" s="41"/>
      <c r="DC68" s="41"/>
      <c r="DD68" s="41"/>
      <c r="DE68" s="41"/>
      <c r="DF68" s="41"/>
      <c r="DG68" s="41"/>
      <c r="DH68" s="41"/>
      <c r="DI68" s="41"/>
      <c r="DJ68" s="41"/>
      <c r="DK68" s="41"/>
      <c r="DL68" s="41"/>
    </row>
    <row r="69" spans="2:116" ht="17.25" customHeight="1" x14ac:dyDescent="0.15">
      <c r="B69" s="11"/>
      <c r="C69" s="51" t="s">
        <v>64</v>
      </c>
      <c r="D69" s="11"/>
      <c r="E69" s="5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51"/>
      <c r="CA69" s="51"/>
      <c r="CB69" s="51"/>
      <c r="CC69" s="51"/>
      <c r="CD69" s="51"/>
      <c r="CE69" s="51"/>
      <c r="CF69" s="51"/>
      <c r="CG69" s="51"/>
      <c r="CH69" s="51"/>
      <c r="CI69" s="51"/>
      <c r="CJ69" s="51"/>
      <c r="CK69" s="51"/>
      <c r="CL69" s="51"/>
      <c r="CM69" s="51"/>
      <c r="CN69" s="51"/>
      <c r="CO69" s="51"/>
      <c r="CP69" s="51"/>
      <c r="CQ69" s="51"/>
      <c r="CR69" s="51"/>
      <c r="CS69" s="51"/>
      <c r="CT69" s="44"/>
      <c r="CU69" s="51"/>
      <c r="CV69" s="51"/>
      <c r="CW69" s="44"/>
      <c r="CX69" s="41"/>
      <c r="CY69" s="41"/>
      <c r="CZ69" s="41"/>
      <c r="DA69" s="41"/>
      <c r="DB69" s="41"/>
      <c r="DC69" s="41"/>
      <c r="DD69" s="41"/>
      <c r="DE69" s="41"/>
      <c r="DF69" s="41"/>
      <c r="DG69" s="41"/>
      <c r="DH69" s="41"/>
      <c r="DI69" s="41"/>
      <c r="DJ69" s="41"/>
      <c r="DK69" s="41"/>
      <c r="DL69" s="41"/>
    </row>
    <row r="70" spans="2:116" ht="9" customHeight="1" x14ac:dyDescent="0.15"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46"/>
      <c r="BP70" s="46"/>
      <c r="BQ70" s="46"/>
      <c r="BR70" s="46"/>
      <c r="BS70" s="46"/>
      <c r="BT70" s="46"/>
      <c r="BU70" s="51"/>
      <c r="BV70" s="51"/>
      <c r="BW70" s="51"/>
      <c r="BX70" s="51"/>
      <c r="BY70" s="51"/>
      <c r="BZ70" s="51"/>
      <c r="CA70" s="51"/>
      <c r="CB70" s="51"/>
      <c r="CC70" s="51"/>
      <c r="CD70" s="44"/>
      <c r="CE70" s="44"/>
      <c r="CF70" s="44"/>
      <c r="CG70" s="51"/>
      <c r="CH70" s="51"/>
      <c r="CI70" s="51"/>
      <c r="CJ70" s="51"/>
      <c r="CK70" s="51"/>
      <c r="CL70" s="51"/>
      <c r="CM70" s="51"/>
      <c r="CN70" s="51"/>
      <c r="CO70" s="51"/>
      <c r="CP70" s="51"/>
      <c r="CQ70" s="46"/>
      <c r="CR70" s="46"/>
      <c r="CS70" s="46"/>
      <c r="CT70" s="51"/>
      <c r="CU70" s="51"/>
      <c r="CV70" s="51"/>
      <c r="CW70" s="51"/>
      <c r="CX70" s="41"/>
      <c r="CY70" s="41"/>
      <c r="CZ70" s="41"/>
      <c r="DA70" s="41"/>
      <c r="DB70" s="41"/>
      <c r="DC70" s="41"/>
      <c r="DD70" s="41"/>
      <c r="DE70" s="41"/>
      <c r="DF70" s="41"/>
      <c r="DG70" s="41"/>
      <c r="DH70" s="41"/>
      <c r="DI70" s="41"/>
      <c r="DJ70" s="41"/>
      <c r="DK70" s="41"/>
      <c r="DL70" s="41"/>
    </row>
    <row r="71" spans="2:116" ht="9.75" customHeight="1" x14ac:dyDescent="0.15"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46"/>
      <c r="BP71" s="46"/>
      <c r="BQ71" s="46"/>
      <c r="BR71" s="46"/>
      <c r="BS71" s="46"/>
      <c r="BT71" s="46"/>
      <c r="BU71" s="51"/>
      <c r="BV71" s="51"/>
      <c r="BW71" s="51"/>
      <c r="BX71" s="51"/>
      <c r="BY71" s="51"/>
      <c r="BZ71" s="51"/>
      <c r="CA71" s="51"/>
      <c r="CB71" s="51"/>
      <c r="CC71" s="51"/>
      <c r="CD71" s="44"/>
      <c r="CE71" s="44"/>
      <c r="CF71" s="44"/>
      <c r="CG71" s="51"/>
      <c r="CH71" s="51"/>
      <c r="CI71" s="51"/>
      <c r="CJ71" s="51"/>
      <c r="CK71" s="51"/>
      <c r="CL71" s="51"/>
      <c r="CM71" s="51"/>
      <c r="CN71" s="51"/>
      <c r="CO71" s="51"/>
      <c r="CP71" s="51"/>
      <c r="CQ71" s="46"/>
      <c r="CR71" s="46"/>
      <c r="CS71" s="46"/>
      <c r="CT71" s="44"/>
      <c r="CU71" s="51"/>
      <c r="CV71" s="51"/>
      <c r="CW71" s="51"/>
    </row>
    <row r="72" spans="2:116" ht="12" customHeight="1" x14ac:dyDescent="0.1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6"/>
      <c r="BD72" s="6"/>
      <c r="BE72" s="7"/>
      <c r="BF72" s="7"/>
      <c r="BG72" s="7"/>
      <c r="BH72" s="7"/>
      <c r="BI72" s="7"/>
      <c r="BJ72" s="7"/>
      <c r="BK72" s="7"/>
      <c r="BL72" s="7"/>
      <c r="BM72" s="6"/>
      <c r="BN72" s="6"/>
      <c r="BO72" s="6"/>
      <c r="BP72" s="6"/>
      <c r="BU72" s="7"/>
      <c r="BV72" s="7"/>
      <c r="BW72" s="7"/>
      <c r="BX72" s="7"/>
      <c r="BY72" s="7"/>
      <c r="BZ72" s="7"/>
      <c r="CA72" s="7"/>
      <c r="CB72" s="7"/>
      <c r="CC72" s="7"/>
      <c r="CD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</row>
    <row r="73" spans="2:116" ht="12" customHeight="1" x14ac:dyDescent="0.1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6"/>
      <c r="BD73" s="6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</row>
    <row r="74" spans="2:116" ht="12" customHeight="1" x14ac:dyDescent="0.15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BM74" s="7"/>
      <c r="BN74" s="7"/>
      <c r="BO74" s="7"/>
      <c r="BP74" s="7"/>
      <c r="BS74" s="7"/>
      <c r="BT74" s="7"/>
    </row>
    <row r="75" spans="2:116" ht="12" customHeight="1" x14ac:dyDescent="0.15"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</row>
    <row r="76" spans="2:116" ht="12" customHeight="1" x14ac:dyDescent="0.15">
      <c r="G76" s="6"/>
      <c r="H76" s="6"/>
      <c r="I76" s="7"/>
      <c r="J76" s="7"/>
      <c r="K76" s="7"/>
      <c r="L76" s="7"/>
      <c r="M76" s="7"/>
      <c r="N76" s="7"/>
      <c r="O76" s="7"/>
      <c r="P76" s="7"/>
      <c r="Q76" s="7"/>
      <c r="R76" s="6"/>
      <c r="S76" s="6"/>
    </row>
    <row r="77" spans="2:116" ht="12" customHeight="1" x14ac:dyDescent="0.15">
      <c r="G77" s="6"/>
      <c r="H77" s="6"/>
      <c r="I77" s="7"/>
      <c r="J77" s="7"/>
      <c r="K77" s="7"/>
      <c r="L77" s="7"/>
      <c r="M77" s="7"/>
      <c r="N77" s="7"/>
      <c r="O77" s="7"/>
      <c r="P77" s="7"/>
      <c r="Q77" s="7"/>
      <c r="R77" s="6"/>
      <c r="S77" s="6"/>
    </row>
    <row r="78" spans="2:116" ht="12" customHeight="1" x14ac:dyDescent="0.15"/>
    <row r="79" spans="2:116" ht="12" customHeight="1" x14ac:dyDescent="0.15"/>
    <row r="80" spans="2:116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  <row r="88" ht="12" customHeight="1" x14ac:dyDescent="0.15"/>
    <row r="89" ht="12" customHeight="1" x14ac:dyDescent="0.15"/>
    <row r="90" ht="12" customHeight="1" x14ac:dyDescent="0.15"/>
    <row r="91" ht="12" customHeight="1" x14ac:dyDescent="0.15"/>
    <row r="92" ht="12" customHeight="1" x14ac:dyDescent="0.15"/>
    <row r="93" ht="12" customHeight="1" x14ac:dyDescent="0.15"/>
  </sheetData>
  <mergeCells count="105">
    <mergeCell ref="D50:N51"/>
    <mergeCell ref="O50:S51"/>
    <mergeCell ref="W52:AA56"/>
    <mergeCell ref="AB55:AL56"/>
    <mergeCell ref="D54:N55"/>
    <mergeCell ref="O54:S55"/>
    <mergeCell ref="CM62:CS65"/>
    <mergeCell ref="BM65:BT65"/>
    <mergeCell ref="CE62:CL64"/>
    <mergeCell ref="CB52:CE54"/>
    <mergeCell ref="BV54:BY61"/>
    <mergeCell ref="CH50:CP51"/>
    <mergeCell ref="CQ50:CV51"/>
    <mergeCell ref="BM57:BT57"/>
    <mergeCell ref="BM58:BT60"/>
    <mergeCell ref="CM58:CS61"/>
    <mergeCell ref="BM54:BT56"/>
    <mergeCell ref="BM49:BT50"/>
    <mergeCell ref="BM51:BT52"/>
    <mergeCell ref="CE65:CL65"/>
    <mergeCell ref="BM62:BT64"/>
    <mergeCell ref="BV62:BY65"/>
    <mergeCell ref="BM61:BT61"/>
    <mergeCell ref="AB43:AL44"/>
    <mergeCell ref="AU44:AX46"/>
    <mergeCell ref="AB45:AL46"/>
    <mergeCell ref="AB53:AL54"/>
    <mergeCell ref="BE53:BH57"/>
    <mergeCell ref="AU54:BB56"/>
    <mergeCell ref="AU47:AX50"/>
    <mergeCell ref="AY49:BB52"/>
    <mergeCell ref="CH45:CP46"/>
    <mergeCell ref="CH47:CP48"/>
    <mergeCell ref="AB47:AL50"/>
    <mergeCell ref="AB51:AL52"/>
    <mergeCell ref="AU51:AX52"/>
    <mergeCell ref="D64:T65"/>
    <mergeCell ref="U64:Y65"/>
    <mergeCell ref="BO31:BU31"/>
    <mergeCell ref="AW23:BF24"/>
    <mergeCell ref="BG23:BL24"/>
    <mergeCell ref="BN23:BW24"/>
    <mergeCell ref="AJ33:AS35"/>
    <mergeCell ref="AU33:AX43"/>
    <mergeCell ref="D43:N44"/>
    <mergeCell ref="O43:S44"/>
    <mergeCell ref="D62:S63"/>
    <mergeCell ref="K20:R23"/>
    <mergeCell ref="K30:O31"/>
    <mergeCell ref="D41:N42"/>
    <mergeCell ref="O41:S42"/>
    <mergeCell ref="D47:N49"/>
    <mergeCell ref="O47:S49"/>
    <mergeCell ref="D60:S61"/>
    <mergeCell ref="AU57:BB57"/>
    <mergeCell ref="Z20:AE22"/>
    <mergeCell ref="BO29:BU30"/>
    <mergeCell ref="K32:O33"/>
    <mergeCell ref="P30:S31"/>
    <mergeCell ref="P32:S33"/>
    <mergeCell ref="W39:AA51"/>
    <mergeCell ref="CF34:CM35"/>
    <mergeCell ref="CF32:CM33"/>
    <mergeCell ref="BN20:BW21"/>
    <mergeCell ref="BX20:CA21"/>
    <mergeCell ref="BX23:CA24"/>
    <mergeCell ref="AB39:AL40"/>
    <mergeCell ref="AB41:AL42"/>
    <mergeCell ref="T23:Y23"/>
    <mergeCell ref="T24:Y25"/>
    <mergeCell ref="T30:U31"/>
    <mergeCell ref="T32:U33"/>
    <mergeCell ref="CJ38:CS39"/>
    <mergeCell ref="CJ40:CS41"/>
    <mergeCell ref="AY33:BB48"/>
    <mergeCell ref="BE33:BH52"/>
    <mergeCell ref="CB42:CE51"/>
    <mergeCell ref="BJ45:BM47"/>
    <mergeCell ref="BJ33:BM44"/>
    <mergeCell ref="AJ36:AS37"/>
    <mergeCell ref="BN17:BW18"/>
    <mergeCell ref="BX17:CA18"/>
    <mergeCell ref="CQ45:CV46"/>
    <mergeCell ref="CQ47:CV48"/>
    <mergeCell ref="A1:CV3"/>
    <mergeCell ref="CE21:CH23"/>
    <mergeCell ref="CE24:CH24"/>
    <mergeCell ref="AW7:BG8"/>
    <mergeCell ref="BH7:BL8"/>
    <mergeCell ref="AW9:BG10"/>
    <mergeCell ref="BH9:BL10"/>
    <mergeCell ref="AA10:AG12"/>
    <mergeCell ref="AO24:AU25"/>
    <mergeCell ref="AA13:AG14"/>
    <mergeCell ref="AO16:AU23"/>
    <mergeCell ref="AW17:BF18"/>
    <mergeCell ref="BG17:BL18"/>
    <mergeCell ref="AW11:BG12"/>
    <mergeCell ref="BH11:BL12"/>
    <mergeCell ref="AW20:BF21"/>
    <mergeCell ref="BG20:BL21"/>
    <mergeCell ref="Z23:AE23"/>
    <mergeCell ref="Z24:AE25"/>
    <mergeCell ref="CC16:CJ19"/>
    <mergeCell ref="T20:Y22"/>
  </mergeCells>
  <phoneticPr fontId="4"/>
  <printOptions horizontalCentered="1"/>
  <pageMargins left="0.98425196850393704" right="0.98425196850393704" top="0.78740157480314965" bottom="0.78740157480314965" header="0" footer="0"/>
  <pageSetup paperSize="9" scale="72" orientation="landscape" r:id="rId1"/>
  <headerFooter alignWithMargins="0"/>
  <ignoredErrors>
    <ignoredError sqref="BX20 BO31 BJ45 BX17 CJ40 CQ50 AJ36 O4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構造図</vt:lpstr>
      <vt:lpstr>循環図</vt:lpstr>
      <vt:lpstr>構造図!Print_Area</vt:lpstr>
      <vt:lpstr>循環図!Print_Area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滋賀県統計課</dc:creator>
  <cp:lastModifiedBy>藤脇　明寛</cp:lastModifiedBy>
  <cp:lastPrinted>2025-03-11T05:08:01Z</cp:lastPrinted>
  <dcterms:created xsi:type="dcterms:W3CDTF">2008-10-10T06:26:38Z</dcterms:created>
  <dcterms:modified xsi:type="dcterms:W3CDTF">2026-02-04T00:13:58Z</dcterms:modified>
</cp:coreProperties>
</file>