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1\BH00$\05_財政係（旧理財係）\07_公営企業\2025（R7）\03 経営比較分析表\03_市町等→県\16_愛荘町\"/>
    </mc:Choice>
  </mc:AlternateContent>
  <xr:revisionPtr revIDLastSave="0" documentId="8_{E4FB3377-384A-4D22-AC7F-273621ED4271}" xr6:coauthVersionLast="47" xr6:coauthVersionMax="47" xr10:uidLastSave="{00000000-0000-0000-0000-000000000000}"/>
  <workbookProtection workbookAlgorithmName="SHA-512" workbookHashValue="1XKbTJIqkdWtqbQ2+Qru6RbK0orzse7RQjJPX++QsD2EMDro7tNCQiBbwlvVXBzpR7xbRrUtor/M/voRh1zVvw==" workbookSaltValue="8rriVCbfVKg+YtbZVZEJDg==" workbookSpinCount="100000" lockStructure="1"/>
  <bookViews>
    <workbookView xWindow="-110" yWindow="-110" windowWidth="19420" windowHeight="115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G85" i="4"/>
  <c r="E85" i="4"/>
  <c r="BB10" i="4"/>
  <c r="AT10"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<sst xmlns="http://schemas.openxmlformats.org/spreadsheetml/2006/main" count="236" uniqueCount="116">
  <si>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</si>
  <si>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</si>
  <si>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</si>
  <si>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</si>
  <si>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</si>
  <si>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</si>
  <si>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</si>
  <si>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</si>
  <si>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</si>
  <si>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</si>
  <si>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</si>
  <si>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</si>
  <si>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</si>
  <si>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</si>
  <si>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</si>
  <si>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</si>
  <si>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</si>
  <si>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</si>
  <si>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</si>
  <si>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</si>
  <si>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</si>
  <si>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</si>
  <si>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</si>
  <si>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</si>
  <si>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</si>
  <si>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</si>
  <si>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</si>
  <si>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</si>
  <si>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</si>
  <si>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</si>
  <si>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</si>
  <si>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</si>
  <si>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</si>
  <si>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</si>
  <si>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</si>
  <si>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</si>
  <si>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</si>
  <si>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</si>
  <si>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</si>
  <si>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</si>
  <si>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</si>
  <si>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</si>
  <si>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</si>
  <si>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</si>
  <si>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</si>
  <si>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</si>
  <si>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</si>
  <si>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</si>
  <si>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</si>
  <si>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</si>
  <si>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</si>
  <si>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</si>
  <si>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</si>
  <si>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</si>
  <si>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</si>
  <si>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</si>
  <si>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</si>
  <si>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</si>
  <si>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</si>
  <si>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</si>
  <si>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</si>
  <si>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</si>
  <si>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</si>
  <si>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</si>
  <si>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</si>
  <si>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</si>
  <si>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</si>
  <si>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</si>
  <si>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</si>
  <si>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</si>
  <si>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</si>
  <si>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</si>
  <si>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</si>
  <si>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</si>
  <si>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</si>
  <si>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</si>
  <si>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</si>
  <si>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</si>
  <si>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</si>
  <si>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</si>
  <si>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</si>
  <si>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</si>
  <si>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</si>
  <si>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</si>
  <si>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</si>
  <si>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</si>
  <si>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</si>
  <si>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</si>
  <si>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</si>
  <si>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</si>
  <si>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</si>
  <si>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</si>
  <si>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</si>
  <si>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</si>
  <si>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</si>
  <si>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</si>
  <si>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愛荘町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</si>
  <si>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</si>
  <si>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</si>
  <si>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</si>
  <si>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</si>
  <si>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</si>
  <si>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</si>
  <si>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</si>
  <si>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</si>
  <si>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</si>
  <si>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</si>
  <si>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</si>
  <si>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</si>
  <si>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</si>
  <si>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</si>
  <si>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</si>
  <si>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</si>
  <si>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類似団体平均値よりも下回っています。管渠更新までの老朽化は進んでいませんが、今後は過去に整備した管渠の更新・修繕の時期が集中して到来することが予想されることから、施設の維持機能に関する中長期的な計画である「ストックマネジメント計画」をもとに施設の適正な維持管理に努めます。</t>
    <phoneticPr fontId="4"/>
  </si>
  <si>
    <t>　令和元年度からの地方公営企業法の適用により、事業経営状況の明確化および透明性の向上が可能となるため、計画的な経営基盤の強化や、長期的に安定したサービスが提供できるよう努めます。
 公共用水域の水質保全や使用料収入増加の観点から、水洗化率向上のため、未接続世帯に対し広報や啓発を行います。また、有収水量の使用が多い企業等に対し公共下水道への接続を啓発します。
　今後は、将来的な人口減少や、施設の老朽化および不明水対策に伴う維持管理費の増加や、多額の企業債償還が続くこととなります。
　また、一般会計からの繰入金頼りの経営状況を改善する事を視野に入れながら、下水道経営戦略に基づき、使用料の改定に取り組みます。</t>
    <rPh sb="147" eb="149">
      <t>ユウシュウ</t>
    </rPh>
    <rPh sb="149" eb="151">
      <t>スイリョウ</t>
    </rPh>
    <rPh sb="152" eb="154">
      <t>シヨウ</t>
    </rPh>
    <rPh sb="180" eb="182">
      <t>コンゴ</t>
    </rPh>
    <rPh sb="246" eb="248">
      <t>イッパン</t>
    </rPh>
    <rPh sb="248" eb="250">
      <t>カイケイ</t>
    </rPh>
    <rPh sb="253" eb="255">
      <t>クリイレ</t>
    </rPh>
    <rPh sb="255" eb="256">
      <t>キン</t>
    </rPh>
    <rPh sb="256" eb="257">
      <t>ダヨ</t>
    </rPh>
    <rPh sb="259" eb="261">
      <t>ケイエイ</t>
    </rPh>
    <rPh sb="261" eb="263">
      <t>ジョウキョウ</t>
    </rPh>
    <rPh sb="264" eb="266">
      <t>カイゼン</t>
    </rPh>
    <rPh sb="268" eb="269">
      <t>コト</t>
    </rPh>
    <rPh sb="270" eb="272">
      <t>シヤ</t>
    </rPh>
    <rPh sb="273" eb="274">
      <t>イ</t>
    </rPh>
    <rPh sb="279" eb="282">
      <t>ゲスイドウ</t>
    </rPh>
    <rPh sb="282" eb="284">
      <t>ケイエイ</t>
    </rPh>
    <rPh sb="284" eb="286">
      <t>センリャク</t>
    </rPh>
    <rPh sb="287" eb="288">
      <t>モト</t>
    </rPh>
    <rPh sb="295" eb="297">
      <t>カイテイ</t>
    </rPh>
    <rPh sb="298" eb="299">
      <t>ト</t>
    </rPh>
    <rPh sb="300" eb="301">
      <t>ク</t>
    </rPh>
    <phoneticPr fontId="4"/>
  </si>
  <si>
    <t>　①経常収支比率は、前年度から26.68％下落したものの、100％を上回っています。
　下落の要因として、支出にかかる不足分を一般会計からの補助金で賄っていますが、一般会計からの繰入金を必要最低限にとどめたことによるものです。
　③流動比率は、100％を下回っています。流動負債において企業債の償還に充てる額が多く、不足分を一般会計からの補助金で賄っています。
　③流動比率および④企業債残高対事業規模比率について、下水道整備にかかる起債元金の償還が進んでいることと下水道の整備工事が進んでいることから、企業債残高事業規模比率は類似団体平均値を上回っています。今後についても計画的な起債借入に努めていきます。しかしながら、毎年の起債償還額が大きく③の流動比率は100％を下回っている状況です。
　⑤経費回収率は、令和５年度決算比5.44%の増加です。支出にかかる経費を入札等で削減していることから全国平均や類似団体平均値を上回っていますが、汚水処理にかかる費用が使用料収入以外で賄われているため、下水道使用料の改定に向けた取組を進めます。
　⑥汚水処理原価は、令和５年度決算比で減少しています。今後も継続して費用の抑制および有収水量の使用料収入増加に努めます。
　⑧水洗化率は類似団体と比較しても高い値を保持しています。今後も下水道未接続世帯への啓発等、水洗化の促進に取り組みます。</t>
    <rPh sb="10" eb="13">
      <t>ゼンネンド</t>
    </rPh>
    <rPh sb="21" eb="23">
      <t>ゲラク</t>
    </rPh>
    <rPh sb="44" eb="46">
      <t>ゲラク</t>
    </rPh>
    <rPh sb="47" eb="49">
      <t>ヨウイン</t>
    </rPh>
    <rPh sb="53" eb="55">
      <t>シシュツ</t>
    </rPh>
    <rPh sb="82" eb="84">
      <t>イッパン</t>
    </rPh>
    <rPh sb="84" eb="86">
      <t>カイケイ</t>
    </rPh>
    <rPh sb="89" eb="91">
      <t>クリイレ</t>
    </rPh>
    <rPh sb="91" eb="92">
      <t>キン</t>
    </rPh>
    <rPh sb="93" eb="95">
      <t>ヒツヨウ</t>
    </rPh>
    <rPh sb="95" eb="98">
      <t>サイテイゲン</t>
    </rPh>
    <rPh sb="183" eb="185">
      <t>リュウドウ</t>
    </rPh>
    <rPh sb="185" eb="187">
      <t>ヒリツ</t>
    </rPh>
    <rPh sb="201" eb="203">
      <t>ヒリツ</t>
    </rPh>
    <rPh sb="216" eb="218">
      <t>キサイ</t>
    </rPh>
    <rPh sb="218" eb="220">
      <t>ガンキン</t>
    </rPh>
    <rPh sb="221" eb="223">
      <t>ショウカン</t>
    </rPh>
    <rPh sb="224" eb="225">
      <t>スス</t>
    </rPh>
    <rPh sb="233" eb="236">
      <t>ゲスイドウ</t>
    </rPh>
    <rPh sb="237" eb="239">
      <t>セイビ</t>
    </rPh>
    <rPh sb="239" eb="241">
      <t>コウジ</t>
    </rPh>
    <rPh sb="242" eb="243">
      <t>スス</t>
    </rPh>
    <rPh sb="252" eb="254">
      <t>キギョウ</t>
    </rPh>
    <rPh sb="254" eb="255">
      <t>サイ</t>
    </rPh>
    <rPh sb="255" eb="257">
      <t>ザンダカ</t>
    </rPh>
    <rPh sb="257" eb="259">
      <t>ジギョウ</t>
    </rPh>
    <rPh sb="259" eb="261">
      <t>キボ</t>
    </rPh>
    <rPh sb="261" eb="263">
      <t>ヒリツ</t>
    </rPh>
    <rPh sb="271" eb="272">
      <t>ウエ</t>
    </rPh>
    <rPh sb="290" eb="292">
      <t>キサイ</t>
    </rPh>
    <rPh sb="311" eb="313">
      <t>マイネン</t>
    </rPh>
    <rPh sb="314" eb="316">
      <t>キサイ</t>
    </rPh>
    <rPh sb="316" eb="318">
      <t>ショウカン</t>
    </rPh>
    <rPh sb="318" eb="319">
      <t>ガク</t>
    </rPh>
    <rPh sb="320" eb="321">
      <t>オオ</t>
    </rPh>
    <rPh sb="325" eb="327">
      <t>リュウドウ</t>
    </rPh>
    <rPh sb="327" eb="329">
      <t>ヒリツ</t>
    </rPh>
    <rPh sb="335" eb="337">
      <t>シタマワ</t>
    </rPh>
    <rPh sb="341" eb="343">
      <t>ジョウキョウ</t>
    </rPh>
    <rPh sb="384" eb="386">
      <t>ニュウサツ</t>
    </rPh>
    <rPh sb="386" eb="387">
      <t>ナド</t>
    </rPh>
    <rPh sb="402" eb="406">
      <t>ルイジダンタイ</t>
    </rPh>
    <rPh sb="406" eb="409">
      <t>ヘイキンチ</t>
    </rPh>
    <rPh sb="410" eb="412">
      <t>ウワマワ</t>
    </rPh>
    <rPh sb="454" eb="456">
      <t>カイテイ</t>
    </rPh>
    <rPh sb="457" eb="458">
      <t>ム</t>
    </rPh>
    <rPh sb="460" eb="462">
      <t>トリクミ</t>
    </rPh>
    <rPh sb="516" eb="519">
      <t>シヨウリョウ</t>
    </rPh>
    <rPh sb="519" eb="521">
      <t>シュウニュウ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</si>
</sst>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003-4899-9A8B-230A0DCD42C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1003-4899-9A8B-230A0DCD42C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89A-4F6F-861E-CE20AC57EF2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389A-4F6F-861E-CE20AC57EF2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92.28</c:v>
                </c:pt>
                <c:pt idx="1">
                  <c:v>92.17</c:v>
                </c:pt>
                <c:pt idx="2">
                  <c:v>92.22</c:v>
                </c:pt>
                <c:pt idx="3">
                  <c:v>92.41</c:v>
                </c:pt>
                <c:pt idx="4">
                  <c:v>92.61</c:v>
                </c:pt>
              </c:numCache>
            </c:numRef>
          </c:val>
          <c:extLst>
            <c:ext xmlns:c16="http://schemas.microsoft.com/office/drawing/2014/chart" uri="{C3380CC4-5D6E-409C-BE32-E72D297353CC}">
              <c16:uniqueId val="{00000000-BB93-448B-A3A0-22882E85A6D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BB93-448B-A3A0-22882E85A6D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109.93</c:v>
                </c:pt>
                <c:pt idx="1">
                  <c:v>132.55000000000001</c:v>
                </c:pt>
                <c:pt idx="2">
                  <c:v>134.63</c:v>
                </c:pt>
                <c:pt idx="3">
                  <c:v>134.07</c:v>
                </c:pt>
                <c:pt idx="4">
                  <c:v>107.39</c:v>
                </c:pt>
              </c:numCache>
            </c:numRef>
          </c:val>
          <c:extLst>
            <c:ext xmlns:c16="http://schemas.microsoft.com/office/drawing/2014/chart" uri="{C3380CC4-5D6E-409C-BE32-E72D297353CC}">
              <c16:uniqueId val="{00000000-D376-441C-877E-E9EABDDE5D9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D376-441C-877E-E9EABDDE5D9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6.04</c:v>
                </c:pt>
                <c:pt idx="1">
                  <c:v>9</c:v>
                </c:pt>
                <c:pt idx="2">
                  <c:v>11.98</c:v>
                </c:pt>
                <c:pt idx="3">
                  <c:v>0.41</c:v>
                </c:pt>
                <c:pt idx="4">
                  <c:v>0.49</c:v>
                </c:pt>
              </c:numCache>
            </c:numRef>
          </c:val>
          <c:extLst>
            <c:ext xmlns:c16="http://schemas.microsoft.com/office/drawing/2014/chart" uri="{C3380CC4-5D6E-409C-BE32-E72D297353CC}">
              <c16:uniqueId val="{00000000-860C-4424-BC88-8E1A4DA0CDA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860C-4424-BC88-8E1A4DA0CDA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B22-4069-AB8E-12214219577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CB22-4069-AB8E-12214219577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61F-4B5B-9135-C8886AFDFFF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461F-4B5B-9135-C8886AFDFFF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18.96</c:v>
                </c:pt>
                <c:pt idx="1">
                  <c:v>24.71</c:v>
                </c:pt>
                <c:pt idx="2">
                  <c:v>23.39</c:v>
                </c:pt>
                <c:pt idx="3">
                  <c:v>24.88</c:v>
                </c:pt>
                <c:pt idx="4">
                  <c:v>28.39</c:v>
                </c:pt>
              </c:numCache>
            </c:numRef>
          </c:val>
          <c:extLst>
            <c:ext xmlns:c16="http://schemas.microsoft.com/office/drawing/2014/chart" uri="{C3380CC4-5D6E-409C-BE32-E72D297353CC}">
              <c16:uniqueId val="{00000000-992E-46B5-97AA-7D9127BD653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992E-46B5-97AA-7D9127BD653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529.07000000000005</c:v>
                </c:pt>
                <c:pt idx="1">
                  <c:v>423.22</c:v>
                </c:pt>
                <c:pt idx="2">
                  <c:v>396.3</c:v>
                </c:pt>
                <c:pt idx="3">
                  <c:v>1817.76</c:v>
                </c:pt>
                <c:pt idx="4">
                  <c:v>1747.89</c:v>
                </c:pt>
              </c:numCache>
            </c:numRef>
          </c:val>
          <c:extLst>
            <c:ext xmlns:c16="http://schemas.microsoft.com/office/drawing/2014/chart" uri="{C3380CC4-5D6E-409C-BE32-E72D297353CC}">
              <c16:uniqueId val="{00000000-F1A1-44A0-B5B7-3D8B51D9C32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F1A1-44A0-B5B7-3D8B51D9C32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86.03</c:v>
                </c:pt>
                <c:pt idx="1">
                  <c:v>95.73</c:v>
                </c:pt>
                <c:pt idx="2">
                  <c:v>95.95</c:v>
                </c:pt>
                <c:pt idx="3">
                  <c:v>95.58</c:v>
                </c:pt>
                <c:pt idx="4">
                  <c:v>101.02</c:v>
                </c:pt>
              </c:numCache>
            </c:numRef>
          </c:val>
          <c:extLst>
            <c:ext xmlns:c16="http://schemas.microsoft.com/office/drawing/2014/chart" uri="{C3380CC4-5D6E-409C-BE32-E72D297353CC}">
              <c16:uniqueId val="{00000000-87B7-4AAC-AB62-8F2EB2654EC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87B7-4AAC-AB62-8F2EB2654EC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164.46</c:v>
                </c:pt>
                <c:pt idx="1">
                  <c:v>149.97999999999999</c:v>
                </c:pt>
                <c:pt idx="2">
                  <c:v>149.97999999999999</c:v>
                </c:pt>
                <c:pt idx="3">
                  <c:v>149.97999999999999</c:v>
                </c:pt>
                <c:pt idx="4">
                  <c:v>143.93</c:v>
                </c:pt>
              </c:numCache>
            </c:numRef>
          </c:val>
          <c:extLst>
            <c:ext xmlns:c16="http://schemas.microsoft.com/office/drawing/2014/chart" uri="{C3380CC4-5D6E-409C-BE32-E72D297353CC}">
              <c16:uniqueId val="{00000000-F613-4F69-9817-4BA6F407942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F613-4F69-9817-4BA6F407942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1" zoomScale="85" zoomScaleNormal="85" workbookViewId="0">
      <selection activeCell="BL16" sqref="BL16:BZ4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滋賀県　愛荘町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4">
        <f>データ!S6</f>
        <v>21042</v>
      </c>
      <c r="AM8" s="44"/>
      <c r="AN8" s="44"/>
      <c r="AO8" s="44"/>
      <c r="AP8" s="44"/>
      <c r="AQ8" s="44"/>
      <c r="AR8" s="44"/>
      <c r="AS8" s="44"/>
      <c r="AT8" s="45">
        <f>データ!T6</f>
        <v>37.97</v>
      </c>
      <c r="AU8" s="45"/>
      <c r="AV8" s="45"/>
      <c r="AW8" s="45"/>
      <c r="AX8" s="45"/>
      <c r="AY8" s="45"/>
      <c r="AZ8" s="45"/>
      <c r="BA8" s="45"/>
      <c r="BB8" s="45">
        <f>データ!U6</f>
        <v>554.16999999999996</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60</v>
      </c>
      <c r="J10" s="45"/>
      <c r="K10" s="45"/>
      <c r="L10" s="45"/>
      <c r="M10" s="45"/>
      <c r="N10" s="45"/>
      <c r="O10" s="45"/>
      <c r="P10" s="45">
        <f>データ!P6</f>
        <v>99.14</v>
      </c>
      <c r="Q10" s="45"/>
      <c r="R10" s="45"/>
      <c r="S10" s="45"/>
      <c r="T10" s="45"/>
      <c r="U10" s="45"/>
      <c r="V10" s="45"/>
      <c r="W10" s="45">
        <f>データ!Q6</f>
        <v>82.94</v>
      </c>
      <c r="X10" s="45"/>
      <c r="Y10" s="45"/>
      <c r="Z10" s="45"/>
      <c r="AA10" s="45"/>
      <c r="AB10" s="45"/>
      <c r="AC10" s="45"/>
      <c r="AD10" s="44">
        <f>データ!R6</f>
        <v>2640</v>
      </c>
      <c r="AE10" s="44"/>
      <c r="AF10" s="44"/>
      <c r="AG10" s="44"/>
      <c r="AH10" s="44"/>
      <c r="AI10" s="44"/>
      <c r="AJ10" s="44"/>
      <c r="AK10" s="2"/>
      <c r="AL10" s="44">
        <f>データ!V6</f>
        <v>20761</v>
      </c>
      <c r="AM10" s="44"/>
      <c r="AN10" s="44"/>
      <c r="AO10" s="44"/>
      <c r="AP10" s="44"/>
      <c r="AQ10" s="44"/>
      <c r="AR10" s="44"/>
      <c r="AS10" s="44"/>
      <c r="AT10" s="45">
        <f>データ!W6</f>
        <v>9.39</v>
      </c>
      <c r="AU10" s="45"/>
      <c r="AV10" s="45"/>
      <c r="AW10" s="45"/>
      <c r="AX10" s="45"/>
      <c r="AY10" s="45"/>
      <c r="AZ10" s="45"/>
      <c r="BA10" s="45"/>
      <c r="BB10" s="45">
        <f>データ!X6</f>
        <v>2210.9699999999998</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D24GtX/I+7p0Ik8zNKfiA7iFUk6sOXOPCEbOL3KDUwPvGFtmtw7I4kKPWcD0mbsCmlYp+zSeNt0XHjL015PggA==" saltValue="cmd0FWyLZLBPGxpEj0vG4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254258</v>
      </c>
      <c r="D6" s="19">
        <f t="shared" si="3"/>
        <v>46</v>
      </c>
      <c r="E6" s="19">
        <f t="shared" si="3"/>
        <v>17</v>
      </c>
      <c r="F6" s="19">
        <f t="shared" si="3"/>
        <v>4</v>
      </c>
      <c r="G6" s="19">
        <f t="shared" si="3"/>
        <v>0</v>
      </c>
      <c r="H6" s="19" t="str">
        <f t="shared" si="3"/>
        <v>滋賀県　愛荘町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60</v>
      </c>
      <c r="P6" s="20">
        <f t="shared" si="3"/>
        <v>99.14</v>
      </c>
      <c r="Q6" s="20">
        <f t="shared" si="3"/>
        <v>82.94</v>
      </c>
      <c r="R6" s="20">
        <f t="shared" si="3"/>
        <v>2640</v>
      </c>
      <c r="S6" s="20">
        <f t="shared" si="3"/>
        <v>21042</v>
      </c>
      <c r="T6" s="20">
        <f t="shared" si="3"/>
        <v>37.97</v>
      </c>
      <c r="U6" s="20">
        <f t="shared" si="3"/>
        <v>554.16999999999996</v>
      </c>
      <c r="V6" s="20">
        <f t="shared" si="3"/>
        <v>20761</v>
      </c>
      <c r="W6" s="20">
        <f t="shared" si="3"/>
        <v>9.39</v>
      </c>
      <c r="X6" s="20">
        <f t="shared" si="3"/>
        <v>2210.9699999999998</v>
      </c>
      <c r="Y6" s="21">
        <f>IF(Y7="",NA(),Y7)</f>
        <v>109.93</v>
      </c>
      <c r="Z6" s="21">
        <f t="shared" ref="Z6:AH6" si="4">IF(Z7="",NA(),Z7)</f>
        <v>132.55000000000001</v>
      </c>
      <c r="AA6" s="21">
        <f t="shared" si="4"/>
        <v>134.63</v>
      </c>
      <c r="AB6" s="21">
        <f t="shared" si="4"/>
        <v>134.07</v>
      </c>
      <c r="AC6" s="21">
        <f t="shared" si="4"/>
        <v>107.39</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18.96</v>
      </c>
      <c r="AV6" s="21">
        <f t="shared" ref="AV6:BD6" si="6">IF(AV7="",NA(),AV7)</f>
        <v>24.71</v>
      </c>
      <c r="AW6" s="21">
        <f t="shared" si="6"/>
        <v>23.39</v>
      </c>
      <c r="AX6" s="21">
        <f t="shared" si="6"/>
        <v>24.88</v>
      </c>
      <c r="AY6" s="21">
        <f t="shared" si="6"/>
        <v>28.39</v>
      </c>
      <c r="AZ6" s="21">
        <f t="shared" si="6"/>
        <v>44.24</v>
      </c>
      <c r="BA6" s="21">
        <f t="shared" si="6"/>
        <v>43.07</v>
      </c>
      <c r="BB6" s="21">
        <f t="shared" si="6"/>
        <v>45.42</v>
      </c>
      <c r="BC6" s="21">
        <f t="shared" si="6"/>
        <v>50.63</v>
      </c>
      <c r="BD6" s="21">
        <f t="shared" si="6"/>
        <v>53.28</v>
      </c>
      <c r="BE6" s="20" t="str">
        <f>IF(BE7="","",IF(BE7="-","【-】","【"&amp;SUBSTITUTE(TEXT(BE7,"#,##0.00"),"-","△")&amp;"】"))</f>
        <v>【50.90】</v>
      </c>
      <c r="BF6" s="21">
        <f>IF(BF7="",NA(),BF7)</f>
        <v>529.07000000000005</v>
      </c>
      <c r="BG6" s="21">
        <f t="shared" ref="BG6:BO6" si="7">IF(BG7="",NA(),BG7)</f>
        <v>423.22</v>
      </c>
      <c r="BH6" s="21">
        <f t="shared" si="7"/>
        <v>396.3</v>
      </c>
      <c r="BI6" s="21">
        <f t="shared" si="7"/>
        <v>1817.76</v>
      </c>
      <c r="BJ6" s="21">
        <f t="shared" si="7"/>
        <v>1747.89</v>
      </c>
      <c r="BK6" s="21">
        <f t="shared" si="7"/>
        <v>1258.43</v>
      </c>
      <c r="BL6" s="21">
        <f t="shared" si="7"/>
        <v>1163.75</v>
      </c>
      <c r="BM6" s="21">
        <f t="shared" si="7"/>
        <v>1195.47</v>
      </c>
      <c r="BN6" s="21">
        <f t="shared" si="7"/>
        <v>1168.69</v>
      </c>
      <c r="BO6" s="21">
        <f t="shared" si="7"/>
        <v>1142.44</v>
      </c>
      <c r="BP6" s="20" t="str">
        <f>IF(BP7="","",IF(BP7="-","【-】","【"&amp;SUBSTITUTE(TEXT(BP7,"#,##0.00"),"-","△")&amp;"】"))</f>
        <v>【1,099.15】</v>
      </c>
      <c r="BQ6" s="21">
        <f>IF(BQ7="",NA(),BQ7)</f>
        <v>86.03</v>
      </c>
      <c r="BR6" s="21">
        <f t="shared" ref="BR6:BZ6" si="8">IF(BR7="",NA(),BR7)</f>
        <v>95.73</v>
      </c>
      <c r="BS6" s="21">
        <f t="shared" si="8"/>
        <v>95.95</v>
      </c>
      <c r="BT6" s="21">
        <f t="shared" si="8"/>
        <v>95.58</v>
      </c>
      <c r="BU6" s="21">
        <f t="shared" si="8"/>
        <v>101.02</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164.46</v>
      </c>
      <c r="CC6" s="21">
        <f t="shared" ref="CC6:CK6" si="9">IF(CC7="",NA(),CC7)</f>
        <v>149.97999999999999</v>
      </c>
      <c r="CD6" s="21">
        <f t="shared" si="9"/>
        <v>149.97999999999999</v>
      </c>
      <c r="CE6" s="21">
        <f t="shared" si="9"/>
        <v>149.97999999999999</v>
      </c>
      <c r="CF6" s="21">
        <f t="shared" si="9"/>
        <v>143.93</v>
      </c>
      <c r="CG6" s="21">
        <f t="shared" si="9"/>
        <v>224.88</v>
      </c>
      <c r="CH6" s="21">
        <f t="shared" si="9"/>
        <v>228.64</v>
      </c>
      <c r="CI6" s="21">
        <f t="shared" si="9"/>
        <v>239.46</v>
      </c>
      <c r="CJ6" s="21">
        <f t="shared" si="9"/>
        <v>233.15</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42.09</v>
      </c>
      <c r="CV6" s="21">
        <f t="shared" si="10"/>
        <v>42.15</v>
      </c>
      <c r="CW6" s="20" t="str">
        <f>IF(CW7="","",IF(CW7="-","【-】","【"&amp;SUBSTITUTE(TEXT(CW7,"#,##0.00"),"-","△")&amp;"】"))</f>
        <v>【43.17】</v>
      </c>
      <c r="CX6" s="21">
        <f>IF(CX7="",NA(),CX7)</f>
        <v>92.28</v>
      </c>
      <c r="CY6" s="21">
        <f t="shared" ref="CY6:DG6" si="11">IF(CY7="",NA(),CY7)</f>
        <v>92.17</v>
      </c>
      <c r="CZ6" s="21">
        <f t="shared" si="11"/>
        <v>92.22</v>
      </c>
      <c r="DA6" s="21">
        <f t="shared" si="11"/>
        <v>92.41</v>
      </c>
      <c r="DB6" s="21">
        <f t="shared" si="11"/>
        <v>92.61</v>
      </c>
      <c r="DC6" s="21">
        <f t="shared" si="11"/>
        <v>84.19</v>
      </c>
      <c r="DD6" s="21">
        <f t="shared" si="11"/>
        <v>84.34</v>
      </c>
      <c r="DE6" s="21">
        <f t="shared" si="11"/>
        <v>84.34</v>
      </c>
      <c r="DF6" s="21">
        <f t="shared" si="11"/>
        <v>84.73</v>
      </c>
      <c r="DG6" s="21">
        <f t="shared" si="11"/>
        <v>84.21</v>
      </c>
      <c r="DH6" s="20" t="str">
        <f>IF(DH7="","",IF(DH7="-","【-】","【"&amp;SUBSTITUTE(TEXT(DH7,"#,##0.00"),"-","△")&amp;"】"))</f>
        <v>【86.31】</v>
      </c>
      <c r="DI6" s="21">
        <f>IF(DI7="",NA(),DI7)</f>
        <v>6.04</v>
      </c>
      <c r="DJ6" s="21">
        <f t="shared" ref="DJ6:DR6" si="12">IF(DJ7="",NA(),DJ7)</f>
        <v>9</v>
      </c>
      <c r="DK6" s="21">
        <f t="shared" si="12"/>
        <v>11.98</v>
      </c>
      <c r="DL6" s="21">
        <f t="shared" si="12"/>
        <v>0.41</v>
      </c>
      <c r="DM6" s="21">
        <f t="shared" si="12"/>
        <v>0.49</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2">
      <c r="A7" s="14"/>
      <c r="B7" s="23">
        <v>2024</v>
      </c>
      <c r="C7" s="23">
        <v>254258</v>
      </c>
      <c r="D7" s="23">
        <v>46</v>
      </c>
      <c r="E7" s="23">
        <v>17</v>
      </c>
      <c r="F7" s="23">
        <v>4</v>
      </c>
      <c r="G7" s="23">
        <v>0</v>
      </c>
      <c r="H7" s="23" t="s">
        <v>96</v>
      </c>
      <c r="I7" s="23" t="s">
        <v>97</v>
      </c>
      <c r="J7" s="23" t="s">
        <v>98</v>
      </c>
      <c r="K7" s="23" t="s">
        <v>99</v>
      </c>
      <c r="L7" s="23" t="s">
        <v>100</v>
      </c>
      <c r="M7" s="23" t="s">
        <v>101</v>
      </c>
      <c r="N7" s="24" t="s">
        <v>102</v>
      </c>
      <c r="O7" s="24">
        <v>60</v>
      </c>
      <c r="P7" s="24">
        <v>99.14</v>
      </c>
      <c r="Q7" s="24">
        <v>82.94</v>
      </c>
      <c r="R7" s="24">
        <v>2640</v>
      </c>
      <c r="S7" s="24">
        <v>21042</v>
      </c>
      <c r="T7" s="24">
        <v>37.97</v>
      </c>
      <c r="U7" s="24">
        <v>554.16999999999996</v>
      </c>
      <c r="V7" s="24">
        <v>20761</v>
      </c>
      <c r="W7" s="24">
        <v>9.39</v>
      </c>
      <c r="X7" s="24">
        <v>2210.9699999999998</v>
      </c>
      <c r="Y7" s="24">
        <v>109.93</v>
      </c>
      <c r="Z7" s="24">
        <v>132.55000000000001</v>
      </c>
      <c r="AA7" s="24">
        <v>134.63</v>
      </c>
      <c r="AB7" s="24">
        <v>134.07</v>
      </c>
      <c r="AC7" s="24">
        <v>107.39</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18.96</v>
      </c>
      <c r="AV7" s="24">
        <v>24.71</v>
      </c>
      <c r="AW7" s="24">
        <v>23.39</v>
      </c>
      <c r="AX7" s="24">
        <v>24.88</v>
      </c>
      <c r="AY7" s="24">
        <v>28.39</v>
      </c>
      <c r="AZ7" s="24">
        <v>44.24</v>
      </c>
      <c r="BA7" s="24">
        <v>43.07</v>
      </c>
      <c r="BB7" s="24">
        <v>45.42</v>
      </c>
      <c r="BC7" s="24">
        <v>50.63</v>
      </c>
      <c r="BD7" s="24">
        <v>53.28</v>
      </c>
      <c r="BE7" s="24">
        <v>50.9</v>
      </c>
      <c r="BF7" s="24">
        <v>529.07000000000005</v>
      </c>
      <c r="BG7" s="24">
        <v>423.22</v>
      </c>
      <c r="BH7" s="24">
        <v>396.3</v>
      </c>
      <c r="BI7" s="24">
        <v>1817.76</v>
      </c>
      <c r="BJ7" s="24">
        <v>1747.89</v>
      </c>
      <c r="BK7" s="24">
        <v>1258.43</v>
      </c>
      <c r="BL7" s="24">
        <v>1163.75</v>
      </c>
      <c r="BM7" s="24">
        <v>1195.47</v>
      </c>
      <c r="BN7" s="24">
        <v>1168.69</v>
      </c>
      <c r="BO7" s="24">
        <v>1142.44</v>
      </c>
      <c r="BP7" s="24">
        <v>1099.1500000000001</v>
      </c>
      <c r="BQ7" s="24">
        <v>86.03</v>
      </c>
      <c r="BR7" s="24">
        <v>95.73</v>
      </c>
      <c r="BS7" s="24">
        <v>95.95</v>
      </c>
      <c r="BT7" s="24">
        <v>95.58</v>
      </c>
      <c r="BU7" s="24">
        <v>101.02</v>
      </c>
      <c r="BV7" s="24">
        <v>73.36</v>
      </c>
      <c r="BW7" s="24">
        <v>72.599999999999994</v>
      </c>
      <c r="BX7" s="24">
        <v>69.430000000000007</v>
      </c>
      <c r="BY7" s="24">
        <v>70.709999999999994</v>
      </c>
      <c r="BZ7" s="24">
        <v>66.63</v>
      </c>
      <c r="CA7" s="24">
        <v>72.92</v>
      </c>
      <c r="CB7" s="24">
        <v>164.46</v>
      </c>
      <c r="CC7" s="24">
        <v>149.97999999999999</v>
      </c>
      <c r="CD7" s="24">
        <v>149.97999999999999</v>
      </c>
      <c r="CE7" s="24">
        <v>149.97999999999999</v>
      </c>
      <c r="CF7" s="24">
        <v>143.93</v>
      </c>
      <c r="CG7" s="24">
        <v>224.88</v>
      </c>
      <c r="CH7" s="24">
        <v>228.64</v>
      </c>
      <c r="CI7" s="24">
        <v>239.46</v>
      </c>
      <c r="CJ7" s="24">
        <v>233.15</v>
      </c>
      <c r="CK7" s="24">
        <v>252.17</v>
      </c>
      <c r="CL7" s="24">
        <v>225.78</v>
      </c>
      <c r="CM7" s="24" t="s">
        <v>102</v>
      </c>
      <c r="CN7" s="24" t="s">
        <v>102</v>
      </c>
      <c r="CO7" s="24" t="s">
        <v>102</v>
      </c>
      <c r="CP7" s="24" t="s">
        <v>102</v>
      </c>
      <c r="CQ7" s="24" t="s">
        <v>102</v>
      </c>
      <c r="CR7" s="24">
        <v>42.4</v>
      </c>
      <c r="CS7" s="24">
        <v>42.28</v>
      </c>
      <c r="CT7" s="24">
        <v>41.06</v>
      </c>
      <c r="CU7" s="24">
        <v>42.09</v>
      </c>
      <c r="CV7" s="24">
        <v>42.15</v>
      </c>
      <c r="CW7" s="24">
        <v>43.17</v>
      </c>
      <c r="CX7" s="24">
        <v>92.28</v>
      </c>
      <c r="CY7" s="24">
        <v>92.17</v>
      </c>
      <c r="CZ7" s="24">
        <v>92.22</v>
      </c>
      <c r="DA7" s="24">
        <v>92.41</v>
      </c>
      <c r="DB7" s="24">
        <v>92.61</v>
      </c>
      <c r="DC7" s="24">
        <v>84.19</v>
      </c>
      <c r="DD7" s="24">
        <v>84.34</v>
      </c>
      <c r="DE7" s="24">
        <v>84.34</v>
      </c>
      <c r="DF7" s="24">
        <v>84.73</v>
      </c>
      <c r="DG7" s="24">
        <v>84.21</v>
      </c>
      <c r="DH7" s="24">
        <v>86.31</v>
      </c>
      <c r="DI7" s="24">
        <v>6.04</v>
      </c>
      <c r="DJ7" s="24">
        <v>9</v>
      </c>
      <c r="DK7" s="24">
        <v>11.98</v>
      </c>
      <c r="DL7" s="24">
        <v>0.41</v>
      </c>
      <c r="DM7" s="24">
        <v>0.49</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cp:lastModifiedBy>
  <cp:lastPrinted>2026-01-27T05:55:06Z</cp:lastPrinted>
  <dcterms:created xsi:type="dcterms:W3CDTF">2025-12-23T06:12:26Z</dcterms:created>
  <dcterms:modified xsi:type="dcterms:W3CDTF">2026-01-28T09:08:25Z</dcterms:modified>
  <cp:category/>
</cp:coreProperties>
</file>