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rn\竜王町\0110上下水道課\水道係\06 経営比較分析表\令和６年度決算分\02　回答\"/>
    </mc:Choice>
  </mc:AlternateContent>
  <xr:revisionPtr revIDLastSave="0" documentId="13_ncr:1_{2FEC7F21-E1AF-4AFA-88DD-DA121CB19386}" xr6:coauthVersionLast="47" xr6:coauthVersionMax="47" xr10:uidLastSave="{00000000-0000-0000-0000-000000000000}"/>
  <workbookProtection workbookAlgorithmName="SHA-512" workbookHashValue="rMIE61qoS/npBSTUFo+tp6g8Y42cOHf1ht+rG23hWKIJ0S9zcGcjMeyn4cuuljL6UAFPDyXR3LCwsKdv8Ikdkg==" workbookSaltValue="Cpx5VMn/Di/udlusrsp9fg==" workbookSpinCount="100000" lockStructure="1"/>
  <bookViews>
    <workbookView xWindow="-27735" yWindow="-2580" windowWidth="27855" windowHeight="164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E85" i="4"/>
  <c r="BB10" i="4"/>
  <c r="AT10" i="4"/>
  <c r="AL10" i="4"/>
  <c r="W10" i="4"/>
  <c r="I10" i="4"/>
  <c r="AD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<sst xmlns="http://schemas.openxmlformats.org/spreadsheetml/2006/main" count="228" uniqueCount="113">
  <si>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</si>
  <si>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</si>
  <si>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</si>
  <si>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</si>
  <si>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</si>
  <si>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</si>
  <si>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</si>
  <si>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</si>
  <si>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</si>
  <si>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</si>
  <si>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</si>
  <si>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</si>
  <si>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</si>
  <si>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</si>
  <si>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</si>
  <si>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</si>
  <si>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</si>
  <si>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</si>
  <si>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</si>
  <si>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</si>
  <si>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</si>
  <si>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</si>
  <si>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</si>
  <si>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</si>
  <si>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</si>
  <si>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</si>
  <si>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</si>
  <si>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</si>
  <si>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</si>
  <si>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</si>
  <si>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</si>
  <si>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</si>
  <si>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</si>
  <si>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</si>
  <si>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</si>
  <si>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</si>
  <si>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</si>
  <si>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</si>
  <si>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</si>
  <si>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</si>
  <si>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</si>
  <si>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</si>
  <si>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</si>
  <si>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</si>
  <si>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</si>
  <si>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</si>
  <si>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</si>
  <si>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</si>
  <si>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</si>
  <si>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</si>
  <si>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</si>
  <si>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</si>
  <si>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</si>
  <si>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</si>
  <si>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</si>
  <si>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</si>
  <si>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</si>
  <si>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</si>
  <si>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</si>
  <si>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</si>
  <si>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</si>
  <si>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</si>
  <si>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</si>
  <si>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</si>
  <si>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</si>
  <si>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</si>
  <si>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</si>
  <si>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</si>
  <si>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</si>
  <si>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</si>
  <si>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</si>
  <si>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</si>
  <si>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</si>
  <si>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</si>
  <si>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</si>
  <si>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</si>
  <si>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</si>
  <si>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</si>
  <si>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</si>
  <si>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</si>
  <si>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</si>
  <si>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</si>
  <si>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</si>
  <si>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</si>
  <si>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</si>
  <si>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</si>
  <si>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</si>
  <si>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</si>
  <si>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</si>
  <si>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</si>
  <si>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</si>
  <si>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</si>
  <si>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</si>
  <si>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竜王町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</si>
  <si>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</si>
  <si>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</si>
  <si>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</si>
  <si>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</si>
  <si>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</si>
  <si>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</si>
  <si>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</si>
  <si>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</si>
  <si>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</si>
  <si>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</si>
  <si>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</si>
  <si>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</si>
  <si>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</si>
  <si>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</si>
  <si>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</si>
  <si>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</si>
  <si>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本町の水道事業は、現時点において直ちに抜本的な経営改善を要する状況にはないものの、将来の更新需要の増大や費用の増嵩が見込まれることから、中長期的な視点に立った計画的な対応が求められる。
　このため、水道事業ビジョン・経営戦略や管路更新計画等に基づき、重要度・優先度を踏まえた計画的な更新を進めるとともに、将来を見据えた財源確保に取り組む必要がある。
　一方、本町規模で事業を継続する上では、スケールメリットの確保や人材の確保・育成に限界があることから、県の用水供給事業や近隣事業体との広域的な連携、さらには民間事業者との協働も視野に入れ、「滋賀県水道ビジョン」等に基づき、持続可能な事業運営に向けた検討を進めていく。</t>
    <rPh sb="109" eb="113">
      <t>ケイエイセンリャク</t>
    </rPh>
    <phoneticPr fontId="4"/>
  </si>
  <si>
    <t>①経常収支比率は100％を超えて推移しており、単年度では黒字経営を維持しているものの、直近では低下傾向が見られ、類似団体と比べても同程度の水準となっている。今後の更新需要の増大を見据え、引き続き費用縮減に努めるとともに、将来の財源確保を踏まえた料金水準について検討が必要である。
②累積欠損金比率については、現在まで未処理欠損金の計上はなく、健全な財務状況を維持している。一方で、今後は水需要の減少による減収や、施設更新に伴う費用増加が見込まれることから、中長期的な収支動向に留意する必要がある。
③流動比率については、100％を上回っており、短期的な支払能力の面では健全な状態にあると評価できる。一方、直近では比率が低下しており、類似団体と比較しても水準は低くなっていることから、今後の資金動向には留意する必要がある。
④企業債残高対給水収益比率については、管路更新工事の実施に伴う企業債借入により年々増加しており、直近では類似団体平均を大きく上回る水準となっている。今後も更新需要に応じた借入の増嵩が見込まれることから、将来負担を見据えた計画的な資金調達と、料金水準の在り方について検討が必要である。
⑤料金回収率については、類似団体平均を上回る水準で推移しており、これまで効率的な事業運営が図られてきた。R5年度には100％を上回ったものの、直近では施設更新等に伴う費用増加により低下している。今後は更新需要の増大を踏まえ、費用縮減等により安定的な回収率の確保が求められる。
⑥給水原価については、これまで類似団体平均を下回る水準で推移してきたが、直近では施設更新等に伴う費用増加により上昇し、類似団体平均を上回っている。本町では水道用水を全て県の用水供給事業に依存しており、受水費が総費用の約半分を占めていることから、今後も減価償却費や企業債利息と併せ、長期的な経営課題として捉える必要がある。
⑦施設利用率については、給水人口規模等の影響を受け、類似団体平均を下回る水準で推移している。人口減少や一人当たり水使用量の減少も懸念されることから、需要動向を注視する必要がある。
⑧有収率については、近年、類似団体平均を大きく上回る高い水準で推移しており、漏水調査の実施や計画的な布設替工事等の取組の成果が表れているものと考えられる。引き続き適切な維持管理に努め、現行水準の維持を図っていく。</t>
    <phoneticPr fontId="4"/>
  </si>
  <si>
    <t>①有形固定資産減価償却率については、類似団体平均と比較して低い水準で推移しており、資産の老朽化度合いは相対的に抑えられている。一方、今後は施設更新の進展に伴い比率の上昇が見込まれることから、中長期的な更新需要を見据え、計画的な資産管理に努める必要がある。
②管路経年化率については、類似団体平均と比較して低い水準にあるものの、過去の新設事業により集中整備した管路が今後一斉に経年管となることが見込まれる。R5年度に一時的な低下が見られたが、今後は経年管の増加が想定されることから、優先度や重要度を踏まえた計画的な更新が求められる。
③管路更新率については、類似団体平均と同程度の水準で推移しているものの、理論的な更新需要（40年更新で2.5％、60年更新で1.66％）と比較すると依然として低い水準にある。必要とされる更新水準に対して依然として遅れが生じていることから、経年化の進行に対応するため、計画的かつ着実な更新の推進が求め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</si>
</sst>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0.47</c:v>
                </c:pt>
                <c:pt idx="2">
                  <c:v>0.44</c:v>
                </c:pt>
                <c:pt idx="3">
                  <c:v>0.65</c:v>
                </c:pt>
                <c:pt idx="4">
                  <c:v>0.42</c:v>
                </c:pt>
              </c:numCache>
            </c:numRef>
          </c:val>
          <c:extLst>
            <c:ext xmlns:c16="http://schemas.microsoft.com/office/drawing/2014/chart" uri="{C3380CC4-5D6E-409C-BE32-E72D297353CC}">
              <c16:uniqueId val="{00000000-0B91-4C9E-8DA8-DA5DA6036D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0B91-4C9E-8DA8-DA5DA6036D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50.75</c:v>
                </c:pt>
                <c:pt idx="1">
                  <c:v>50.17</c:v>
                </c:pt>
                <c:pt idx="2">
                  <c:v>49.33</c:v>
                </c:pt>
                <c:pt idx="3">
                  <c:v>47.78</c:v>
                </c:pt>
                <c:pt idx="4">
                  <c:v>48.37</c:v>
                </c:pt>
              </c:numCache>
            </c:numRef>
          </c:val>
          <c:extLst>
            <c:ext xmlns:c16="http://schemas.microsoft.com/office/drawing/2014/chart" uri="{C3380CC4-5D6E-409C-BE32-E72D297353CC}">
              <c16:uniqueId val="{00000000-335F-4410-9042-C62933B62C5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335F-4410-9042-C62933B62C5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91.36</c:v>
                </c:pt>
                <c:pt idx="1">
                  <c:v>92.75</c:v>
                </c:pt>
                <c:pt idx="2">
                  <c:v>93.58</c:v>
                </c:pt>
                <c:pt idx="3">
                  <c:v>93.82</c:v>
                </c:pt>
                <c:pt idx="4">
                  <c:v>93.47</c:v>
                </c:pt>
              </c:numCache>
            </c:numRef>
          </c:val>
          <c:extLst>
            <c:ext xmlns:c16="http://schemas.microsoft.com/office/drawing/2014/chart" uri="{C3380CC4-5D6E-409C-BE32-E72D297353CC}">
              <c16:uniqueId val="{00000000-09AC-4225-97EF-ED201FD0A2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09AC-4225-97EF-ED201FD0A2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110.24</c:v>
                </c:pt>
                <c:pt idx="1">
                  <c:v>113.84</c:v>
                </c:pt>
                <c:pt idx="2">
                  <c:v>111.02</c:v>
                </c:pt>
                <c:pt idx="3">
                  <c:v>113.81</c:v>
                </c:pt>
                <c:pt idx="4">
                  <c:v>103.96</c:v>
                </c:pt>
              </c:numCache>
            </c:numRef>
          </c:val>
          <c:extLst>
            <c:ext xmlns:c16="http://schemas.microsoft.com/office/drawing/2014/chart" uri="{C3380CC4-5D6E-409C-BE32-E72D297353CC}">
              <c16:uniqueId val="{00000000-CFC8-4BB7-BCEC-311AA49D88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FC8-4BB7-BCEC-311AA49D88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46.96</c:v>
                </c:pt>
                <c:pt idx="1">
                  <c:v>46.99</c:v>
                </c:pt>
                <c:pt idx="2">
                  <c:v>46.63</c:v>
                </c:pt>
                <c:pt idx="3">
                  <c:v>45.07</c:v>
                </c:pt>
                <c:pt idx="4">
                  <c:v>39.06</c:v>
                </c:pt>
              </c:numCache>
            </c:numRef>
          </c:val>
          <c:extLst>
            <c:ext xmlns:c16="http://schemas.microsoft.com/office/drawing/2014/chart" uri="{C3380CC4-5D6E-409C-BE32-E72D297353CC}">
              <c16:uniqueId val="{00000000-C804-4713-9FE7-B522F5496C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C804-4713-9FE7-B522F5496C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18.739999999999998</c:v>
                </c:pt>
                <c:pt idx="1">
                  <c:v>19.86</c:v>
                </c:pt>
                <c:pt idx="2">
                  <c:v>19.829999999999998</c:v>
                </c:pt>
                <c:pt idx="3">
                  <c:v>18.47</c:v>
                </c:pt>
                <c:pt idx="4">
                  <c:v>19.5</c:v>
                </c:pt>
              </c:numCache>
            </c:numRef>
          </c:val>
          <c:extLst>
            <c:ext xmlns:c16="http://schemas.microsoft.com/office/drawing/2014/chart" uri="{C3380CC4-5D6E-409C-BE32-E72D297353CC}">
              <c16:uniqueId val="{00000000-1C58-410A-8A0F-9AEDBFA611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C58-410A-8A0F-9AEDBFA611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96-46B5-8B76-721BE51E38A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E796-46B5-8B76-721BE51E38A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374.96</c:v>
                </c:pt>
                <c:pt idx="1">
                  <c:v>449.63</c:v>
                </c:pt>
                <c:pt idx="2">
                  <c:v>454.75</c:v>
                </c:pt>
                <c:pt idx="3">
                  <c:v>279.29000000000002</c:v>
                </c:pt>
                <c:pt idx="4">
                  <c:v>173.02</c:v>
                </c:pt>
              </c:numCache>
            </c:numRef>
          </c:val>
          <c:extLst>
            <c:ext xmlns:c16="http://schemas.microsoft.com/office/drawing/2014/chart" uri="{C3380CC4-5D6E-409C-BE32-E72D297353CC}">
              <c16:uniqueId val="{00000000-95B5-41C1-86B5-9A57A6A8E6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95B5-41C1-86B5-9A57A6A8E6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361</c:v>
                </c:pt>
                <c:pt idx="1">
                  <c:v>374.65</c:v>
                </c:pt>
                <c:pt idx="2">
                  <c:v>390.99</c:v>
                </c:pt>
                <c:pt idx="3">
                  <c:v>456.73</c:v>
                </c:pt>
                <c:pt idx="4">
                  <c:v>610.48</c:v>
                </c:pt>
              </c:numCache>
            </c:numRef>
          </c:val>
          <c:extLst>
            <c:ext xmlns:c16="http://schemas.microsoft.com/office/drawing/2014/chart" uri="{C3380CC4-5D6E-409C-BE32-E72D297353CC}">
              <c16:uniqueId val="{00000000-8FCA-4D3D-8155-4E8C18BDA55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8FCA-4D3D-8155-4E8C18BDA55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97.65</c:v>
                </c:pt>
                <c:pt idx="1">
                  <c:v>101.19</c:v>
                </c:pt>
                <c:pt idx="2">
                  <c:v>97.99</c:v>
                </c:pt>
                <c:pt idx="3">
                  <c:v>101.04</c:v>
                </c:pt>
                <c:pt idx="4">
                  <c:v>92.15</c:v>
                </c:pt>
              </c:numCache>
            </c:numRef>
          </c:val>
          <c:extLst>
            <c:ext xmlns:c16="http://schemas.microsoft.com/office/drawing/2014/chart" uri="{C3380CC4-5D6E-409C-BE32-E72D297353CC}">
              <c16:uniqueId val="{00000000-F62A-46B4-8B7B-0D4D2BFB9C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62A-46B4-8B7B-0D4D2BFB9C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191.4</c:v>
                </c:pt>
                <c:pt idx="1">
                  <c:v>185.06</c:v>
                </c:pt>
                <c:pt idx="2">
                  <c:v>190.78</c:v>
                </c:pt>
                <c:pt idx="3">
                  <c:v>185.49</c:v>
                </c:pt>
                <c:pt idx="4">
                  <c:v>205.12</c:v>
                </c:pt>
              </c:numCache>
            </c:numRef>
          </c:val>
          <c:extLst>
            <c:ext xmlns:c16="http://schemas.microsoft.com/office/drawing/2014/chart" uri="{C3380CC4-5D6E-409C-BE32-E72D297353CC}">
              <c16:uniqueId val="{00000000-09EC-4FC3-97D4-483DD28C72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09EC-4FC3-97D4-483DD28C72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AH11" sqref="AH11"/>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滋賀県　竜王町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11239</v>
      </c>
      <c r="AM8" s="44"/>
      <c r="AN8" s="44"/>
      <c r="AO8" s="44"/>
      <c r="AP8" s="44"/>
      <c r="AQ8" s="44"/>
      <c r="AR8" s="44"/>
      <c r="AS8" s="44"/>
      <c r="AT8" s="45">
        <f>データ!$S$6</f>
        <v>44.55</v>
      </c>
      <c r="AU8" s="46"/>
      <c r="AV8" s="46"/>
      <c r="AW8" s="46"/>
      <c r="AX8" s="46"/>
      <c r="AY8" s="46"/>
      <c r="AZ8" s="46"/>
      <c r="BA8" s="46"/>
      <c r="BB8" s="47">
        <f>データ!$T$6</f>
        <v>252.28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49.5</v>
      </c>
      <c r="J10" s="46"/>
      <c r="K10" s="46"/>
      <c r="L10" s="46"/>
      <c r="M10" s="46"/>
      <c r="N10" s="46"/>
      <c r="O10" s="80"/>
      <c r="P10" s="47">
        <f>データ!$P$6</f>
        <v>96.97</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10833</v>
      </c>
      <c r="AM10" s="44"/>
      <c r="AN10" s="44"/>
      <c r="AO10" s="44"/>
      <c r="AP10" s="44"/>
      <c r="AQ10" s="44"/>
      <c r="AR10" s="44"/>
      <c r="AS10" s="44"/>
      <c r="AT10" s="45">
        <f>データ!$V$6</f>
        <v>28.63</v>
      </c>
      <c r="AU10" s="46"/>
      <c r="AV10" s="46"/>
      <c r="AW10" s="46"/>
      <c r="AX10" s="46"/>
      <c r="AY10" s="46"/>
      <c r="AZ10" s="46"/>
      <c r="BA10" s="46"/>
      <c r="BB10" s="47">
        <f>データ!$W$6</f>
        <v>378.38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21"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mlHFGjW+ayVQmRbH2gqezV9hiYmFEKRqIVM3PwpSPTwVlJWr/BpOr7CEFDtfopxrT9JcVE7nDSJ9cqSFK7FxQ==" saltValue="o180u1JPxYOtlE4vAvJp6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253847</v>
      </c>
      <c r="D6" s="20">
        <f t="shared" si="3"/>
        <v>46</v>
      </c>
      <c r="E6" s="20">
        <f t="shared" si="3"/>
        <v>1</v>
      </c>
      <c r="F6" s="20">
        <f t="shared" si="3"/>
        <v>0</v>
      </c>
      <c r="G6" s="20">
        <f t="shared" si="3"/>
        <v>1</v>
      </c>
      <c r="H6" s="20" t="str">
        <f t="shared" si="3"/>
        <v>滋賀県　竜王町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49.5</v>
      </c>
      <c r="P6" s="21">
        <f t="shared" si="3"/>
        <v>96.97</v>
      </c>
      <c r="Q6" s="21">
        <f t="shared" si="3"/>
        <v>3190</v>
      </c>
      <c r="R6" s="21">
        <f t="shared" si="3"/>
        <v>11239</v>
      </c>
      <c r="S6" s="21">
        <f t="shared" si="3"/>
        <v>44.55</v>
      </c>
      <c r="T6" s="21">
        <f t="shared" si="3"/>
        <v>252.28</v>
      </c>
      <c r="U6" s="21">
        <f t="shared" si="3"/>
        <v>10833</v>
      </c>
      <c r="V6" s="21">
        <f t="shared" si="3"/>
        <v>28.63</v>
      </c>
      <c r="W6" s="21">
        <f t="shared" si="3"/>
        <v>378.38</v>
      </c>
      <c r="X6" s="22">
        <f>IF(X7="",NA(),X7)</f>
        <v>110.24</v>
      </c>
      <c r="Y6" s="22">
        <f t="shared" ref="Y6:AG6" si="4">IF(Y7="",NA(),Y7)</f>
        <v>113.84</v>
      </c>
      <c r="Z6" s="22">
        <f t="shared" si="4"/>
        <v>111.02</v>
      </c>
      <c r="AA6" s="22">
        <f t="shared" si="4"/>
        <v>113.81</v>
      </c>
      <c r="AB6" s="22">
        <f t="shared" si="4"/>
        <v>103.96</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374.96</v>
      </c>
      <c r="AU6" s="22">
        <f t="shared" ref="AU6:BC6" si="6">IF(AU7="",NA(),AU7)</f>
        <v>449.63</v>
      </c>
      <c r="AV6" s="22">
        <f t="shared" si="6"/>
        <v>454.75</v>
      </c>
      <c r="AW6" s="22">
        <f t="shared" si="6"/>
        <v>279.29000000000002</v>
      </c>
      <c r="AX6" s="22">
        <f t="shared" si="6"/>
        <v>173.02</v>
      </c>
      <c r="AY6" s="22">
        <f t="shared" si="6"/>
        <v>371.81</v>
      </c>
      <c r="AZ6" s="22">
        <f t="shared" si="6"/>
        <v>384.23</v>
      </c>
      <c r="BA6" s="22">
        <f t="shared" si="6"/>
        <v>364.3</v>
      </c>
      <c r="BB6" s="22">
        <f t="shared" si="6"/>
        <v>378.87</v>
      </c>
      <c r="BC6" s="22">
        <f t="shared" si="6"/>
        <v>362.35</v>
      </c>
      <c r="BD6" s="21" t="str">
        <f>IF(BD7="","",IF(BD7="-","【-】","【"&amp;SUBSTITUTE(TEXT(BD7,"#,##0.00"),"-","△")&amp;"】"))</f>
        <v>【239.69】</v>
      </c>
      <c r="BE6" s="22">
        <f>IF(BE7="",NA(),BE7)</f>
        <v>361</v>
      </c>
      <c r="BF6" s="22">
        <f t="shared" ref="BF6:BN6" si="7">IF(BF7="",NA(),BF7)</f>
        <v>374.65</v>
      </c>
      <c r="BG6" s="22">
        <f t="shared" si="7"/>
        <v>390.99</v>
      </c>
      <c r="BH6" s="22">
        <f t="shared" si="7"/>
        <v>456.73</v>
      </c>
      <c r="BI6" s="22">
        <f t="shared" si="7"/>
        <v>610.48</v>
      </c>
      <c r="BJ6" s="22">
        <f t="shared" si="7"/>
        <v>465.85</v>
      </c>
      <c r="BK6" s="22">
        <f t="shared" si="7"/>
        <v>439.43</v>
      </c>
      <c r="BL6" s="22">
        <f t="shared" si="7"/>
        <v>438.41</v>
      </c>
      <c r="BM6" s="22">
        <f t="shared" si="7"/>
        <v>430.23</v>
      </c>
      <c r="BN6" s="22">
        <f t="shared" si="7"/>
        <v>429.24</v>
      </c>
      <c r="BO6" s="21" t="str">
        <f>IF(BO7="","",IF(BO7="-","【-】","【"&amp;SUBSTITUTE(TEXT(BO7,"#,##0.00"),"-","△")&amp;"】"))</f>
        <v>【264.86】</v>
      </c>
      <c r="BP6" s="22">
        <f>IF(BP7="",NA(),BP7)</f>
        <v>97.65</v>
      </c>
      <c r="BQ6" s="22">
        <f t="shared" ref="BQ6:BY6" si="8">IF(BQ7="",NA(),BQ7)</f>
        <v>101.19</v>
      </c>
      <c r="BR6" s="22">
        <f t="shared" si="8"/>
        <v>97.99</v>
      </c>
      <c r="BS6" s="22">
        <f t="shared" si="8"/>
        <v>101.04</v>
      </c>
      <c r="BT6" s="22">
        <f t="shared" si="8"/>
        <v>92.15</v>
      </c>
      <c r="BU6" s="22">
        <f t="shared" si="8"/>
        <v>92.39</v>
      </c>
      <c r="BV6" s="22">
        <f t="shared" si="8"/>
        <v>94.41</v>
      </c>
      <c r="BW6" s="22">
        <f t="shared" si="8"/>
        <v>90.96</v>
      </c>
      <c r="BX6" s="22">
        <f t="shared" si="8"/>
        <v>90.66</v>
      </c>
      <c r="BY6" s="22">
        <f t="shared" si="8"/>
        <v>90.78</v>
      </c>
      <c r="BZ6" s="21" t="str">
        <f>IF(BZ7="","",IF(BZ7="-","【-】","【"&amp;SUBSTITUTE(TEXT(BZ7,"#,##0.00"),"-","△")&amp;"】"))</f>
        <v>【97.59】</v>
      </c>
      <c r="CA6" s="22">
        <f>IF(CA7="",NA(),CA7)</f>
        <v>191.4</v>
      </c>
      <c r="CB6" s="22">
        <f t="shared" ref="CB6:CJ6" si="9">IF(CB7="",NA(),CB7)</f>
        <v>185.06</v>
      </c>
      <c r="CC6" s="22">
        <f t="shared" si="9"/>
        <v>190.78</v>
      </c>
      <c r="CD6" s="22">
        <f t="shared" si="9"/>
        <v>185.49</v>
      </c>
      <c r="CE6" s="22">
        <f t="shared" si="9"/>
        <v>205.12</v>
      </c>
      <c r="CF6" s="22">
        <f t="shared" si="9"/>
        <v>192.98</v>
      </c>
      <c r="CG6" s="22">
        <f t="shared" si="9"/>
        <v>192.13</v>
      </c>
      <c r="CH6" s="22">
        <f t="shared" si="9"/>
        <v>197.04</v>
      </c>
      <c r="CI6" s="22">
        <f t="shared" si="9"/>
        <v>199.33</v>
      </c>
      <c r="CJ6" s="22">
        <f t="shared" si="9"/>
        <v>202.75</v>
      </c>
      <c r="CK6" s="21" t="str">
        <f>IF(CK7="","",IF(CK7="-","【-】","【"&amp;SUBSTITUTE(TEXT(CK7,"#,##0.00"),"-","△")&amp;"】"))</f>
        <v>【181.66】</v>
      </c>
      <c r="CL6" s="22">
        <f>IF(CL7="",NA(),CL7)</f>
        <v>50.75</v>
      </c>
      <c r="CM6" s="22">
        <f t="shared" ref="CM6:CU6" si="10">IF(CM7="",NA(),CM7)</f>
        <v>50.17</v>
      </c>
      <c r="CN6" s="22">
        <f t="shared" si="10"/>
        <v>49.33</v>
      </c>
      <c r="CO6" s="22">
        <f t="shared" si="10"/>
        <v>47.78</v>
      </c>
      <c r="CP6" s="22">
        <f t="shared" si="10"/>
        <v>48.37</v>
      </c>
      <c r="CQ6" s="22">
        <f t="shared" si="10"/>
        <v>54.43</v>
      </c>
      <c r="CR6" s="22">
        <f t="shared" si="10"/>
        <v>53.87</v>
      </c>
      <c r="CS6" s="22">
        <f t="shared" si="10"/>
        <v>54.49</v>
      </c>
      <c r="CT6" s="22">
        <f t="shared" si="10"/>
        <v>54.8</v>
      </c>
      <c r="CU6" s="22">
        <f t="shared" si="10"/>
        <v>55.47</v>
      </c>
      <c r="CV6" s="21" t="str">
        <f>IF(CV7="","",IF(CV7="-","【-】","【"&amp;SUBSTITUTE(TEXT(CV7,"#,##0.00"),"-","△")&amp;"】"))</f>
        <v>【60.21】</v>
      </c>
      <c r="CW6" s="22">
        <f>IF(CW7="",NA(),CW7)</f>
        <v>91.36</v>
      </c>
      <c r="CX6" s="22">
        <f t="shared" ref="CX6:DF6" si="11">IF(CX7="",NA(),CX7)</f>
        <v>92.75</v>
      </c>
      <c r="CY6" s="22">
        <f t="shared" si="11"/>
        <v>93.58</v>
      </c>
      <c r="CZ6" s="22">
        <f t="shared" si="11"/>
        <v>93.82</v>
      </c>
      <c r="DA6" s="22">
        <f t="shared" si="11"/>
        <v>93.47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46.96</v>
      </c>
      <c r="DI6" s="22">
        <f t="shared" ref="DI6:DQ6" si="12">IF(DI7="",NA(),DI7)</f>
        <v>46.99</v>
      </c>
      <c r="DJ6" s="22">
        <f t="shared" si="12"/>
        <v>46.63</v>
      </c>
      <c r="DK6" s="22">
        <f t="shared" si="12"/>
        <v>45.07</v>
      </c>
      <c r="DL6" s="22">
        <f t="shared" si="12"/>
        <v>39.06</v>
      </c>
      <c r="DM6" s="22">
        <f t="shared" si="12"/>
        <v>49.39</v>
      </c>
      <c r="DN6" s="22">
        <f t="shared" si="12"/>
        <v>50.75</v>
      </c>
      <c r="DO6" s="22">
        <f t="shared" si="12"/>
        <v>51.72</v>
      </c>
      <c r="DP6" s="22">
        <f t="shared" si="12"/>
        <v>52.27</v>
      </c>
      <c r="DQ6" s="22">
        <f t="shared" si="12"/>
        <v>52.87</v>
      </c>
      <c r="DR6" s="21" t="str">
        <f>IF(DR7="","",IF(DR7="-","【-】","【"&amp;SUBSTITUTE(TEXT(DR7,"#,##0.00"),"-","△")&amp;"】"))</f>
        <v>【52.41】</v>
      </c>
      <c r="DS6" s="22">
        <f>IF(DS7="",NA(),DS7)</f>
        <v>18.739999999999998</v>
      </c>
      <c r="DT6" s="22">
        <f t="shared" ref="DT6:EB6" si="13">IF(DT7="",NA(),DT7)</f>
        <v>19.86</v>
      </c>
      <c r="DU6" s="22">
        <f t="shared" si="13"/>
        <v>19.829999999999998</v>
      </c>
      <c r="DV6" s="22">
        <f t="shared" si="13"/>
        <v>18.47</v>
      </c>
      <c r="DW6" s="22">
        <f t="shared" si="13"/>
        <v>19.5</v>
      </c>
      <c r="DX6" s="22">
        <f t="shared" si="13"/>
        <v>18.57</v>
      </c>
      <c r="DY6" s="22">
        <f t="shared" si="13"/>
        <v>21.14</v>
      </c>
      <c r="DZ6" s="22">
        <f t="shared" si="13"/>
        <v>22.12</v>
      </c>
      <c r="EA6" s="22">
        <f t="shared" si="13"/>
        <v>25.67</v>
      </c>
      <c r="EB6" s="22">
        <f t="shared" si="13"/>
        <v>26.86</v>
      </c>
      <c r="EC6" s="21" t="str">
        <f>IF(EC7="","",IF(EC7="-","【-】","【"&amp;SUBSTITUTE(TEXT(EC7,"#,##0.00"),"-","△")&amp;"】"))</f>
        <v>【26.78】</v>
      </c>
      <c r="ED6" s="22">
        <f>IF(ED7="",NA(),ED7)</f>
        <v>0.57999999999999996</v>
      </c>
      <c r="EE6" s="22">
        <f t="shared" ref="EE6:EM6" si="14">IF(EE7="",NA(),EE7)</f>
        <v>0.47</v>
      </c>
      <c r="EF6" s="22">
        <f t="shared" si="14"/>
        <v>0.44</v>
      </c>
      <c r="EG6" s="22">
        <f t="shared" si="14"/>
        <v>0.65</v>
      </c>
      <c r="EH6" s="22">
        <f t="shared" si="14"/>
        <v>0.42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253847</v>
      </c>
      <c r="D7" s="24">
        <v>46</v>
      </c>
      <c r="E7" s="24">
        <v>1</v>
      </c>
      <c r="F7" s="24">
        <v>0</v>
      </c>
      <c r="G7" s="24">
        <v>1</v>
      </c>
      <c r="H7" s="24" t="s">
        <v>93</v>
      </c>
      <c r="I7" s="24" t="s">
        <v>94</v>
      </c>
      <c r="J7" s="24" t="s">
        <v>95</v>
      </c>
      <c r="K7" s="24" t="s">
        <v>96</v>
      </c>
      <c r="L7" s="24" t="s">
        <v>97</v>
      </c>
      <c r="M7" s="24" t="s">
        <v>98</v>
      </c>
      <c r="N7" s="25" t="s">
        <v>99</v>
      </c>
      <c r="O7" s="25">
        <v>49.5</v>
      </c>
      <c r="P7" s="25">
        <v>96.97</v>
      </c>
      <c r="Q7" s="25">
        <v>3190</v>
      </c>
      <c r="R7" s="25">
        <v>11239</v>
      </c>
      <c r="S7" s="25">
        <v>44.55</v>
      </c>
      <c r="T7" s="25">
        <v>252.28</v>
      </c>
      <c r="U7" s="25">
        <v>10833</v>
      </c>
      <c r="V7" s="25">
        <v>28.63</v>
      </c>
      <c r="W7" s="25">
        <v>378.38</v>
      </c>
      <c r="X7" s="25">
        <v>110.24</v>
      </c>
      <c r="Y7" s="25">
        <v>113.84</v>
      </c>
      <c r="Z7" s="25">
        <v>111.02</v>
      </c>
      <c r="AA7" s="25">
        <v>113.81</v>
      </c>
      <c r="AB7" s="25">
        <v>103.96</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374.96</v>
      </c>
      <c r="AU7" s="25">
        <v>449.63</v>
      </c>
      <c r="AV7" s="25">
        <v>454.75</v>
      </c>
      <c r="AW7" s="25">
        <v>279.29000000000002</v>
      </c>
      <c r="AX7" s="25">
        <v>173.02</v>
      </c>
      <c r="AY7" s="25">
        <v>371.81</v>
      </c>
      <c r="AZ7" s="25">
        <v>384.23</v>
      </c>
      <c r="BA7" s="25">
        <v>364.3</v>
      </c>
      <c r="BB7" s="25">
        <v>378.87</v>
      </c>
      <c r="BC7" s="25">
        <v>362.35</v>
      </c>
      <c r="BD7" s="25">
        <v>239.69</v>
      </c>
      <c r="BE7" s="25">
        <v>361</v>
      </c>
      <c r="BF7" s="25">
        <v>374.65</v>
      </c>
      <c r="BG7" s="25">
        <v>390.99</v>
      </c>
      <c r="BH7" s="25">
        <v>456.73</v>
      </c>
      <c r="BI7" s="25">
        <v>610.48</v>
      </c>
      <c r="BJ7" s="25">
        <v>465.85</v>
      </c>
      <c r="BK7" s="25">
        <v>439.43</v>
      </c>
      <c r="BL7" s="25">
        <v>438.41</v>
      </c>
      <c r="BM7" s="25">
        <v>430.23</v>
      </c>
      <c r="BN7" s="25">
        <v>429.24</v>
      </c>
      <c r="BO7" s="25">
        <v>264.86</v>
      </c>
      <c r="BP7" s="25">
        <v>97.65</v>
      </c>
      <c r="BQ7" s="25">
        <v>101.19</v>
      </c>
      <c r="BR7" s="25">
        <v>97.99</v>
      </c>
      <c r="BS7" s="25">
        <v>101.04</v>
      </c>
      <c r="BT7" s="25">
        <v>92.15</v>
      </c>
      <c r="BU7" s="25">
        <v>92.39</v>
      </c>
      <c r="BV7" s="25">
        <v>94.41</v>
      </c>
      <c r="BW7" s="25">
        <v>90.96</v>
      </c>
      <c r="BX7" s="25">
        <v>90.66</v>
      </c>
      <c r="BY7" s="25">
        <v>90.78</v>
      </c>
      <c r="BZ7" s="25">
        <v>97.59</v>
      </c>
      <c r="CA7" s="25">
        <v>191.4</v>
      </c>
      <c r="CB7" s="25">
        <v>185.06</v>
      </c>
      <c r="CC7" s="25">
        <v>190.78</v>
      </c>
      <c r="CD7" s="25">
        <v>185.49</v>
      </c>
      <c r="CE7" s="25">
        <v>205.12</v>
      </c>
      <c r="CF7" s="25">
        <v>192.98</v>
      </c>
      <c r="CG7" s="25">
        <v>192.13</v>
      </c>
      <c r="CH7" s="25">
        <v>197.04</v>
      </c>
      <c r="CI7" s="25">
        <v>199.33</v>
      </c>
      <c r="CJ7" s="25">
        <v>202.75</v>
      </c>
      <c r="CK7" s="25">
        <v>181.66</v>
      </c>
      <c r="CL7" s="25">
        <v>50.75</v>
      </c>
      <c r="CM7" s="25">
        <v>50.17</v>
      </c>
      <c r="CN7" s="25">
        <v>49.33</v>
      </c>
      <c r="CO7" s="25">
        <v>47.78</v>
      </c>
      <c r="CP7" s="25">
        <v>48.37</v>
      </c>
      <c r="CQ7" s="25">
        <v>54.43</v>
      </c>
      <c r="CR7" s="25">
        <v>53.87</v>
      </c>
      <c r="CS7" s="25">
        <v>54.49</v>
      </c>
      <c r="CT7" s="25">
        <v>54.8</v>
      </c>
      <c r="CU7" s="25">
        <v>55.47</v>
      </c>
      <c r="CV7" s="25">
        <v>60.21</v>
      </c>
      <c r="CW7" s="25">
        <v>91.36</v>
      </c>
      <c r="CX7" s="25">
        <v>92.75</v>
      </c>
      <c r="CY7" s="25">
        <v>93.58</v>
      </c>
      <c r="CZ7" s="25">
        <v>93.82</v>
      </c>
      <c r="DA7" s="25">
        <v>93.47</v>
      </c>
      <c r="DB7" s="25">
        <v>79.44</v>
      </c>
      <c r="DC7" s="25">
        <v>79.489999999999995</v>
      </c>
      <c r="DD7" s="25">
        <v>78.8</v>
      </c>
      <c r="DE7" s="25">
        <v>77.98</v>
      </c>
      <c r="DF7" s="25">
        <v>76.97</v>
      </c>
      <c r="DG7" s="25">
        <v>89.21</v>
      </c>
      <c r="DH7" s="25">
        <v>46.96</v>
      </c>
      <c r="DI7" s="25">
        <v>46.99</v>
      </c>
      <c r="DJ7" s="25">
        <v>46.63</v>
      </c>
      <c r="DK7" s="25">
        <v>45.07</v>
      </c>
      <c r="DL7" s="25">
        <v>39.06</v>
      </c>
      <c r="DM7" s="25">
        <v>49.39</v>
      </c>
      <c r="DN7" s="25">
        <v>50.75</v>
      </c>
      <c r="DO7" s="25">
        <v>51.72</v>
      </c>
      <c r="DP7" s="25">
        <v>52.27</v>
      </c>
      <c r="DQ7" s="25">
        <v>52.87</v>
      </c>
      <c r="DR7" s="25">
        <v>52.41</v>
      </c>
      <c r="DS7" s="25">
        <v>18.739999999999998</v>
      </c>
      <c r="DT7" s="25">
        <v>19.86</v>
      </c>
      <c r="DU7" s="25">
        <v>19.829999999999998</v>
      </c>
      <c r="DV7" s="25">
        <v>18.47</v>
      </c>
      <c r="DW7" s="25">
        <v>19.5</v>
      </c>
      <c r="DX7" s="25">
        <v>18.57</v>
      </c>
      <c r="DY7" s="25">
        <v>21.14</v>
      </c>
      <c r="DZ7" s="25">
        <v>22.12</v>
      </c>
      <c r="EA7" s="25">
        <v>25.67</v>
      </c>
      <c r="EB7" s="25">
        <v>26.86</v>
      </c>
      <c r="EC7" s="25">
        <v>26.78</v>
      </c>
      <c r="ED7" s="25">
        <v>0.57999999999999996</v>
      </c>
      <c r="EE7" s="25">
        <v>0.47</v>
      </c>
      <c r="EF7" s="25">
        <v>0.44</v>
      </c>
      <c r="EG7" s="25">
        <v>0.65</v>
      </c>
      <c r="EH7" s="25">
        <v>0.42</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甲津祐貴</cp:lastModifiedBy>
  <cp:lastPrinted>2026-02-05T07:38:53Z</cp:lastPrinted>
  <dcterms:created xsi:type="dcterms:W3CDTF">2025-12-12T09:19:11Z</dcterms:created>
  <dcterms:modified xsi:type="dcterms:W3CDTF">2026-02-05T07:43:31Z</dcterms:modified>
  <cp:category/>
</cp:coreProperties>
</file>