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3 経営係\00 経営共通　\R7\01 調査・報告\2.財政課\23.【0209〆】公営企業に係る経営比較分析表（令和６年度決算）の分析等について\2.起案\"/>
    </mc:Choice>
  </mc:AlternateContent>
  <workbookProtection workbookAlgorithmName="SHA-512" workbookHashValue="6LQQvFRYjiqR6Ygi9lBLxLXGLCobHPsiNo43XMah2+8pHi9+LPBa4knLsAFJvAMXMWHMe+foZA5NvEfpx1Ib9A==" workbookSaltValue="Lv6PQbjiBZk3bJ3byAlnu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<sst xmlns="http://schemas.openxmlformats.org/spreadsheetml/2006/main" count="231" uniqueCount="115">
  <si>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</si>
  <si>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</si>
  <si>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</si>
  <si>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</si>
  <si>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</si>
  <si>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</si>
  <si>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</si>
  <si>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</si>
  <si>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</si>
  <si>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</si>
  <si>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</si>
  <si>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</si>
  <si>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</si>
  <si>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</si>
  <si>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</si>
  <si>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</si>
  <si>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</si>
  <si>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</si>
  <si>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</si>
  <si>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</si>
  <si>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</si>
  <si>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</si>
  <si>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</si>
  <si>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</si>
  <si>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</si>
  <si>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</si>
  <si>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</si>
  <si>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</si>
  <si>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</si>
  <si>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</si>
  <si>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</si>
  <si>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</si>
  <si>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</si>
  <si>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</si>
  <si>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</si>
  <si>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</si>
  <si>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</si>
  <si>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</si>
  <si>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</si>
  <si>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</si>
  <si>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</si>
  <si>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</si>
  <si>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</si>
  <si>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</si>
  <si>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</si>
  <si>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</si>
  <si>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</si>
  <si>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</si>
  <si>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</si>
  <si>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</si>
  <si>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</si>
  <si>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</si>
  <si>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</si>
  <si>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</si>
  <si>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</si>
  <si>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</si>
  <si>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</si>
  <si>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</si>
  <si>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</si>
  <si>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</si>
  <si>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</si>
  <si>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</si>
  <si>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</si>
  <si>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</si>
  <si>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</si>
  <si>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</si>
  <si>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</si>
  <si>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</si>
  <si>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</si>
  <si>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</si>
  <si>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</si>
  <si>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</si>
  <si>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</si>
  <si>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</si>
  <si>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</si>
  <si>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</si>
  <si>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</si>
  <si>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</si>
  <si>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</si>
  <si>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</si>
  <si>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</si>
  <si>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</si>
  <si>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</si>
  <si>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</si>
  <si>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</si>
  <si>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</si>
  <si>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</si>
  <si>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</si>
  <si>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</si>
  <si>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</si>
  <si>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</si>
  <si>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</si>
  <si>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</si>
  <si>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</si>
  <si>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</si>
  <si>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</si>
  <si>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甲賀市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</si>
  <si>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</si>
  <si>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</si>
  <si>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</si>
  <si>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</si>
  <si>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</si>
  <si>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</si>
  <si>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</si>
  <si>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</si>
  <si>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</si>
  <si>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</si>
  <si>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</si>
  <si>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</si>
  <si>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</si>
  <si>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</si>
  <si>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</si>
  <si>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今後も農村地域の人口減少は続く見込みで、使用料収入の増加が見込めない中、農業集落排水事業を安定的に継続し「経営の健全性・効率性」の向上を図るため、公共下水道事業への接続を含め、施設の統廃合の検討を行うなど、中長期的な経営の基本計画である「経営戦略」に基づき、健全経営に努めていく必要があります。</t>
    <rPh sb="1" eb="3">
      <t>コンゴ</t>
    </rPh>
    <rPh sb="14" eb="15">
      <t>ツヅ</t>
    </rPh>
    <rPh sb="16" eb="18">
      <t>ミコ</t>
    </rPh>
    <rPh sb="35" eb="36">
      <t>ナカ</t>
    </rPh>
    <rPh sb="50" eb="52">
      <t>ケイゾク</t>
    </rPh>
    <rPh sb="74" eb="76">
      <t>コウキョウ</t>
    </rPh>
    <rPh sb="76" eb="79">
      <t>ゲスイドウ</t>
    </rPh>
    <rPh sb="79" eb="81">
      <t>ジギョウ</t>
    </rPh>
    <rPh sb="83" eb="85">
      <t>セツゾク</t>
    </rPh>
    <rPh sb="86" eb="87">
      <t>フク</t>
    </rPh>
    <rPh sb="89" eb="91">
      <t>シセツ</t>
    </rPh>
    <rPh sb="99" eb="100">
      <t>オコナ</t>
    </rPh>
    <rPh sb="130" eb="132">
      <t>ケンゼン</t>
    </rPh>
    <rPh sb="132" eb="134">
      <t>ケイエイ</t>
    </rPh>
    <rPh sb="135" eb="136">
      <t>ツト</t>
    </rPh>
    <rPh sb="140" eb="142">
      <t>ヒツヨウ</t>
    </rPh>
    <phoneticPr fontId="4"/>
  </si>
  <si>
    <t>　昭和59年から施設を供用し、令和6年度で40年を経過していますが、下水道管の耐用年数である50年は経過しておらず、①有形固定資産減価償却率も低い値となっています。しかしながら、不明水の原因究明および、状況によっては、耐用年数未満での管渠更新も必要となります。</t>
    <rPh sb="1" eb="3">
      <t>ショウワ</t>
    </rPh>
    <rPh sb="5" eb="6">
      <t>ネン</t>
    </rPh>
    <rPh sb="8" eb="10">
      <t>シセツ</t>
    </rPh>
    <rPh sb="11" eb="13">
      <t>キョウヨウ</t>
    </rPh>
    <rPh sb="15" eb="17">
      <t>レイワ</t>
    </rPh>
    <rPh sb="18" eb="20">
      <t>ネンド</t>
    </rPh>
    <rPh sb="23" eb="24">
      <t>ネン</t>
    </rPh>
    <rPh sb="25" eb="27">
      <t>ケイカ</t>
    </rPh>
    <rPh sb="34" eb="37">
      <t>ゲスイドウ</t>
    </rPh>
    <rPh sb="37" eb="38">
      <t>カン</t>
    </rPh>
    <rPh sb="39" eb="41">
      <t>タイヨウ</t>
    </rPh>
    <rPh sb="41" eb="43">
      <t>ネンスウ</t>
    </rPh>
    <rPh sb="48" eb="49">
      <t>ネン</t>
    </rPh>
    <rPh sb="50" eb="52">
      <t>ケイカ</t>
    </rPh>
    <rPh sb="89" eb="92">
      <t>フメイスイ</t>
    </rPh>
    <rPh sb="93" eb="95">
      <t>ゲンイン</t>
    </rPh>
    <rPh sb="95" eb="97">
      <t>キュウメイ</t>
    </rPh>
    <rPh sb="101" eb="103">
      <t>ジョウキョウ</t>
    </rPh>
    <rPh sb="109" eb="111">
      <t>タイヨウ</t>
    </rPh>
    <rPh sb="111" eb="113">
      <t>ネンスウ</t>
    </rPh>
    <rPh sb="113" eb="115">
      <t>ミマン</t>
    </rPh>
    <rPh sb="117" eb="119">
      <t>カンキョ</t>
    </rPh>
    <rPh sb="119" eb="121">
      <t>コウシン</t>
    </rPh>
    <rPh sb="122" eb="124">
      <t>ヒツヨウ</t>
    </rPh>
    <phoneticPr fontId="4"/>
  </si>
  <si>
    <t>　
　①経常収支比率は100％を上回り、単年度収支は黒字となっています。
　③流動比率は、前年度に比べ4.41ポイント増加し、総務省が示す類似団体平均値を上回っています。過去の建設改良にかかる起債償還額が多く、現金が少ない状況となっています。
　④企業債残高対事業規模比率は、整備が終了し、企業債残高は減少しているため、減少しています。
　⑦施設利用率及び⑧水洗化率は昨年同様類似団体平均値に比べ良好な水準にあることに加え、⑤経費回収率は昨年より増加し、⑥汚水処理原価は減少しています。
　⑤経費回収率、⑥汚水処理原価は公共下水道事業等と比べても悪い値であり、22箇所の終末処理場の維持管理に多額の費用を要することや有収率の低さがその要因であると考えられます。</t>
    <rPh sb="16" eb="17">
      <t>ウエ</t>
    </rPh>
    <rPh sb="26" eb="27">
      <t>クロ</t>
    </rPh>
    <rPh sb="45" eb="46">
      <t>ゼン</t>
    </rPh>
    <rPh sb="46" eb="48">
      <t>ネンド</t>
    </rPh>
    <rPh sb="59" eb="61">
      <t>ゾウカ</t>
    </rPh>
    <rPh sb="63" eb="66">
      <t>ソウムショウ</t>
    </rPh>
    <rPh sb="67" eb="68">
      <t>シメ</t>
    </rPh>
    <rPh sb="69" eb="71">
      <t>ルイジ</t>
    </rPh>
    <rPh sb="71" eb="73">
      <t>ダンタイ</t>
    </rPh>
    <rPh sb="73" eb="75">
      <t>ヘイキン</t>
    </rPh>
    <rPh sb="75" eb="76">
      <t>チ</t>
    </rPh>
    <rPh sb="85" eb="87">
      <t>カコ</t>
    </rPh>
    <rPh sb="88" eb="90">
      <t>ケンセツ</t>
    </rPh>
    <rPh sb="90" eb="92">
      <t>カイリョウ</t>
    </rPh>
    <rPh sb="96" eb="98">
      <t>キサイ</t>
    </rPh>
    <rPh sb="98" eb="100">
      <t>ショウカン</t>
    </rPh>
    <rPh sb="100" eb="101">
      <t>ガク</t>
    </rPh>
    <rPh sb="102" eb="103">
      <t>オオ</t>
    </rPh>
    <rPh sb="105" eb="107">
      <t>ゲンキン</t>
    </rPh>
    <rPh sb="108" eb="109">
      <t>スク</t>
    </rPh>
    <rPh sb="111" eb="113">
      <t>ジョウキョウ</t>
    </rPh>
    <rPh sb="209" eb="210">
      <t>クワ</t>
    </rPh>
    <rPh sb="223" eb="225">
      <t>ゾウカ</t>
    </rPh>
    <rPh sb="235" eb="237">
      <t>ゲンショウ</t>
    </rPh>
    <rPh sb="308" eb="309">
      <t>ユウ</t>
    </rPh>
    <rPh sb="309" eb="310">
      <t>シュウ</t>
    </rPh>
    <rPh sb="310" eb="311">
      <t>リツ</t>
    </rPh>
    <rPh sb="312" eb="313">
      <t>ヒク</t>
    </rPh>
    <rPh sb="317" eb="319">
      <t>ヨウイン</t>
    </rPh>
    <rPh sb="323" eb="324">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</si>
</sst>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18-427F-BD28-52D5C49D3BE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B918-427F-BD28-52D5C49D3BE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77.31</c:v>
                </c:pt>
                <c:pt idx="1">
                  <c:v>77.31</c:v>
                </c:pt>
                <c:pt idx="2">
                  <c:v>57.96</c:v>
                </c:pt>
                <c:pt idx="3">
                  <c:v>57.96</c:v>
                </c:pt>
                <c:pt idx="4">
                  <c:v>57.96</c:v>
                </c:pt>
              </c:numCache>
            </c:numRef>
          </c:val>
          <c:extLst>
            <c:ext xmlns:c16="http://schemas.microsoft.com/office/drawing/2014/chart" uri="{C3380CC4-5D6E-409C-BE32-E72D297353CC}">
              <c16:uniqueId val="{00000000-A19E-4A96-9BEE-CD2E6AB932F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A19E-4A96-9BEE-CD2E6AB932F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95.4</c:v>
                </c:pt>
                <c:pt idx="1">
                  <c:v>95.34</c:v>
                </c:pt>
                <c:pt idx="2">
                  <c:v>95.48</c:v>
                </c:pt>
                <c:pt idx="3">
                  <c:v>95.61</c:v>
                </c:pt>
                <c:pt idx="4">
                  <c:v>95.65</c:v>
                </c:pt>
              </c:numCache>
            </c:numRef>
          </c:val>
          <c:extLst>
            <c:ext xmlns:c16="http://schemas.microsoft.com/office/drawing/2014/chart" uri="{C3380CC4-5D6E-409C-BE32-E72D297353CC}">
              <c16:uniqueId val="{00000000-0113-4102-9502-A3711BDD52A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0113-4102-9502-A3711BDD52A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99.94</c:v>
                </c:pt>
                <c:pt idx="1">
                  <c:v>98.13</c:v>
                </c:pt>
                <c:pt idx="2">
                  <c:v>99.8</c:v>
                </c:pt>
                <c:pt idx="3">
                  <c:v>100.63</c:v>
                </c:pt>
                <c:pt idx="4">
                  <c:v>101.07</c:v>
                </c:pt>
              </c:numCache>
            </c:numRef>
          </c:val>
          <c:extLst>
            <c:ext xmlns:c16="http://schemas.microsoft.com/office/drawing/2014/chart" uri="{C3380CC4-5D6E-409C-BE32-E72D297353CC}">
              <c16:uniqueId val="{00000000-791C-4EFF-BDC5-34F529E4020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791C-4EFF-BDC5-34F529E4020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18.86</c:v>
                </c:pt>
                <c:pt idx="1">
                  <c:v>22.36</c:v>
                </c:pt>
                <c:pt idx="2">
                  <c:v>25.53</c:v>
                </c:pt>
                <c:pt idx="3">
                  <c:v>28.41</c:v>
                </c:pt>
                <c:pt idx="4">
                  <c:v>31.14</c:v>
                </c:pt>
              </c:numCache>
            </c:numRef>
          </c:val>
          <c:extLst>
            <c:ext xmlns:c16="http://schemas.microsoft.com/office/drawing/2014/chart" uri="{C3380CC4-5D6E-409C-BE32-E72D297353CC}">
              <c16:uniqueId val="{00000000-CA7D-468A-B8C5-5AF8D84631E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CA7D-468A-B8C5-5AF8D84631E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AB-4D77-96D9-04FDCDAF604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C0AB-4D77-96D9-04FDCDAF604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92-4721-A600-8E98E8C4DB7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0592-4721-A600-8E98E8C4DB7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31.38</c:v>
                </c:pt>
                <c:pt idx="1">
                  <c:v>26.41</c:v>
                </c:pt>
                <c:pt idx="2">
                  <c:v>43.63</c:v>
                </c:pt>
                <c:pt idx="3">
                  <c:v>40.369999999999997</c:v>
                </c:pt>
                <c:pt idx="4">
                  <c:v>44.78</c:v>
                </c:pt>
              </c:numCache>
            </c:numRef>
          </c:val>
          <c:extLst>
            <c:ext xmlns:c16="http://schemas.microsoft.com/office/drawing/2014/chart" uri="{C3380CC4-5D6E-409C-BE32-E72D297353CC}">
              <c16:uniqueId val="{00000000-9C21-470D-BFE6-DDDA4F31598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9C21-470D-BFE6-DDDA4F31598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49.49</c:v>
                </c:pt>
                <c:pt idx="1">
                  <c:v>50.91</c:v>
                </c:pt>
                <c:pt idx="2">
                  <c:v>46.3</c:v>
                </c:pt>
                <c:pt idx="3">
                  <c:v>53.43</c:v>
                </c:pt>
                <c:pt idx="4">
                  <c:v>52.83</c:v>
                </c:pt>
              </c:numCache>
            </c:numRef>
          </c:val>
          <c:extLst>
            <c:ext xmlns:c16="http://schemas.microsoft.com/office/drawing/2014/chart" uri="{C3380CC4-5D6E-409C-BE32-E72D297353CC}">
              <c16:uniqueId val="{00000000-5806-45F7-9363-360C58A93D9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5806-45F7-9363-360C58A93D9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53.53</c:v>
                </c:pt>
                <c:pt idx="1">
                  <c:v>47.51</c:v>
                </c:pt>
                <c:pt idx="2">
                  <c:v>49.06</c:v>
                </c:pt>
                <c:pt idx="3">
                  <c:v>46.79</c:v>
                </c:pt>
                <c:pt idx="4">
                  <c:v>48.01</c:v>
                </c:pt>
              </c:numCache>
            </c:numRef>
          </c:val>
          <c:extLst>
            <c:ext xmlns:c16="http://schemas.microsoft.com/office/drawing/2014/chart" uri="{C3380CC4-5D6E-409C-BE32-E72D297353CC}">
              <c16:uniqueId val="{00000000-739C-4013-ABA5-57F72ABE52F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739C-4013-ABA5-57F72ABE52F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267.54000000000002</c:v>
                </c:pt>
                <c:pt idx="1">
                  <c:v>300.39</c:v>
                </c:pt>
                <c:pt idx="2">
                  <c:v>291.88</c:v>
                </c:pt>
                <c:pt idx="3">
                  <c:v>306.36</c:v>
                </c:pt>
                <c:pt idx="4">
                  <c:v>300.76</c:v>
                </c:pt>
              </c:numCache>
            </c:numRef>
          </c:val>
          <c:extLst>
            <c:ext xmlns:c16="http://schemas.microsoft.com/office/drawing/2014/chart" uri="{C3380CC4-5D6E-409C-BE32-E72D297353CC}">
              <c16:uniqueId val="{00000000-9069-4F33-823E-1B84ABB1227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9069-4F33-823E-1B84ABB1227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2"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滋賀県　甲賀市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71" t="str">
        <f>データ!$M$6</f>
        <v>非設置</v>
      </c>
      <c r="AE8" s="71"/>
      <c r="AF8" s="71"/>
      <c r="AG8" s="71"/>
      <c r="AH8" s="71"/>
      <c r="AI8" s="71"/>
      <c r="AJ8" s="71"/>
      <c r="AK8" s="3"/>
      <c r="AL8" s="45">
        <f>データ!S6</f>
        <v>87729</v>
      </c>
      <c r="AM8" s="45"/>
      <c r="AN8" s="45"/>
      <c r="AO8" s="45"/>
      <c r="AP8" s="45"/>
      <c r="AQ8" s="45"/>
      <c r="AR8" s="45"/>
      <c r="AS8" s="45"/>
      <c r="AT8" s="44">
        <f>データ!T6</f>
        <v>481.62</v>
      </c>
      <c r="AU8" s="44"/>
      <c r="AV8" s="44"/>
      <c r="AW8" s="44"/>
      <c r="AX8" s="44"/>
      <c r="AY8" s="44"/>
      <c r="AZ8" s="44"/>
      <c r="BA8" s="44"/>
      <c r="BB8" s="44">
        <f>データ!U6</f>
        <v>182.15</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86.77</v>
      </c>
      <c r="J10" s="44"/>
      <c r="K10" s="44"/>
      <c r="L10" s="44"/>
      <c r="M10" s="44"/>
      <c r="N10" s="44"/>
      <c r="O10" s="44"/>
      <c r="P10" s="44">
        <f>データ!P6</f>
        <v>7.82</v>
      </c>
      <c r="Q10" s="44"/>
      <c r="R10" s="44"/>
      <c r="S10" s="44"/>
      <c r="T10" s="44"/>
      <c r="U10" s="44"/>
      <c r="V10" s="44"/>
      <c r="W10" s="44">
        <f>データ!Q6</f>
        <v>74.989999999999995</v>
      </c>
      <c r="X10" s="44"/>
      <c r="Y10" s="44"/>
      <c r="Z10" s="44"/>
      <c r="AA10" s="44"/>
      <c r="AB10" s="44"/>
      <c r="AC10" s="44"/>
      <c r="AD10" s="45">
        <f>データ!R6</f>
        <v>2824</v>
      </c>
      <c r="AE10" s="45"/>
      <c r="AF10" s="45"/>
      <c r="AG10" s="45"/>
      <c r="AH10" s="45"/>
      <c r="AI10" s="45"/>
      <c r="AJ10" s="45"/>
      <c r="AK10" s="2"/>
      <c r="AL10" s="45">
        <f>データ!V6</f>
        <v>6830</v>
      </c>
      <c r="AM10" s="45"/>
      <c r="AN10" s="45"/>
      <c r="AO10" s="45"/>
      <c r="AP10" s="45"/>
      <c r="AQ10" s="45"/>
      <c r="AR10" s="45"/>
      <c r="AS10" s="45"/>
      <c r="AT10" s="44">
        <f>データ!W6</f>
        <v>4.16</v>
      </c>
      <c r="AU10" s="44"/>
      <c r="AV10" s="44"/>
      <c r="AW10" s="44"/>
      <c r="AX10" s="44"/>
      <c r="AY10" s="44"/>
      <c r="AZ10" s="44"/>
      <c r="BA10" s="44"/>
      <c r="BB10" s="44">
        <f>データ!X6</f>
        <v>1641.83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eYD8tDaM10gByJB1KCiCjxt6jQYspNc53jQPXb95MmicJccUZk2AXS2CT0Yue77jIN3xKDu5b2D2/DA0pxiHJQ==" saltValue="SCcpETsOn8zL/B8g5H1y1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252093</v>
      </c>
      <c r="D6" s="19">
        <f t="shared" si="3"/>
        <v>46</v>
      </c>
      <c r="E6" s="19">
        <f t="shared" si="3"/>
        <v>17</v>
      </c>
      <c r="F6" s="19">
        <f t="shared" si="3"/>
        <v>5</v>
      </c>
      <c r="G6" s="19">
        <f t="shared" si="3"/>
        <v>0</v>
      </c>
      <c r="H6" s="19" t="str">
        <f t="shared" si="3"/>
        <v>滋賀県　甲賀市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86.77</v>
      </c>
      <c r="P6" s="20">
        <f t="shared" si="3"/>
        <v>7.82</v>
      </c>
      <c r="Q6" s="20">
        <f t="shared" si="3"/>
        <v>74.989999999999995</v>
      </c>
      <c r="R6" s="20">
        <f t="shared" si="3"/>
        <v>2824</v>
      </c>
      <c r="S6" s="20">
        <f t="shared" si="3"/>
        <v>87729</v>
      </c>
      <c r="T6" s="20">
        <f t="shared" si="3"/>
        <v>481.62</v>
      </c>
      <c r="U6" s="20">
        <f t="shared" si="3"/>
        <v>182.15</v>
      </c>
      <c r="V6" s="20">
        <f t="shared" si="3"/>
        <v>6830</v>
      </c>
      <c r="W6" s="20">
        <f t="shared" si="3"/>
        <v>4.16</v>
      </c>
      <c r="X6" s="20">
        <f t="shared" si="3"/>
        <v>1641.83</v>
      </c>
      <c r="Y6" s="21">
        <f>IF(Y7="",NA(),Y7)</f>
        <v>99.94</v>
      </c>
      <c r="Z6" s="21">
        <f t="shared" ref="Z6:AH6" si="4">IF(Z7="",NA(),Z7)</f>
        <v>98.13</v>
      </c>
      <c r="AA6" s="21">
        <f t="shared" si="4"/>
        <v>99.8</v>
      </c>
      <c r="AB6" s="21">
        <f t="shared" si="4"/>
        <v>100.63</v>
      </c>
      <c r="AC6" s="21">
        <f t="shared" si="4"/>
        <v>101.07</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31.38</v>
      </c>
      <c r="AV6" s="21">
        <f t="shared" ref="AV6:BD6" si="6">IF(AV7="",NA(),AV7)</f>
        <v>26.41</v>
      </c>
      <c r="AW6" s="21">
        <f t="shared" si="6"/>
        <v>43.63</v>
      </c>
      <c r="AX6" s="21">
        <f t="shared" si="6"/>
        <v>40.369999999999997</v>
      </c>
      <c r="AY6" s="21">
        <f t="shared" si="6"/>
        <v>44.78</v>
      </c>
      <c r="AZ6" s="21">
        <f t="shared" si="6"/>
        <v>37.24</v>
      </c>
      <c r="BA6" s="21">
        <f t="shared" si="6"/>
        <v>33.58</v>
      </c>
      <c r="BB6" s="21">
        <f t="shared" si="6"/>
        <v>35.42</v>
      </c>
      <c r="BC6" s="21">
        <f t="shared" si="6"/>
        <v>39.82</v>
      </c>
      <c r="BD6" s="21">
        <f t="shared" si="6"/>
        <v>41.03</v>
      </c>
      <c r="BE6" s="20" t="str">
        <f>IF(BE7="","",IF(BE7="-","【-】","【"&amp;SUBSTITUTE(TEXT(BE7,"#,##0.00"),"-","△")&amp;"】"))</f>
        <v>【47.19】</v>
      </c>
      <c r="BF6" s="21">
        <f>IF(BF7="",NA(),BF7)</f>
        <v>49.49</v>
      </c>
      <c r="BG6" s="21">
        <f t="shared" ref="BG6:BO6" si="7">IF(BG7="",NA(),BG7)</f>
        <v>50.91</v>
      </c>
      <c r="BH6" s="21">
        <f t="shared" si="7"/>
        <v>46.3</v>
      </c>
      <c r="BI6" s="21">
        <f t="shared" si="7"/>
        <v>53.43</v>
      </c>
      <c r="BJ6" s="21">
        <f t="shared" si="7"/>
        <v>52.83</v>
      </c>
      <c r="BK6" s="21">
        <f t="shared" si="7"/>
        <v>783.8</v>
      </c>
      <c r="BL6" s="21">
        <f t="shared" si="7"/>
        <v>778.81</v>
      </c>
      <c r="BM6" s="21">
        <f t="shared" si="7"/>
        <v>718.49</v>
      </c>
      <c r="BN6" s="21">
        <f t="shared" si="7"/>
        <v>743.31</v>
      </c>
      <c r="BO6" s="21">
        <f t="shared" si="7"/>
        <v>796.8</v>
      </c>
      <c r="BP6" s="20" t="str">
        <f>IF(BP7="","",IF(BP7="-","【-】","【"&amp;SUBSTITUTE(TEXT(BP7,"#,##0.00"),"-","△")&amp;"】"))</f>
        <v>【798.10】</v>
      </c>
      <c r="BQ6" s="21">
        <f>IF(BQ7="",NA(),BQ7)</f>
        <v>53.53</v>
      </c>
      <c r="BR6" s="21">
        <f t="shared" ref="BR6:BZ6" si="8">IF(BR7="",NA(),BR7)</f>
        <v>47.51</v>
      </c>
      <c r="BS6" s="21">
        <f t="shared" si="8"/>
        <v>49.06</v>
      </c>
      <c r="BT6" s="21">
        <f t="shared" si="8"/>
        <v>46.79</v>
      </c>
      <c r="BU6" s="21">
        <f t="shared" si="8"/>
        <v>48.01</v>
      </c>
      <c r="BV6" s="21">
        <f t="shared" si="8"/>
        <v>68.11</v>
      </c>
      <c r="BW6" s="21">
        <f t="shared" si="8"/>
        <v>67.23</v>
      </c>
      <c r="BX6" s="21">
        <f t="shared" si="8"/>
        <v>61.82</v>
      </c>
      <c r="BY6" s="21">
        <f t="shared" si="8"/>
        <v>61.15</v>
      </c>
      <c r="BZ6" s="21">
        <f t="shared" si="8"/>
        <v>58.41</v>
      </c>
      <c r="CA6" s="20" t="str">
        <f>IF(CA7="","",IF(CA7="-","【-】","【"&amp;SUBSTITUTE(TEXT(CA7,"#,##0.00"),"-","△")&amp;"】"))</f>
        <v>【54.51】</v>
      </c>
      <c r="CB6" s="21">
        <f>IF(CB7="",NA(),CB7)</f>
        <v>267.54000000000002</v>
      </c>
      <c r="CC6" s="21">
        <f t="shared" ref="CC6:CK6" si="9">IF(CC7="",NA(),CC7)</f>
        <v>300.39</v>
      </c>
      <c r="CD6" s="21">
        <f t="shared" si="9"/>
        <v>291.88</v>
      </c>
      <c r="CE6" s="21">
        <f t="shared" si="9"/>
        <v>306.36</v>
      </c>
      <c r="CF6" s="21">
        <f t="shared" si="9"/>
        <v>300.76</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77.31</v>
      </c>
      <c r="CN6" s="21">
        <f t="shared" ref="CN6:CV6" si="10">IF(CN7="",NA(),CN7)</f>
        <v>77.31</v>
      </c>
      <c r="CO6" s="21">
        <f t="shared" si="10"/>
        <v>57.96</v>
      </c>
      <c r="CP6" s="21">
        <f t="shared" si="10"/>
        <v>57.96</v>
      </c>
      <c r="CQ6" s="21">
        <f t="shared" si="10"/>
        <v>57.96</v>
      </c>
      <c r="CR6" s="21">
        <f t="shared" si="10"/>
        <v>55.26</v>
      </c>
      <c r="CS6" s="21">
        <f t="shared" si="10"/>
        <v>54.54</v>
      </c>
      <c r="CT6" s="21">
        <f t="shared" si="10"/>
        <v>52.9</v>
      </c>
      <c r="CU6" s="21">
        <f t="shared" si="10"/>
        <v>52.63</v>
      </c>
      <c r="CV6" s="21">
        <f t="shared" si="10"/>
        <v>52.34</v>
      </c>
      <c r="CW6" s="20" t="str">
        <f>IF(CW7="","",IF(CW7="-","【-】","【"&amp;SUBSTITUTE(TEXT(CW7,"#,##0.00"),"-","△")&amp;"】"))</f>
        <v>【49.92】</v>
      </c>
      <c r="CX6" s="21">
        <f>IF(CX7="",NA(),CX7)</f>
        <v>95.4</v>
      </c>
      <c r="CY6" s="21">
        <f t="shared" ref="CY6:DG6" si="11">IF(CY7="",NA(),CY7)</f>
        <v>95.34</v>
      </c>
      <c r="CZ6" s="21">
        <f t="shared" si="11"/>
        <v>95.48</v>
      </c>
      <c r="DA6" s="21">
        <f t="shared" si="11"/>
        <v>95.61</v>
      </c>
      <c r="DB6" s="21">
        <f t="shared" si="11"/>
        <v>95.65</v>
      </c>
      <c r="DC6" s="21">
        <f t="shared" si="11"/>
        <v>90.52</v>
      </c>
      <c r="DD6" s="21">
        <f t="shared" si="11"/>
        <v>90.3</v>
      </c>
      <c r="DE6" s="21">
        <f t="shared" si="11"/>
        <v>90.3</v>
      </c>
      <c r="DF6" s="21">
        <f t="shared" si="11"/>
        <v>90.32</v>
      </c>
      <c r="DG6" s="21">
        <f t="shared" si="11"/>
        <v>90.05</v>
      </c>
      <c r="DH6" s="20" t="str">
        <f>IF(DH7="","",IF(DH7="-","【-】","【"&amp;SUBSTITUTE(TEXT(DH7,"#,##0.00"),"-","△")&amp;"】"))</f>
        <v>【87.80】</v>
      </c>
      <c r="DI6" s="21">
        <f>IF(DI7="",NA(),DI7)</f>
        <v>18.86</v>
      </c>
      <c r="DJ6" s="21">
        <f t="shared" ref="DJ6:DR6" si="12">IF(DJ7="",NA(),DJ7)</f>
        <v>22.36</v>
      </c>
      <c r="DK6" s="21">
        <f t="shared" si="12"/>
        <v>25.53</v>
      </c>
      <c r="DL6" s="21">
        <f t="shared" si="12"/>
        <v>28.41</v>
      </c>
      <c r="DM6" s="21">
        <f t="shared" si="12"/>
        <v>31.14</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252093</v>
      </c>
      <c r="D7" s="23">
        <v>46</v>
      </c>
      <c r="E7" s="23">
        <v>17</v>
      </c>
      <c r="F7" s="23">
        <v>5</v>
      </c>
      <c r="G7" s="23">
        <v>0</v>
      </c>
      <c r="H7" s="23" t="s">
        <v>96</v>
      </c>
      <c r="I7" s="23" t="s">
        <v>97</v>
      </c>
      <c r="J7" s="23" t="s">
        <v>98</v>
      </c>
      <c r="K7" s="23" t="s">
        <v>99</v>
      </c>
      <c r="L7" s="23" t="s">
        <v>100</v>
      </c>
      <c r="M7" s="23" t="s">
        <v>101</v>
      </c>
      <c r="N7" s="24" t="s">
        <v>102</v>
      </c>
      <c r="O7" s="24">
        <v>86.77</v>
      </c>
      <c r="P7" s="24">
        <v>7.82</v>
      </c>
      <c r="Q7" s="24">
        <v>74.989999999999995</v>
      </c>
      <c r="R7" s="24">
        <v>2824</v>
      </c>
      <c r="S7" s="24">
        <v>87729</v>
      </c>
      <c r="T7" s="24">
        <v>481.62</v>
      </c>
      <c r="U7" s="24">
        <v>182.15</v>
      </c>
      <c r="V7" s="24">
        <v>6830</v>
      </c>
      <c r="W7" s="24">
        <v>4.16</v>
      </c>
      <c r="X7" s="24">
        <v>1641.83</v>
      </c>
      <c r="Y7" s="24">
        <v>99.94</v>
      </c>
      <c r="Z7" s="24">
        <v>98.13</v>
      </c>
      <c r="AA7" s="24">
        <v>99.8</v>
      </c>
      <c r="AB7" s="24">
        <v>100.63</v>
      </c>
      <c r="AC7" s="24">
        <v>101.07</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31.38</v>
      </c>
      <c r="AV7" s="24">
        <v>26.41</v>
      </c>
      <c r="AW7" s="24">
        <v>43.63</v>
      </c>
      <c r="AX7" s="24">
        <v>40.369999999999997</v>
      </c>
      <c r="AY7" s="24">
        <v>44.78</v>
      </c>
      <c r="AZ7" s="24">
        <v>37.24</v>
      </c>
      <c r="BA7" s="24">
        <v>33.58</v>
      </c>
      <c r="BB7" s="24">
        <v>35.42</v>
      </c>
      <c r="BC7" s="24">
        <v>39.82</v>
      </c>
      <c r="BD7" s="24">
        <v>41.03</v>
      </c>
      <c r="BE7" s="24">
        <v>47.19</v>
      </c>
      <c r="BF7" s="24">
        <v>49.49</v>
      </c>
      <c r="BG7" s="24">
        <v>50.91</v>
      </c>
      <c r="BH7" s="24">
        <v>46.3</v>
      </c>
      <c r="BI7" s="24">
        <v>53.43</v>
      </c>
      <c r="BJ7" s="24">
        <v>52.83</v>
      </c>
      <c r="BK7" s="24">
        <v>783.8</v>
      </c>
      <c r="BL7" s="24">
        <v>778.81</v>
      </c>
      <c r="BM7" s="24">
        <v>718.49</v>
      </c>
      <c r="BN7" s="24">
        <v>743.31</v>
      </c>
      <c r="BO7" s="24">
        <v>796.8</v>
      </c>
      <c r="BP7" s="24">
        <v>798.1</v>
      </c>
      <c r="BQ7" s="24">
        <v>53.53</v>
      </c>
      <c r="BR7" s="24">
        <v>47.51</v>
      </c>
      <c r="BS7" s="24">
        <v>49.06</v>
      </c>
      <c r="BT7" s="24">
        <v>46.79</v>
      </c>
      <c r="BU7" s="24">
        <v>48.01</v>
      </c>
      <c r="BV7" s="24">
        <v>68.11</v>
      </c>
      <c r="BW7" s="24">
        <v>67.23</v>
      </c>
      <c r="BX7" s="24">
        <v>61.82</v>
      </c>
      <c r="BY7" s="24">
        <v>61.15</v>
      </c>
      <c r="BZ7" s="24">
        <v>58.41</v>
      </c>
      <c r="CA7" s="24">
        <v>54.51</v>
      </c>
      <c r="CB7" s="24">
        <v>267.54000000000002</v>
      </c>
      <c r="CC7" s="24">
        <v>300.39</v>
      </c>
      <c r="CD7" s="24">
        <v>291.88</v>
      </c>
      <c r="CE7" s="24">
        <v>306.36</v>
      </c>
      <c r="CF7" s="24">
        <v>300.76</v>
      </c>
      <c r="CG7" s="24">
        <v>222.41</v>
      </c>
      <c r="CH7" s="24">
        <v>228.21</v>
      </c>
      <c r="CI7" s="24">
        <v>246.9</v>
      </c>
      <c r="CJ7" s="24">
        <v>250.43</v>
      </c>
      <c r="CK7" s="24">
        <v>267.33999999999997</v>
      </c>
      <c r="CL7" s="24">
        <v>286.33</v>
      </c>
      <c r="CM7" s="24">
        <v>77.31</v>
      </c>
      <c r="CN7" s="24">
        <v>77.31</v>
      </c>
      <c r="CO7" s="24">
        <v>57.96</v>
      </c>
      <c r="CP7" s="24">
        <v>57.96</v>
      </c>
      <c r="CQ7" s="24">
        <v>57.96</v>
      </c>
      <c r="CR7" s="24">
        <v>55.26</v>
      </c>
      <c r="CS7" s="24">
        <v>54.54</v>
      </c>
      <c r="CT7" s="24">
        <v>52.9</v>
      </c>
      <c r="CU7" s="24">
        <v>52.63</v>
      </c>
      <c r="CV7" s="24">
        <v>52.34</v>
      </c>
      <c r="CW7" s="24">
        <v>49.92</v>
      </c>
      <c r="CX7" s="24">
        <v>95.4</v>
      </c>
      <c r="CY7" s="24">
        <v>95.34</v>
      </c>
      <c r="CZ7" s="24">
        <v>95.48</v>
      </c>
      <c r="DA7" s="24">
        <v>95.61</v>
      </c>
      <c r="DB7" s="24">
        <v>95.65</v>
      </c>
      <c r="DC7" s="24">
        <v>90.52</v>
      </c>
      <c r="DD7" s="24">
        <v>90.3</v>
      </c>
      <c r="DE7" s="24">
        <v>90.3</v>
      </c>
      <c r="DF7" s="24">
        <v>90.32</v>
      </c>
      <c r="DG7" s="24">
        <v>90.05</v>
      </c>
      <c r="DH7" s="24">
        <v>87.8</v>
      </c>
      <c r="DI7" s="24">
        <v>18.86</v>
      </c>
      <c r="DJ7" s="24">
        <v>22.36</v>
      </c>
      <c r="DK7" s="24">
        <v>25.53</v>
      </c>
      <c r="DL7" s="24">
        <v>28.41</v>
      </c>
      <c r="DM7" s="24">
        <v>31.14</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　明日郁</cp:lastModifiedBy>
  <cp:lastPrinted>2026-01-30T03:02:44Z</cp:lastPrinted>
  <dcterms:created xsi:type="dcterms:W3CDTF">2025-12-23T06:21:19Z</dcterms:created>
  <dcterms:modified xsi:type="dcterms:W3CDTF">2026-02-09T23:47:41Z</dcterms:modified>
  <cp:category/>
</cp:coreProperties>
</file>