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0712\草津市\上下水道総務課\N経営\30 経営分析\★経営分析★\R7\経営比較分析表（令和６年度決算）\"/>
    </mc:Choice>
  </mc:AlternateContent>
  <workbookProtection workbookAlgorithmName="SHA-512" workbookHashValue="l7ZMBAeN7nbaputq+85Y6IJURIRsIGb85bw7hOs1mfXkXkgRQ8kMh5Juwmw+aGnz6WDGzohAUoESBCMg8NxH/w==" workbookSaltValue="pUJze3M0E78jGpsiunJmig==" workbookSpinCount="100000" lockStructure="1"/>
  <bookViews>
    <workbookView xWindow="0" yWindow="0" windowWidth="23040" windowHeight="921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<sst xmlns="http://schemas.openxmlformats.org/spreadsheetml/2006/main" count="228" uniqueCount="112">
  <si>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</si>
  <si>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</si>
  <si>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</si>
  <si>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</si>
  <si>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</si>
  <si>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</si>
  <si>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</si>
  <si>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</si>
  <si>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</si>
  <si>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</si>
  <si>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</si>
  <si>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</si>
  <si>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</si>
  <si>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</si>
  <si>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</si>
  <si>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</si>
  <si>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</si>
  <si>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</si>
  <si>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</si>
  <si>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</si>
  <si>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</si>
  <si>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</si>
  <si>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</si>
  <si>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</si>
  <si>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</si>
  <si>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</si>
  <si>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</si>
  <si>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</si>
  <si>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</si>
  <si>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</si>
  <si>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</si>
  <si>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</si>
  <si>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</si>
  <si>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</si>
  <si>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</si>
  <si>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</si>
  <si>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</si>
  <si>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</si>
  <si>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</si>
  <si>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</si>
  <si>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</si>
  <si>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</si>
  <si>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</si>
  <si>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</si>
  <si>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</si>
  <si>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</si>
  <si>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</si>
  <si>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</si>
  <si>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</si>
  <si>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</si>
  <si>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</si>
  <si>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</si>
  <si>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</si>
  <si>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</si>
  <si>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</si>
  <si>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</si>
  <si>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</si>
  <si>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</si>
  <si>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</si>
  <si>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</si>
  <si>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</si>
  <si>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</si>
  <si>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</si>
  <si>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</si>
  <si>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</si>
  <si>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</si>
  <si>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</si>
  <si>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</si>
  <si>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</si>
  <si>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</si>
  <si>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</si>
  <si>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</si>
  <si>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</si>
  <si>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</si>
  <si>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</si>
  <si>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</si>
  <si>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</si>
  <si>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</si>
  <si>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</si>
  <si>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</si>
  <si>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</si>
  <si>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</si>
  <si>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</si>
  <si>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</si>
  <si>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</si>
  <si>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</si>
  <si>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</si>
  <si>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</si>
  <si>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</si>
  <si>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</si>
  <si>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</si>
  <si>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</si>
  <si>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草津市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</si>
  <si>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</si>
  <si>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</si>
  <si>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</si>
  <si>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</si>
  <si>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</si>
  <si>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</si>
  <si>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</si>
  <si>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</si>
  <si>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</si>
  <si>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</si>
  <si>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</si>
  <si>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</si>
  <si>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</si>
  <si>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</si>
  <si>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</si>
  <si>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</si>
  <si>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①単年度の経常的な収支の比率を表す経常収支比率は、100％を超え、黒字となっています。</t>
    </r>
    <r>
      <rPr>
        <sz val="11"/>
        <color rgb="FFFF0000"/>
        <rFont val="ＭＳ ゴシック"/>
        <family val="3"/>
        <charset val="128"/>
      </rPr>
      <t xml:space="preserve">
</t>
    </r>
    <r>
      <rPr>
        <sz val="11"/>
        <rFont val="ＭＳ ゴシック"/>
        <family val="3"/>
        <charset val="128"/>
      </rPr>
      <t>③短期的な債務に対する支払い能力を表す流動比率は、100％を上回っており、良好な資金状況です。</t>
    </r>
    <r>
      <rPr>
        <sz val="11"/>
        <color rgb="FFFF0000"/>
        <rFont val="ＭＳ ゴシック"/>
        <family val="3"/>
        <charset val="128"/>
      </rPr>
      <t xml:space="preserve">
</t>
    </r>
    <r>
      <rPr>
        <sz val="11"/>
        <rFont val="ＭＳ ゴシック"/>
        <family val="3"/>
        <charset val="128"/>
      </rPr>
      <t>④企業債残高対給水収益比率は、類似団体平均値を下回っております。</t>
    </r>
    <r>
      <rPr>
        <sz val="11"/>
        <color rgb="FFFF0000"/>
        <rFont val="ＭＳ ゴシック"/>
        <family val="3"/>
        <charset val="128"/>
      </rPr>
      <t xml:space="preserve">
</t>
    </r>
    <r>
      <rPr>
        <sz val="11"/>
        <rFont val="ＭＳ ゴシック"/>
        <family val="3"/>
        <charset val="128"/>
      </rPr>
      <t>⑤料金回収率は費用に対する料金回収の割合ですが、100％を超えており、適切な料金収入の確保ができています。</t>
    </r>
    <r>
      <rPr>
        <sz val="11"/>
        <color rgb="FFFF0000"/>
        <rFont val="ＭＳ ゴシック"/>
        <family val="3"/>
        <charset val="128"/>
      </rPr>
      <t xml:space="preserve">
</t>
    </r>
    <r>
      <rPr>
        <sz val="11"/>
        <rFont val="ＭＳ ゴシック"/>
        <family val="3"/>
        <charset val="128"/>
      </rPr>
      <t>⑥有収水量１㎥あたりの費用を示す給水原価は、類似団体平均値を下回っており、効率的な運営が行えていると言えます。</t>
    </r>
    <r>
      <rPr>
        <sz val="11"/>
        <color rgb="FFFF0000"/>
        <rFont val="ＭＳ ゴシック"/>
        <family val="3"/>
        <charset val="128"/>
      </rPr>
      <t xml:space="preserve">
</t>
    </r>
    <r>
      <rPr>
        <sz val="11"/>
        <rFont val="ＭＳ ゴシック"/>
        <family val="3"/>
        <charset val="128"/>
      </rPr>
      <t>⑦施設利用率は、類似団体平均値を上回っており、施設の効率的な利用ができている状況です。</t>
    </r>
    <r>
      <rPr>
        <sz val="11"/>
        <color rgb="FFFF0000"/>
        <rFont val="ＭＳ ゴシック"/>
        <family val="3"/>
        <charset val="128"/>
      </rPr>
      <t xml:space="preserve">
</t>
    </r>
    <r>
      <rPr>
        <sz val="11"/>
        <rFont val="ＭＳ ゴシック"/>
        <family val="3"/>
        <charset val="128"/>
      </rPr>
      <t>⑧施設の稼動が収益につながっているかを判断する有収率は、類似団体平均値を上回っており、効率的な配水ができている状況にあります。今後は老朽管が増えていくことから、引き続き漏水対策等を継続し、効率化に努めます。</t>
    </r>
    <r>
      <rPr>
        <sz val="11"/>
        <color rgb="FFFF0000"/>
        <rFont val="ＭＳ ゴシック"/>
        <family val="3"/>
        <charset val="128"/>
      </rPr>
      <t xml:space="preserve">
</t>
    </r>
    <r>
      <rPr>
        <sz val="11"/>
        <rFont val="ＭＳ ゴシック"/>
        <family val="3"/>
        <charset val="128"/>
      </rPr>
      <t>なお、①、④、⑤の令和２年度の値は新型コロナウイルス感染症の経済的な影響を踏まえ、水道料金の基本料金分を免除したことにより、他の年度と傾向が大きく異なります。</t>
    </r>
    <phoneticPr fontId="4"/>
  </si>
  <si>
    <r>
      <rPr>
        <sz val="11"/>
        <rFont val="ＭＳ ゴシック"/>
        <family val="3"/>
        <charset val="128"/>
      </rPr>
      <t>①有形固定資産減価償却率は、類似団体平均値に比べ低くなっています。</t>
    </r>
    <r>
      <rPr>
        <sz val="11"/>
        <color rgb="FFFF0000"/>
        <rFont val="ＭＳ ゴシック"/>
        <family val="3"/>
        <charset val="128"/>
      </rPr>
      <t xml:space="preserve">
</t>
    </r>
    <r>
      <rPr>
        <sz val="11"/>
        <rFont val="ＭＳ ゴシック"/>
        <family val="3"/>
        <charset val="128"/>
      </rPr>
      <t>②管路経年化率は、法定耐用年数を超えた管路延長の割合であり、老朽化率を示しています。類似団体平均値に比べ低く、新しい管路が多い状況ですが、今後は経年管が急増すると見込んでいます。
※令和２年度の管路経年化率は報告誤りであり、10.56％が正しい数字です。</t>
    </r>
    <r>
      <rPr>
        <sz val="11"/>
        <color rgb="FFFF0000"/>
        <rFont val="ＭＳ ゴシック"/>
        <family val="3"/>
        <charset val="128"/>
      </rPr>
      <t xml:space="preserve">
</t>
    </r>
    <r>
      <rPr>
        <sz val="11"/>
        <rFont val="ＭＳ ゴシック"/>
        <family val="3"/>
        <charset val="128"/>
      </rPr>
      <t>③令和６年度は、次年度に繰越した更新工事等の影響により、更新延長が短くなり、更新率および類似団体平均値に比べ低くなっておりますが、今後も引き続き、限られた予算や人員の中で、経年管の更新を計画的に進めていく予定です。</t>
    </r>
    <rPh sb="170" eb="173">
      <t>ジネンド</t>
    </rPh>
    <rPh sb="174" eb="176">
      <t>クリコシ</t>
    </rPh>
    <rPh sb="178" eb="182">
      <t>コウシンコウジ</t>
    </rPh>
    <rPh sb="182" eb="183">
      <t>ナド</t>
    </rPh>
    <rPh sb="184" eb="186">
      <t>エイキョウ</t>
    </rPh>
    <phoneticPr fontId="4"/>
  </si>
  <si>
    <t>　本市の水道事業は、通水61年目を迎えました。近年では、人口は増加しているものの、物価高騰等による節水意識の浸透や節水機器の普及により、給水収益は伸び悩んでいる傾向にあります。そのような中、浄水場の耐震・浸水事業や老朽管路の更新等、災害に強いライフラインの確保を目指して施設整備を進めています。
　令和６年度決算は、料金回収率は100％を超え、給水原価も平均を下回り、良好な経営状況であると言えますが、今後も物価高騰等による水需要の動向に注視しながら、施設・管路の耐震化や老朽化による更新需要に着実に対応するため、より一層経営の健全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</si>
</sst>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0.55000000000000004</c:v>
                </c:pt>
                <c:pt idx="1">
                  <c:v>0.56000000000000005</c:v>
                </c:pt>
                <c:pt idx="2">
                  <c:v>0.43</c:v>
                </c:pt>
                <c:pt idx="3">
                  <c:v>0.49</c:v>
                </c:pt>
                <c:pt idx="4">
                  <c:v>0.18</c:v>
                </c:pt>
              </c:numCache>
            </c:numRef>
          </c:val>
          <c:extLst>
            <c:ext xmlns:c16="http://schemas.microsoft.com/office/drawing/2014/chart" uri="{C3380CC4-5D6E-409C-BE32-E72D297353CC}">
              <c16:uniqueId val="{00000000-0024-4416-AB67-65E0B83C6D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0024-4416-AB67-65E0B83C6D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76.790000000000006</c:v>
                </c:pt>
                <c:pt idx="1">
                  <c:v>75.11</c:v>
                </c:pt>
                <c:pt idx="2">
                  <c:v>75.599999999999994</c:v>
                </c:pt>
                <c:pt idx="3">
                  <c:v>75.02</c:v>
                </c:pt>
                <c:pt idx="4">
                  <c:v>75.89</c:v>
                </c:pt>
              </c:numCache>
            </c:numRef>
          </c:val>
          <c:extLst>
            <c:ext xmlns:c16="http://schemas.microsoft.com/office/drawing/2014/chart" uri="{C3380CC4-5D6E-409C-BE32-E72D297353CC}">
              <c16:uniqueId val="{00000000-A086-41BA-A11B-5966A998122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A086-41BA-A11B-5966A998122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95.76</c:v>
                </c:pt>
                <c:pt idx="1">
                  <c:v>97.95</c:v>
                </c:pt>
                <c:pt idx="2">
                  <c:v>96.57</c:v>
                </c:pt>
                <c:pt idx="3">
                  <c:v>96.94</c:v>
                </c:pt>
                <c:pt idx="4">
                  <c:v>96.59</c:v>
                </c:pt>
              </c:numCache>
            </c:numRef>
          </c:val>
          <c:extLst>
            <c:ext xmlns:c16="http://schemas.microsoft.com/office/drawing/2014/chart" uri="{C3380CC4-5D6E-409C-BE32-E72D297353CC}">
              <c16:uniqueId val="{00000000-748F-40EA-A5F5-5B1E3F9F29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748F-40EA-A5F5-5B1E3F9F29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109.84</c:v>
                </c:pt>
                <c:pt idx="1">
                  <c:v>112.9</c:v>
                </c:pt>
                <c:pt idx="2">
                  <c:v>115.1</c:v>
                </c:pt>
                <c:pt idx="3">
                  <c:v>113.54</c:v>
                </c:pt>
                <c:pt idx="4">
                  <c:v>111.91</c:v>
                </c:pt>
              </c:numCache>
            </c:numRef>
          </c:val>
          <c:extLst>
            <c:ext xmlns:c16="http://schemas.microsoft.com/office/drawing/2014/chart" uri="{C3380CC4-5D6E-409C-BE32-E72D297353CC}">
              <c16:uniqueId val="{00000000-BCFE-4929-86B3-2BB878409CB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BCFE-4929-86B3-2BB878409CB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48.54</c:v>
                </c:pt>
                <c:pt idx="1">
                  <c:v>49.26</c:v>
                </c:pt>
                <c:pt idx="2">
                  <c:v>49.83</c:v>
                </c:pt>
                <c:pt idx="3">
                  <c:v>50.4</c:v>
                </c:pt>
                <c:pt idx="4">
                  <c:v>50.92</c:v>
                </c:pt>
              </c:numCache>
            </c:numRef>
          </c:val>
          <c:extLst>
            <c:ext xmlns:c16="http://schemas.microsoft.com/office/drawing/2014/chart" uri="{C3380CC4-5D6E-409C-BE32-E72D297353CC}">
              <c16:uniqueId val="{00000000-6E8B-4BEB-A766-6F3750C69C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6E8B-4BEB-A766-6F3750C69C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12.72</c:v>
                </c:pt>
                <c:pt idx="1">
                  <c:v>12.29</c:v>
                </c:pt>
                <c:pt idx="2">
                  <c:v>13.64</c:v>
                </c:pt>
                <c:pt idx="3">
                  <c:v>15.7</c:v>
                </c:pt>
                <c:pt idx="4">
                  <c:v>17.649999999999999</c:v>
                </c:pt>
              </c:numCache>
            </c:numRef>
          </c:val>
          <c:extLst>
            <c:ext xmlns:c16="http://schemas.microsoft.com/office/drawing/2014/chart" uri="{C3380CC4-5D6E-409C-BE32-E72D297353CC}">
              <c16:uniqueId val="{00000000-A256-4E95-A710-7F67F1C64A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A256-4E95-A710-7F67F1C64A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7D-4C02-8D75-E6C3741C975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217D-4C02-8D75-E6C3741C975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352.78</c:v>
                </c:pt>
                <c:pt idx="1">
                  <c:v>392.52</c:v>
                </c:pt>
                <c:pt idx="2">
                  <c:v>397.98</c:v>
                </c:pt>
                <c:pt idx="3">
                  <c:v>326.64</c:v>
                </c:pt>
                <c:pt idx="4">
                  <c:v>437.85</c:v>
                </c:pt>
              </c:numCache>
            </c:numRef>
          </c:val>
          <c:extLst>
            <c:ext xmlns:c16="http://schemas.microsoft.com/office/drawing/2014/chart" uri="{C3380CC4-5D6E-409C-BE32-E72D297353CC}">
              <c16:uniqueId val="{00000000-F7CC-4B52-83E0-AFAF3FE8A2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F7CC-4B52-83E0-AFAF3FE8A2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242.39</c:v>
                </c:pt>
                <c:pt idx="1">
                  <c:v>201.82</c:v>
                </c:pt>
                <c:pt idx="2">
                  <c:v>190.28</c:v>
                </c:pt>
                <c:pt idx="3">
                  <c:v>179.7</c:v>
                </c:pt>
                <c:pt idx="4">
                  <c:v>175.86</c:v>
                </c:pt>
              </c:numCache>
            </c:numRef>
          </c:val>
          <c:extLst>
            <c:ext xmlns:c16="http://schemas.microsoft.com/office/drawing/2014/chart" uri="{C3380CC4-5D6E-409C-BE32-E72D297353CC}">
              <c16:uniqueId val="{00000000-958B-4A19-9175-5A04BA37365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958B-4A19-9175-5A04BA37365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101.61</c:v>
                </c:pt>
                <c:pt idx="1">
                  <c:v>114.88</c:v>
                </c:pt>
                <c:pt idx="2">
                  <c:v>114.86</c:v>
                </c:pt>
                <c:pt idx="3">
                  <c:v>114.95</c:v>
                </c:pt>
                <c:pt idx="4">
                  <c:v>113.5</c:v>
                </c:pt>
              </c:numCache>
            </c:numRef>
          </c:val>
          <c:extLst>
            <c:ext xmlns:c16="http://schemas.microsoft.com/office/drawing/2014/chart" uri="{C3380CC4-5D6E-409C-BE32-E72D297353CC}">
              <c16:uniqueId val="{00000000-CD4B-4329-AE59-8DD816130C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CD4B-4329-AE59-8DD816130C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113.38</c:v>
                </c:pt>
                <c:pt idx="1">
                  <c:v>112.59</c:v>
                </c:pt>
                <c:pt idx="2">
                  <c:v>112.75</c:v>
                </c:pt>
                <c:pt idx="3">
                  <c:v>113.03</c:v>
                </c:pt>
                <c:pt idx="4">
                  <c:v>115.14</c:v>
                </c:pt>
              </c:numCache>
            </c:numRef>
          </c:val>
          <c:extLst>
            <c:ext xmlns:c16="http://schemas.microsoft.com/office/drawing/2014/chart" uri="{C3380CC4-5D6E-409C-BE32-E72D297353CC}">
              <c16:uniqueId val="{00000000-3DFB-410A-8CC6-381FD36878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3DFB-410A-8CC6-381FD36878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CD13" sqref="CD1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滋賀県　草津市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2">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A3</v>
      </c>
      <c r="X8" s="71"/>
      <c r="Y8" s="71"/>
      <c r="Z8" s="71"/>
      <c r="AA8" s="71"/>
      <c r="AB8" s="71"/>
      <c r="AC8" s="71"/>
      <c r="AD8" s="71" t="str">
        <f>データ!$M$6</f>
        <v>非設置</v>
      </c>
      <c r="AE8" s="71"/>
      <c r="AF8" s="71"/>
      <c r="AG8" s="71"/>
      <c r="AH8" s="71"/>
      <c r="AI8" s="71"/>
      <c r="AJ8" s="71"/>
      <c r="AK8" s="2"/>
      <c r="AL8" s="62">
        <f>データ!$R$6</f>
        <v>140515</v>
      </c>
      <c r="AM8" s="62"/>
      <c r="AN8" s="62"/>
      <c r="AO8" s="62"/>
      <c r="AP8" s="62"/>
      <c r="AQ8" s="62"/>
      <c r="AR8" s="62"/>
      <c r="AS8" s="62"/>
      <c r="AT8" s="36">
        <f>データ!$S$6</f>
        <v>67.819999999999993</v>
      </c>
      <c r="AU8" s="37"/>
      <c r="AV8" s="37"/>
      <c r="AW8" s="37"/>
      <c r="AX8" s="37"/>
      <c r="AY8" s="37"/>
      <c r="AZ8" s="37"/>
      <c r="BA8" s="37"/>
      <c r="BB8" s="51">
        <f>データ!$T$6</f>
        <v>2071.88</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2">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85.46</v>
      </c>
      <c r="J10" s="37"/>
      <c r="K10" s="37"/>
      <c r="L10" s="37"/>
      <c r="M10" s="37"/>
      <c r="N10" s="37"/>
      <c r="O10" s="61"/>
      <c r="P10" s="51">
        <f>データ!$P$6</f>
        <v>99.87</v>
      </c>
      <c r="Q10" s="51"/>
      <c r="R10" s="51"/>
      <c r="S10" s="51"/>
      <c r="T10" s="51"/>
      <c r="U10" s="51"/>
      <c r="V10" s="51"/>
      <c r="W10" s="62">
        <f>データ!$Q$6</f>
        <v>2431</v>
      </c>
      <c r="X10" s="62"/>
      <c r="Y10" s="62"/>
      <c r="Z10" s="62"/>
      <c r="AA10" s="62"/>
      <c r="AB10" s="62"/>
      <c r="AC10" s="62"/>
      <c r="AD10" s="2"/>
      <c r="AE10" s="2"/>
      <c r="AF10" s="2"/>
      <c r="AG10" s="2"/>
      <c r="AH10" s="2"/>
      <c r="AI10" s="2"/>
      <c r="AJ10" s="2"/>
      <c r="AK10" s="2"/>
      <c r="AL10" s="62">
        <f>データ!$U$6</f>
        <v>140315</v>
      </c>
      <c r="AM10" s="62"/>
      <c r="AN10" s="62"/>
      <c r="AO10" s="62"/>
      <c r="AP10" s="62"/>
      <c r="AQ10" s="62"/>
      <c r="AR10" s="62"/>
      <c r="AS10" s="62"/>
      <c r="AT10" s="36">
        <f>データ!$V$6</f>
        <v>48.65</v>
      </c>
      <c r="AU10" s="37"/>
      <c r="AV10" s="37"/>
      <c r="AW10" s="37"/>
      <c r="AX10" s="37"/>
      <c r="AY10" s="37"/>
      <c r="AZ10" s="37"/>
      <c r="BA10" s="37"/>
      <c r="BB10" s="51">
        <f>データ!$W$6</f>
        <v>2884.17</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9Ri7x6/bGWQDyZCG2r+ExigKjgSlTdvMNJI+u6BXUmNi8AeXS8gqGc6kXZ7ptUWOH7Uy5x4bcbNn2xQNSdTrw==" saltValue="nYFfxnuhP8X+WUYujrTl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252069</v>
      </c>
      <c r="D6" s="20">
        <f t="shared" si="3"/>
        <v>46</v>
      </c>
      <c r="E6" s="20">
        <f t="shared" si="3"/>
        <v>1</v>
      </c>
      <c r="F6" s="20">
        <f t="shared" si="3"/>
        <v>0</v>
      </c>
      <c r="G6" s="20">
        <f t="shared" si="3"/>
        <v>1</v>
      </c>
      <c r="H6" s="20" t="str">
        <f t="shared" si="3"/>
        <v>滋賀県　草津市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85.46</v>
      </c>
      <c r="P6" s="21">
        <f t="shared" si="3"/>
        <v>99.87</v>
      </c>
      <c r="Q6" s="21">
        <f t="shared" si="3"/>
        <v>2431</v>
      </c>
      <c r="R6" s="21">
        <f t="shared" si="3"/>
        <v>140515</v>
      </c>
      <c r="S6" s="21">
        <f t="shared" si="3"/>
        <v>67.819999999999993</v>
      </c>
      <c r="T6" s="21">
        <f t="shared" si="3"/>
        <v>2071.88</v>
      </c>
      <c r="U6" s="21">
        <f t="shared" si="3"/>
        <v>140315</v>
      </c>
      <c r="V6" s="21">
        <f t="shared" si="3"/>
        <v>48.65</v>
      </c>
      <c r="W6" s="21">
        <f t="shared" si="3"/>
        <v>2884.17</v>
      </c>
      <c r="X6" s="22">
        <f>IF(X7="",NA(),X7)</f>
        <v>109.84</v>
      </c>
      <c r="Y6" s="22">
        <f t="shared" ref="Y6:AG6" si="4">IF(Y7="",NA(),Y7)</f>
        <v>112.9</v>
      </c>
      <c r="Z6" s="22">
        <f t="shared" si="4"/>
        <v>115.1</v>
      </c>
      <c r="AA6" s="22">
        <f t="shared" si="4"/>
        <v>113.54</v>
      </c>
      <c r="AB6" s="22">
        <f t="shared" si="4"/>
        <v>111.91</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352.78</v>
      </c>
      <c r="AU6" s="22">
        <f t="shared" ref="AU6:BC6" si="6">IF(AU7="",NA(),AU7)</f>
        <v>392.52</v>
      </c>
      <c r="AV6" s="22">
        <f t="shared" si="6"/>
        <v>397.98</v>
      </c>
      <c r="AW6" s="22">
        <f t="shared" si="6"/>
        <v>326.64</v>
      </c>
      <c r="AX6" s="22">
        <f t="shared" si="6"/>
        <v>437.85</v>
      </c>
      <c r="AY6" s="22">
        <f t="shared" si="6"/>
        <v>360.96</v>
      </c>
      <c r="AZ6" s="22">
        <f t="shared" si="6"/>
        <v>351.29</v>
      </c>
      <c r="BA6" s="22">
        <f t="shared" si="6"/>
        <v>364.24</v>
      </c>
      <c r="BB6" s="22">
        <f t="shared" si="6"/>
        <v>369.82</v>
      </c>
      <c r="BC6" s="22">
        <f t="shared" si="6"/>
        <v>355.75</v>
      </c>
      <c r="BD6" s="21" t="str">
        <f>IF(BD7="","",IF(BD7="-","【-】","【"&amp;SUBSTITUTE(TEXT(BD7,"#,##0.00"),"-","△")&amp;"】"))</f>
        <v>【239.69】</v>
      </c>
      <c r="BE6" s="22">
        <f>IF(BE7="",NA(),BE7)</f>
        <v>242.39</v>
      </c>
      <c r="BF6" s="22">
        <f t="shared" ref="BF6:BN6" si="7">IF(BF7="",NA(),BF7)</f>
        <v>201.82</v>
      </c>
      <c r="BG6" s="22">
        <f t="shared" si="7"/>
        <v>190.28</v>
      </c>
      <c r="BH6" s="22">
        <f t="shared" si="7"/>
        <v>179.7</v>
      </c>
      <c r="BI6" s="22">
        <f t="shared" si="7"/>
        <v>175.86</v>
      </c>
      <c r="BJ6" s="22">
        <f t="shared" si="7"/>
        <v>239.18</v>
      </c>
      <c r="BK6" s="22">
        <f t="shared" si="7"/>
        <v>236.29</v>
      </c>
      <c r="BL6" s="22">
        <f t="shared" si="7"/>
        <v>238.77</v>
      </c>
      <c r="BM6" s="22">
        <f t="shared" si="7"/>
        <v>218.57</v>
      </c>
      <c r="BN6" s="22">
        <f t="shared" si="7"/>
        <v>222.45</v>
      </c>
      <c r="BO6" s="21" t="str">
        <f>IF(BO7="","",IF(BO7="-","【-】","【"&amp;SUBSTITUTE(TEXT(BO7,"#,##0.00"),"-","△")&amp;"】"))</f>
        <v>【264.86】</v>
      </c>
      <c r="BP6" s="22">
        <f>IF(BP7="",NA(),BP7)</f>
        <v>101.61</v>
      </c>
      <c r="BQ6" s="22">
        <f t="shared" ref="BQ6:BY6" si="8">IF(BQ7="",NA(),BQ7)</f>
        <v>114.88</v>
      </c>
      <c r="BR6" s="22">
        <f t="shared" si="8"/>
        <v>114.86</v>
      </c>
      <c r="BS6" s="22">
        <f t="shared" si="8"/>
        <v>114.95</v>
      </c>
      <c r="BT6" s="22">
        <f t="shared" si="8"/>
        <v>113.5</v>
      </c>
      <c r="BU6" s="22">
        <f t="shared" si="8"/>
        <v>101.89</v>
      </c>
      <c r="BV6" s="22">
        <f t="shared" si="8"/>
        <v>104.33</v>
      </c>
      <c r="BW6" s="22">
        <f t="shared" si="8"/>
        <v>98.85</v>
      </c>
      <c r="BX6" s="22">
        <f t="shared" si="8"/>
        <v>101.78</v>
      </c>
      <c r="BY6" s="22">
        <f t="shared" si="8"/>
        <v>100.33</v>
      </c>
      <c r="BZ6" s="21" t="str">
        <f>IF(BZ7="","",IF(BZ7="-","【-】","【"&amp;SUBSTITUTE(TEXT(BZ7,"#,##0.00"),"-","△")&amp;"】"))</f>
        <v>【97.59】</v>
      </c>
      <c r="CA6" s="22">
        <f>IF(CA7="",NA(),CA7)</f>
        <v>113.38</v>
      </c>
      <c r="CB6" s="22">
        <f t="shared" ref="CB6:CJ6" si="9">IF(CB7="",NA(),CB7)</f>
        <v>112.59</v>
      </c>
      <c r="CC6" s="22">
        <f t="shared" si="9"/>
        <v>112.75</v>
      </c>
      <c r="CD6" s="22">
        <f t="shared" si="9"/>
        <v>113.03</v>
      </c>
      <c r="CE6" s="22">
        <f t="shared" si="9"/>
        <v>115.14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76.790000000000006</v>
      </c>
      <c r="CM6" s="22">
        <f t="shared" ref="CM6:CU6" si="10">IF(CM7="",NA(),CM7)</f>
        <v>75.11</v>
      </c>
      <c r="CN6" s="22">
        <f t="shared" si="10"/>
        <v>75.599999999999994</v>
      </c>
      <c r="CO6" s="22">
        <f t="shared" si="10"/>
        <v>75.02</v>
      </c>
      <c r="CP6" s="22">
        <f t="shared" si="10"/>
        <v>75.89</v>
      </c>
      <c r="CQ6" s="22">
        <f t="shared" si="10"/>
        <v>63.23</v>
      </c>
      <c r="CR6" s="22">
        <f t="shared" si="10"/>
        <v>62.59</v>
      </c>
      <c r="CS6" s="22">
        <f t="shared" si="10"/>
        <v>61.81</v>
      </c>
      <c r="CT6" s="22">
        <f t="shared" si="10"/>
        <v>62.35</v>
      </c>
      <c r="CU6" s="22">
        <f t="shared" si="10"/>
        <v>62.69</v>
      </c>
      <c r="CV6" s="21" t="str">
        <f>IF(CV7="","",IF(CV7="-","【-】","【"&amp;SUBSTITUTE(TEXT(CV7,"#,##0.00"),"-","△")&amp;"】"))</f>
        <v>【60.21】</v>
      </c>
      <c r="CW6" s="22">
        <f>IF(CW7="",NA(),CW7)</f>
        <v>95.76</v>
      </c>
      <c r="CX6" s="22">
        <f t="shared" ref="CX6:DF6" si="11">IF(CX7="",NA(),CX7)</f>
        <v>97.95</v>
      </c>
      <c r="CY6" s="22">
        <f t="shared" si="11"/>
        <v>96.57</v>
      </c>
      <c r="CZ6" s="22">
        <f t="shared" si="11"/>
        <v>96.94</v>
      </c>
      <c r="DA6" s="22">
        <f t="shared" si="11"/>
        <v>96.59</v>
      </c>
      <c r="DB6" s="22">
        <f t="shared" si="11"/>
        <v>89.35</v>
      </c>
      <c r="DC6" s="22">
        <f t="shared" si="11"/>
        <v>89.7</v>
      </c>
      <c r="DD6" s="22">
        <f t="shared" si="11"/>
        <v>89.24</v>
      </c>
      <c r="DE6" s="22">
        <f t="shared" si="11"/>
        <v>88.71</v>
      </c>
      <c r="DF6" s="22">
        <f t="shared" si="11"/>
        <v>88.32</v>
      </c>
      <c r="DG6" s="21" t="str">
        <f>IF(DG7="","",IF(DG7="-","【-】","【"&amp;SUBSTITUTE(TEXT(DG7,"#,##0.00"),"-","△")&amp;"】"))</f>
        <v>【89.21】</v>
      </c>
      <c r="DH6" s="22">
        <f>IF(DH7="",NA(),DH7)</f>
        <v>48.54</v>
      </c>
      <c r="DI6" s="22">
        <f t="shared" ref="DI6:DQ6" si="12">IF(DI7="",NA(),DI7)</f>
        <v>49.26</v>
      </c>
      <c r="DJ6" s="22">
        <f t="shared" si="12"/>
        <v>49.83</v>
      </c>
      <c r="DK6" s="22">
        <f t="shared" si="12"/>
        <v>50.4</v>
      </c>
      <c r="DL6" s="22">
        <f t="shared" si="12"/>
        <v>50.92</v>
      </c>
      <c r="DM6" s="22">
        <f t="shared" si="12"/>
        <v>49.62</v>
      </c>
      <c r="DN6" s="22">
        <f t="shared" si="12"/>
        <v>50.5</v>
      </c>
      <c r="DO6" s="22">
        <f t="shared" si="12"/>
        <v>51.28</v>
      </c>
      <c r="DP6" s="22">
        <f t="shared" si="12"/>
        <v>51.95</v>
      </c>
      <c r="DQ6" s="22">
        <f t="shared" si="12"/>
        <v>52.55</v>
      </c>
      <c r="DR6" s="21" t="str">
        <f>IF(DR7="","",IF(DR7="-","【-】","【"&amp;SUBSTITUTE(TEXT(DR7,"#,##0.00"),"-","△")&amp;"】"))</f>
        <v>【52.41】</v>
      </c>
      <c r="DS6" s="22">
        <f>IF(DS7="",NA(),DS7)</f>
        <v>12.72</v>
      </c>
      <c r="DT6" s="22">
        <f t="shared" ref="DT6:EB6" si="13">IF(DT7="",NA(),DT7)</f>
        <v>12.29</v>
      </c>
      <c r="DU6" s="22">
        <f t="shared" si="13"/>
        <v>13.64</v>
      </c>
      <c r="DV6" s="22">
        <f t="shared" si="13"/>
        <v>15.7</v>
      </c>
      <c r="DW6" s="22">
        <f t="shared" si="13"/>
        <v>17.649999999999999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0.55000000000000004</v>
      </c>
      <c r="EE6" s="22">
        <f t="shared" ref="EE6:EM6" si="14">IF(EE7="",NA(),EE7)</f>
        <v>0.56000000000000005</v>
      </c>
      <c r="EF6" s="22">
        <f t="shared" si="14"/>
        <v>0.43</v>
      </c>
      <c r="EG6" s="22">
        <f t="shared" si="14"/>
        <v>0.49</v>
      </c>
      <c r="EH6" s="22">
        <f t="shared" si="14"/>
        <v>0.18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252069</v>
      </c>
      <c r="D7" s="24">
        <v>46</v>
      </c>
      <c r="E7" s="24">
        <v>1</v>
      </c>
      <c r="F7" s="24">
        <v>0</v>
      </c>
      <c r="G7" s="24">
        <v>1</v>
      </c>
      <c r="H7" s="24" t="s">
        <v>92</v>
      </c>
      <c r="I7" s="24" t="s">
        <v>93</v>
      </c>
      <c r="J7" s="24" t="s">
        <v>94</v>
      </c>
      <c r="K7" s="24" t="s">
        <v>95</v>
      </c>
      <c r="L7" s="24" t="s">
        <v>96</v>
      </c>
      <c r="M7" s="24" t="s">
        <v>97</v>
      </c>
      <c r="N7" s="25" t="s">
        <v>98</v>
      </c>
      <c r="O7" s="25">
        <v>85.46</v>
      </c>
      <c r="P7" s="25">
        <v>99.87</v>
      </c>
      <c r="Q7" s="25">
        <v>2431</v>
      </c>
      <c r="R7" s="25">
        <v>140515</v>
      </c>
      <c r="S7" s="25">
        <v>67.819999999999993</v>
      </c>
      <c r="T7" s="25">
        <v>2071.88</v>
      </c>
      <c r="U7" s="25">
        <v>140315</v>
      </c>
      <c r="V7" s="25">
        <v>48.65</v>
      </c>
      <c r="W7" s="25">
        <v>2884.17</v>
      </c>
      <c r="X7" s="25">
        <v>109.84</v>
      </c>
      <c r="Y7" s="25">
        <v>112.9</v>
      </c>
      <c r="Z7" s="25">
        <v>115.1</v>
      </c>
      <c r="AA7" s="25">
        <v>113.54</v>
      </c>
      <c r="AB7" s="25">
        <v>111.91</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352.78</v>
      </c>
      <c r="AU7" s="25">
        <v>392.52</v>
      </c>
      <c r="AV7" s="25">
        <v>397.98</v>
      </c>
      <c r="AW7" s="25">
        <v>326.64</v>
      </c>
      <c r="AX7" s="25">
        <v>437.85</v>
      </c>
      <c r="AY7" s="25">
        <v>360.96</v>
      </c>
      <c r="AZ7" s="25">
        <v>351.29</v>
      </c>
      <c r="BA7" s="25">
        <v>364.24</v>
      </c>
      <c r="BB7" s="25">
        <v>369.82</v>
      </c>
      <c r="BC7" s="25">
        <v>355.75</v>
      </c>
      <c r="BD7" s="25">
        <v>239.69</v>
      </c>
      <c r="BE7" s="25">
        <v>242.39</v>
      </c>
      <c r="BF7" s="25">
        <v>201.82</v>
      </c>
      <c r="BG7" s="25">
        <v>190.28</v>
      </c>
      <c r="BH7" s="25">
        <v>179.7</v>
      </c>
      <c r="BI7" s="25">
        <v>175.86</v>
      </c>
      <c r="BJ7" s="25">
        <v>239.18</v>
      </c>
      <c r="BK7" s="25">
        <v>236.29</v>
      </c>
      <c r="BL7" s="25">
        <v>238.77</v>
      </c>
      <c r="BM7" s="25">
        <v>218.57</v>
      </c>
      <c r="BN7" s="25">
        <v>222.45</v>
      </c>
      <c r="BO7" s="25">
        <v>264.86</v>
      </c>
      <c r="BP7" s="25">
        <v>101.61</v>
      </c>
      <c r="BQ7" s="25">
        <v>114.88</v>
      </c>
      <c r="BR7" s="25">
        <v>114.86</v>
      </c>
      <c r="BS7" s="25">
        <v>114.95</v>
      </c>
      <c r="BT7" s="25">
        <v>113.5</v>
      </c>
      <c r="BU7" s="25">
        <v>101.89</v>
      </c>
      <c r="BV7" s="25">
        <v>104.33</v>
      </c>
      <c r="BW7" s="25">
        <v>98.85</v>
      </c>
      <c r="BX7" s="25">
        <v>101.78</v>
      </c>
      <c r="BY7" s="25">
        <v>100.33</v>
      </c>
      <c r="BZ7" s="25">
        <v>97.59</v>
      </c>
      <c r="CA7" s="25">
        <v>113.38</v>
      </c>
      <c r="CB7" s="25">
        <v>112.59</v>
      </c>
      <c r="CC7" s="25">
        <v>112.75</v>
      </c>
      <c r="CD7" s="25">
        <v>113.03</v>
      </c>
      <c r="CE7" s="25">
        <v>115.14</v>
      </c>
      <c r="CF7" s="25">
        <v>156.32</v>
      </c>
      <c r="CG7" s="25">
        <v>157.4</v>
      </c>
      <c r="CH7" s="25">
        <v>162.61000000000001</v>
      </c>
      <c r="CI7" s="25">
        <v>163.94</v>
      </c>
      <c r="CJ7" s="25">
        <v>169.31</v>
      </c>
      <c r="CK7" s="25">
        <v>181.66</v>
      </c>
      <c r="CL7" s="25">
        <v>76.790000000000006</v>
      </c>
      <c r="CM7" s="25">
        <v>75.11</v>
      </c>
      <c r="CN7" s="25">
        <v>75.599999999999994</v>
      </c>
      <c r="CO7" s="25">
        <v>75.02</v>
      </c>
      <c r="CP7" s="25">
        <v>75.89</v>
      </c>
      <c r="CQ7" s="25">
        <v>63.23</v>
      </c>
      <c r="CR7" s="25">
        <v>62.59</v>
      </c>
      <c r="CS7" s="25">
        <v>61.81</v>
      </c>
      <c r="CT7" s="25">
        <v>62.35</v>
      </c>
      <c r="CU7" s="25">
        <v>62.69</v>
      </c>
      <c r="CV7" s="25">
        <v>60.21</v>
      </c>
      <c r="CW7" s="25">
        <v>95.76</v>
      </c>
      <c r="CX7" s="25">
        <v>97.95</v>
      </c>
      <c r="CY7" s="25">
        <v>96.57</v>
      </c>
      <c r="CZ7" s="25">
        <v>96.94</v>
      </c>
      <c r="DA7" s="25">
        <v>96.59</v>
      </c>
      <c r="DB7" s="25">
        <v>89.35</v>
      </c>
      <c r="DC7" s="25">
        <v>89.7</v>
      </c>
      <c r="DD7" s="25">
        <v>89.24</v>
      </c>
      <c r="DE7" s="25">
        <v>88.71</v>
      </c>
      <c r="DF7" s="25">
        <v>88.32</v>
      </c>
      <c r="DG7" s="25">
        <v>89.21</v>
      </c>
      <c r="DH7" s="25">
        <v>48.54</v>
      </c>
      <c r="DI7" s="25">
        <v>49.26</v>
      </c>
      <c r="DJ7" s="25">
        <v>49.83</v>
      </c>
      <c r="DK7" s="25">
        <v>50.4</v>
      </c>
      <c r="DL7" s="25">
        <v>50.92</v>
      </c>
      <c r="DM7" s="25">
        <v>49.62</v>
      </c>
      <c r="DN7" s="25">
        <v>50.5</v>
      </c>
      <c r="DO7" s="25">
        <v>51.28</v>
      </c>
      <c r="DP7" s="25">
        <v>51.95</v>
      </c>
      <c r="DQ7" s="25">
        <v>52.55</v>
      </c>
      <c r="DR7" s="25">
        <v>52.41</v>
      </c>
      <c r="DS7" s="25">
        <v>12.72</v>
      </c>
      <c r="DT7" s="25">
        <v>12.29</v>
      </c>
      <c r="DU7" s="25">
        <v>13.64</v>
      </c>
      <c r="DV7" s="25">
        <v>15.7</v>
      </c>
      <c r="DW7" s="25">
        <v>17.649999999999999</v>
      </c>
      <c r="DX7" s="25">
        <v>19.510000000000002</v>
      </c>
      <c r="DY7" s="25">
        <v>21.19</v>
      </c>
      <c r="DZ7" s="25">
        <v>22.64</v>
      </c>
      <c r="EA7" s="25">
        <v>24.49</v>
      </c>
      <c r="EB7" s="25">
        <v>25.85</v>
      </c>
      <c r="EC7" s="25">
        <v>26.78</v>
      </c>
      <c r="ED7" s="25">
        <v>0.55000000000000004</v>
      </c>
      <c r="EE7" s="25">
        <v>0.56000000000000005</v>
      </c>
      <c r="EF7" s="25">
        <v>0.43</v>
      </c>
      <c r="EG7" s="25">
        <v>0.49</v>
      </c>
      <c r="EH7" s="25">
        <v>0.18</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2025-12-12T09:19:04Z</dcterms:created>
  <dcterms:modified xsi:type="dcterms:W3CDTF">2026-02-02T01:24:52Z</dcterms:modified>
  <cp:category/>
</cp:coreProperties>
</file>