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7_補助金\00_補助金交付要綱\"/>
    </mc:Choice>
  </mc:AlternateContent>
  <xr:revisionPtr revIDLastSave="0" documentId="13_ncr:1_{886BBEE3-983B-49DD-AB8F-5898B1F39510}" xr6:coauthVersionLast="47" xr6:coauthVersionMax="47" xr10:uidLastSave="{00000000-0000-0000-0000-000000000000}"/>
  <bookViews>
    <workbookView xWindow="4430" yWindow="-10910" windowWidth="19420" windowHeight="10300" tabRatio="717" xr2:uid="{00000000-000D-0000-FFFF-FFFF00000000}"/>
  </bookViews>
  <sheets>
    <sheet name="別紙５" sheetId="17" r:id="rId1"/>
    <sheet name="別紙６" sheetId="15" r:id="rId2"/>
  </sheets>
  <definedNames>
    <definedName name="_xlnm.Print_Area" localSheetId="0">別紙５!$A$1:$N$43</definedName>
    <definedName name="_xlnm.Print_Area" localSheetId="1">別紙６!$A$1:$E$28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17" l="1"/>
  <c r="L31" i="17"/>
  <c r="L25" i="17"/>
  <c r="L18" i="17"/>
  <c r="M18" i="17"/>
  <c r="L15" i="17"/>
  <c r="L16" i="17"/>
  <c r="F19" i="17"/>
  <c r="G19" i="17" s="1"/>
  <c r="H19" i="17" s="1"/>
  <c r="F20" i="17"/>
  <c r="G20" i="17" s="1"/>
  <c r="H20" i="17" s="1"/>
  <c r="F21" i="17"/>
  <c r="G21" i="17"/>
  <c r="H21" i="17" s="1"/>
  <c r="F22" i="17"/>
  <c r="G22" i="17"/>
  <c r="H22" i="17"/>
  <c r="F39" i="17" l="1"/>
  <c r="G39" i="17" s="1"/>
  <c r="H39" i="17" s="1"/>
  <c r="F33" i="17"/>
  <c r="G33" i="17"/>
  <c r="H33" i="17" s="1"/>
  <c r="F34" i="17"/>
  <c r="G34" i="17" s="1"/>
  <c r="H34" i="17" s="1"/>
  <c r="F35" i="17"/>
  <c r="G35" i="17"/>
  <c r="H35" i="17" s="1"/>
  <c r="F27" i="17"/>
  <c r="G27" i="17"/>
  <c r="H27" i="17" s="1"/>
  <c r="F28" i="17"/>
  <c r="G28" i="17" s="1"/>
  <c r="H28" i="17" s="1"/>
  <c r="F29" i="17"/>
  <c r="G29" i="17" s="1"/>
  <c r="H29" i="17" s="1"/>
  <c r="F16" i="17"/>
  <c r="G16" i="17" s="1"/>
  <c r="H16" i="17" s="1"/>
  <c r="I16" i="17" s="1"/>
  <c r="J16" i="17" s="1"/>
  <c r="K16" i="17" s="1"/>
  <c r="C26" i="15"/>
  <c r="E40" i="17" l="1"/>
  <c r="F38" i="17"/>
  <c r="G38" i="17" s="1"/>
  <c r="H38" i="17" s="1"/>
  <c r="F37" i="17"/>
  <c r="G37" i="17" s="1"/>
  <c r="H37" i="17" s="1"/>
  <c r="I37" i="17" s="1"/>
  <c r="J37" i="17" s="1"/>
  <c r="K37" i="17" s="1"/>
  <c r="M37" i="17" s="1"/>
  <c r="N37" i="17" s="1"/>
  <c r="F32" i="17"/>
  <c r="G32" i="17" s="1"/>
  <c r="H32" i="17" s="1"/>
  <c r="F31" i="17"/>
  <c r="G31" i="17" s="1"/>
  <c r="H31" i="17" s="1"/>
  <c r="I31" i="17" s="1"/>
  <c r="J31" i="17" s="1"/>
  <c r="K31" i="17" s="1"/>
  <c r="M31" i="17" s="1"/>
  <c r="N31" i="17" s="1"/>
  <c r="F26" i="17"/>
  <c r="G26" i="17" s="1"/>
  <c r="H26" i="17" s="1"/>
  <c r="F25" i="17"/>
  <c r="G25" i="17" s="1"/>
  <c r="H25" i="17" s="1"/>
  <c r="I25" i="17" s="1"/>
  <c r="J25" i="17" s="1"/>
  <c r="M25" i="17" s="1"/>
  <c r="N25" i="17" s="1"/>
  <c r="N18" i="17"/>
  <c r="F18" i="17"/>
  <c r="G18" i="17" s="1"/>
  <c r="H18" i="17" s="1"/>
  <c r="I18" i="17" s="1"/>
  <c r="J18" i="17" s="1"/>
  <c r="F15" i="17"/>
  <c r="G15" i="17" s="1"/>
  <c r="H15" i="17" s="1"/>
  <c r="I15" i="17" s="1"/>
  <c r="J15" i="17" s="1"/>
  <c r="K15" i="17" s="1"/>
  <c r="F14" i="17"/>
  <c r="G14" i="17" s="1"/>
  <c r="G40" i="17" l="1"/>
  <c r="H14" i="17"/>
  <c r="F40" i="17"/>
  <c r="H40" i="17" l="1"/>
  <c r="I14" i="17"/>
  <c r="I40" i="17" l="1"/>
  <c r="J14" i="17"/>
  <c r="K14" i="17" l="1"/>
  <c r="L14" i="17" s="1"/>
  <c r="M14" i="17" s="1"/>
  <c r="N14" i="17" s="1"/>
  <c r="N40" i="17" s="1"/>
  <c r="J40" i="17"/>
  <c r="L40" i="17" l="1"/>
  <c r="C9" i="15" s="1"/>
  <c r="M40" i="17" l="1"/>
  <c r="C7" i="15" s="1"/>
  <c r="C17" i="15"/>
  <c r="C21" i="15" s="1"/>
  <c r="C11" i="15" l="1"/>
</calcChain>
</file>

<file path=xl/sharedStrings.xml><?xml version="1.0" encoding="utf-8"?>
<sst xmlns="http://schemas.openxmlformats.org/spreadsheetml/2006/main" count="121" uniqueCount="92">
  <si>
    <t>基準額</t>
    <rPh sb="0" eb="3">
      <t>キジュンガク</t>
    </rPh>
    <phoneticPr fontId="2"/>
  </si>
  <si>
    <t>合計</t>
    <rPh sb="0" eb="2">
      <t>ゴウケイ</t>
    </rPh>
    <phoneticPr fontId="2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</si>
  <si>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</si>
  <si>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</si>
  <si>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</si>
  <si>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</si>
  <si>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</si>
  <si>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</si>
  <si>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合計</t>
    <rPh sb="0" eb="2">
      <t>ゴウケイ</t>
    </rPh>
    <phoneticPr fontId="3"/>
  </si>
  <si>
    <t>２　支出</t>
    <rPh sb="2" eb="4">
      <t>シシュツ</t>
    </rPh>
    <phoneticPr fontId="3"/>
  </si>
  <si>
    <t>上記のとおり、相違ないことを証明します。</t>
    <rPh sb="0" eb="2">
      <t>ジョウキ</t>
    </rPh>
    <rPh sb="7" eb="9">
      <t>ソウイ</t>
    </rPh>
    <rPh sb="14" eb="16">
      <t>ショウメイ</t>
    </rPh>
    <phoneticPr fontId="2"/>
  </si>
  <si>
    <t>区分（科目）</t>
    <rPh sb="0" eb="2">
      <t>クブン</t>
    </rPh>
    <rPh sb="3" eb="5">
      <t>カモク</t>
    </rPh>
    <phoneticPr fontId="3"/>
  </si>
  <si>
    <t>数量</t>
    <rPh sb="0" eb="2">
      <t>スウリョウ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</si>
  <si>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</si>
  <si>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</si>
  <si>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B</t>
    <phoneticPr fontId="2"/>
  </si>
  <si>
    <t>寄附金
その他の
収入</t>
    <rPh sb="0" eb="3">
      <t>キフキン</t>
    </rPh>
    <rPh sb="6" eb="7">
      <t>タ</t>
    </rPh>
    <rPh sb="9" eb="11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</si>
  <si>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</si>
  <si>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差引額
（補助対象
経費）</t>
    <rPh sb="0" eb="3">
      <t>サシヒキガク</t>
    </rPh>
    <rPh sb="5" eb="7">
      <t>ホジョ</t>
    </rPh>
    <rPh sb="7" eb="9">
      <t>タイショウ</t>
    </rPh>
    <rPh sb="10" eb="12">
      <t>ケイヒ</t>
    </rPh>
    <phoneticPr fontId="2"/>
  </si>
  <si>
    <t>法人名</t>
    <rPh sb="0" eb="2">
      <t>ホウジン</t>
    </rPh>
    <rPh sb="2" eb="3">
      <t>メイ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</si>
  <si>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</si>
  <si>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収入額</t>
    <rPh sb="0" eb="2">
      <t>シュウニュウ</t>
    </rPh>
    <rPh sb="2" eb="3">
      <t>サンガク</t>
    </rPh>
    <phoneticPr fontId="3"/>
  </si>
  <si>
    <t>支出額</t>
    <rPh sb="0" eb="2">
      <t>シシュツ</t>
    </rPh>
    <rPh sb="2" eb="3">
      <t>サンガク</t>
    </rPh>
    <phoneticPr fontId="3"/>
  </si>
  <si>
    <t>別紙５（様式第４号関係）</t>
    <rPh sb="4" eb="6">
      <t>ヨウシキ</t>
    </rPh>
    <rPh sb="6" eb="7">
      <t>ダイ</t>
    </rPh>
    <rPh sb="8" eb="9">
      <t>ゴウ</t>
    </rPh>
    <rPh sb="9" eb="11">
      <t>カンケイ</t>
    </rPh>
    <phoneticPr fontId="2"/>
  </si>
  <si>
    <t>事業所名</t>
    <rPh sb="0" eb="3">
      <t>ジギョウショ</t>
    </rPh>
    <rPh sb="3" eb="4">
      <t>メイ</t>
    </rPh>
    <phoneticPr fontId="2"/>
  </si>
  <si>
    <t>G</t>
    <phoneticPr fontId="2"/>
  </si>
  <si>
    <t>別紙６（様式第４号関係）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3"/>
  </si>
  <si>
    <t>A</t>
    <phoneticPr fontId="2"/>
  </si>
  <si>
    <t>手入力</t>
    <rPh sb="0" eb="3">
      <t>テニュウリョク</t>
    </rPh>
    <phoneticPr fontId="2"/>
  </si>
  <si>
    <t>自動計算</t>
    <rPh sb="0" eb="4">
      <t>ジドウケイサン</t>
    </rPh>
    <phoneticPr fontId="2"/>
  </si>
  <si>
    <t>法人（事業者）名</t>
    <rPh sb="0" eb="2">
      <t>ホウジン</t>
    </rPh>
    <rPh sb="3" eb="6">
      <t>ジギョウシャ</t>
    </rPh>
    <rPh sb="7" eb="8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</si>
  <si>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</si>
  <si>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自動計算（支出の合計額と一致するか確認してください）</t>
    <rPh sb="0" eb="4">
      <t>ジドウケイサン</t>
    </rPh>
    <rPh sb="5" eb="7">
      <t>シシュツ</t>
    </rPh>
    <rPh sb="8" eb="11">
      <t>ゴウケイガク</t>
    </rPh>
    <rPh sb="12" eb="14">
      <t>イッチ</t>
    </rPh>
    <rPh sb="17" eb="19">
      <t>カクニン</t>
    </rPh>
    <phoneticPr fontId="2"/>
  </si>
  <si>
    <t>自動計算（収入の合計額と一致するか確認してください）</t>
    <rPh sb="0" eb="4">
      <t>ジドウケイサン</t>
    </rPh>
    <rPh sb="5" eb="7">
      <t>シュウニュウ</t>
    </rPh>
    <rPh sb="8" eb="11">
      <t>ゴウケイガク</t>
    </rPh>
    <rPh sb="12" eb="14">
      <t>イッチ</t>
    </rPh>
    <rPh sb="17" eb="19">
      <t>カクニン</t>
    </rPh>
    <phoneticPr fontId="2"/>
  </si>
  <si>
    <t>事業費</t>
    <rPh sb="0" eb="3">
      <t>ジギョウヒ</t>
    </rPh>
    <phoneticPr fontId="2"/>
  </si>
  <si>
    <t>介護老人福祉施設</t>
    <rPh sb="0" eb="4">
      <t>カイゴロウジン</t>
    </rPh>
    <rPh sb="4" eb="8">
      <t>フクシシセツ</t>
    </rPh>
    <phoneticPr fontId="2"/>
  </si>
  <si>
    <t>介護老人保健施設</t>
    <rPh sb="0" eb="8">
      <t>カイゴロウジンホケンシセツ</t>
    </rPh>
    <phoneticPr fontId="2"/>
  </si>
  <si>
    <t>介護医療院</t>
    <rPh sb="0" eb="4">
      <t>カイゴイリョウ</t>
    </rPh>
    <rPh sb="4" eb="5">
      <t>イン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</si>
  <si>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</si>
  <si>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6">
      <t>ニュウヨクカイゴ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</si>
  <si>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</si>
  <si>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</si>
  <si>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通所介護</t>
    <rPh sb="0" eb="4">
      <t>ツウショカイゴ</t>
    </rPh>
    <phoneticPr fontId="2"/>
  </si>
  <si>
    <t>通所リハビリテーション</t>
    <rPh sb="0" eb="2">
      <t>ツウショ</t>
    </rPh>
    <phoneticPr fontId="2"/>
  </si>
  <si>
    <t>短期入所生活介護</t>
    <rPh sb="0" eb="4">
      <t>タンキニュウショ</t>
    </rPh>
    <rPh sb="4" eb="6">
      <t>セイカツ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</si>
  <si>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</si>
  <si>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4">
      <t>フクシヨウグ</t>
    </rPh>
    <rPh sb="4" eb="6">
      <t>タイヨ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</si>
  <si>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</si>
  <si>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</si>
  <si>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定期巡回・随時対応型訪問看護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カンゴ</t>
    </rPh>
    <phoneticPr fontId="2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</si>
  <si>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</si>
  <si>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</si>
  <si>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11">
      <t>ショウキボタキノウガタキョタクカイゴ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</si>
  <si>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</si>
  <si>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地域密着型介護老人福祉施設</t>
    <rPh sb="0" eb="5">
      <t>チイキミッチャクガタ</t>
    </rPh>
    <rPh sb="5" eb="7">
      <t>カイゴ</t>
    </rPh>
    <rPh sb="7" eb="13">
      <t>ロウジンフクシシセツ</t>
    </rPh>
    <phoneticPr fontId="2"/>
  </si>
  <si>
    <t>地域密着型特定施設入居者生活介護</t>
    <rPh sb="0" eb="5">
      <t>チイキミッチャクガタ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</si>
  <si>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2"/>
  </si>
  <si>
    <t>代表者職名</t>
    <rPh sb="0" eb="3">
      <t>ダイヒョウシャ</t>
    </rPh>
    <rPh sb="3" eb="4">
      <t>ショク</t>
    </rPh>
    <phoneticPr fontId="2"/>
  </si>
  <si>
    <t>導入または整備内容</t>
    <rPh sb="0" eb="2">
      <t>ドウニュウ</t>
    </rPh>
    <rPh sb="5" eb="7">
      <t>セイビ</t>
    </rPh>
    <rPh sb="7" eb="9">
      <t>ナイヨウ</t>
    </rPh>
    <phoneticPr fontId="2"/>
  </si>
  <si>
    <t>令和　　年　　月　　日</t>
    <rPh sb="0" eb="2">
      <t>レイワ</t>
    </rPh>
    <rPh sb="6" eb="7">
      <t>ガツ</t>
    </rPh>
    <rPh sb="9" eb="10">
      <t>ヒ</t>
    </rPh>
    <phoneticPr fontId="2"/>
  </si>
  <si>
    <t>令和７年度　滋賀県介護職員職場環境改善支援事業費補助金精算書</t>
    <rPh sb="27" eb="29">
      <t>セイサン</t>
    </rPh>
    <rPh sb="29" eb="30">
      <t>ショ</t>
    </rPh>
    <phoneticPr fontId="2"/>
  </si>
  <si>
    <t>単価
（税抜き）</t>
    <rPh sb="0" eb="2">
      <t>タンカ</t>
    </rPh>
    <rPh sb="4" eb="5">
      <t>ゼイ</t>
    </rPh>
    <rPh sb="5" eb="6">
      <t>ヌ</t>
    </rPh>
    <phoneticPr fontId="2"/>
  </si>
  <si>
    <t>差引額計
（補助対象
　経費計）</t>
    <rPh sb="0" eb="2">
      <t>サシヒキ</t>
    </rPh>
    <rPh sb="2" eb="3">
      <t>ガク</t>
    </rPh>
    <rPh sb="3" eb="4">
      <t>ケイ</t>
    </rPh>
    <rPh sb="6" eb="8">
      <t>ホジョ</t>
    </rPh>
    <rPh sb="8" eb="10">
      <t>タイショウ</t>
    </rPh>
    <rPh sb="12" eb="14">
      <t>ケイヒ</t>
    </rPh>
    <rPh sb="14" eb="15">
      <t>ケイ</t>
    </rPh>
    <phoneticPr fontId="2"/>
  </si>
  <si>
    <t>補助基本額
F＝E'×4/5
(※１)</t>
    <rPh sb="0" eb="2">
      <t>ホジョ</t>
    </rPh>
    <rPh sb="2" eb="4">
      <t>キホン</t>
    </rPh>
    <rPh sb="4" eb="5">
      <t>ガク</t>
    </rPh>
    <phoneticPr fontId="2"/>
  </si>
  <si>
    <t>C=A×B</t>
    <phoneticPr fontId="2"/>
  </si>
  <si>
    <t>D</t>
    <phoneticPr fontId="2"/>
  </si>
  <si>
    <t>E＝C－D</t>
    <phoneticPr fontId="2"/>
  </si>
  <si>
    <t>E=E'</t>
    <phoneticPr fontId="2"/>
  </si>
  <si>
    <t>H</t>
    <phoneticPr fontId="2"/>
  </si>
  <si>
    <t>I</t>
    <phoneticPr fontId="2"/>
  </si>
  <si>
    <t>-</t>
    <phoneticPr fontId="2"/>
  </si>
  <si>
    <t>－</t>
    <phoneticPr fontId="2"/>
  </si>
  <si>
    <t>※1　F欄中の補助率は、5分の4を適用すること。</t>
    <rPh sb="4" eb="5">
      <t>ラン</t>
    </rPh>
    <rPh sb="5" eb="6">
      <t>チュウ</t>
    </rPh>
    <rPh sb="13" eb="14">
      <t>ブン</t>
    </rPh>
    <rPh sb="17" eb="19">
      <t>テキヨウ</t>
    </rPh>
    <phoneticPr fontId="2"/>
  </si>
  <si>
    <t>※2　G欄は、種別に応じた基準額を記載すること。</t>
    <rPh sb="4" eb="5">
      <t>ラン</t>
    </rPh>
    <rPh sb="7" eb="9">
      <t>シュベツ</t>
    </rPh>
    <rPh sb="10" eb="11">
      <t>オウ</t>
    </rPh>
    <rPh sb="13" eb="15">
      <t>キジュン</t>
    </rPh>
    <rPh sb="15" eb="16">
      <t>ガク</t>
    </rPh>
    <rPh sb="17" eb="19">
      <t>キサイ</t>
    </rPh>
    <phoneticPr fontId="2"/>
  </si>
  <si>
    <t>※3　H欄は、F欄とG欄とを比較して低い額を記載すること。</t>
    <rPh sb="4" eb="5">
      <t>ラン</t>
    </rPh>
    <rPh sb="8" eb="9">
      <t>ラン</t>
    </rPh>
    <rPh sb="11" eb="12">
      <t>ラン</t>
    </rPh>
    <rPh sb="14" eb="16">
      <t>ヒカク</t>
    </rPh>
    <rPh sb="18" eb="19">
      <t>ヒク</t>
    </rPh>
    <rPh sb="20" eb="21">
      <t>ガク</t>
    </rPh>
    <rPh sb="22" eb="24">
      <t>キサイ</t>
    </rPh>
    <phoneticPr fontId="2"/>
  </si>
  <si>
    <t>自動計算or選択or手入力</t>
    <rPh sb="0" eb="4">
      <t>ジドウケイサン</t>
    </rPh>
    <rPh sb="6" eb="8">
      <t>センタク</t>
    </rPh>
    <rPh sb="10" eb="13">
      <t>テニュウリョク</t>
    </rPh>
    <phoneticPr fontId="2"/>
  </si>
  <si>
    <t>差引額</t>
    <rPh sb="0" eb="3">
      <t>サシヒキガク</t>
    </rPh>
    <phoneticPr fontId="2"/>
  </si>
  <si>
    <t>J＝I-H</t>
    <phoneticPr fontId="2"/>
  </si>
  <si>
    <t>令和７年度　滋賀県介護職員職場環境改善支援
事業費補助金に係る収支決算書（見込書）</t>
    <rPh sb="29" eb="30">
      <t>カカ</t>
    </rPh>
    <rPh sb="31" eb="33">
      <t>シュウシ</t>
    </rPh>
    <rPh sb="33" eb="36">
      <t>ケッサンショ</t>
    </rPh>
    <rPh sb="37" eb="39">
      <t>ミコ</t>
    </rPh>
    <rPh sb="39" eb="40">
      <t>ショ</t>
    </rPh>
    <phoneticPr fontId="3"/>
  </si>
  <si>
    <t>【別紙１から自動で転記されます。】</t>
    <rPh sb="1" eb="3">
      <t>ベッシ</t>
    </rPh>
    <rPh sb="6" eb="8">
      <t>ジドウ</t>
    </rPh>
    <rPh sb="9" eb="11">
      <t>テンキ</t>
    </rPh>
    <phoneticPr fontId="2"/>
  </si>
  <si>
    <t>※法人の代表者（理事長、会長、代表取締役等）について記入してください。</t>
    <rPh sb="1" eb="3">
      <t>ホウジン</t>
    </rPh>
    <rPh sb="4" eb="7">
      <t>ダイヒョウシャ</t>
    </rPh>
    <rPh sb="8" eb="11">
      <t>リジチョウ</t>
    </rPh>
    <rPh sb="12" eb="14">
      <t>カイチョウ</t>
    </rPh>
    <rPh sb="15" eb="20">
      <t>ダイヒョウトリシマリヤク</t>
    </rPh>
    <rPh sb="20" eb="21">
      <t>ナド</t>
    </rPh>
    <rPh sb="26" eb="28">
      <t>キニュウ</t>
    </rPh>
    <phoneticPr fontId="2"/>
  </si>
  <si>
    <t>【別紙５から自動で転記されます。】（誤りが無いか確認してください）</t>
    <rPh sb="1" eb="3">
      <t>ベッシ</t>
    </rPh>
    <rPh sb="6" eb="8">
      <t>ジドウ</t>
    </rPh>
    <rPh sb="9" eb="11">
      <t>テンキ</t>
    </rPh>
    <rPh sb="18" eb="19">
      <t>アヤマ</t>
    </rPh>
    <rPh sb="21" eb="22">
      <t>ナ</t>
    </rPh>
    <rPh sb="24" eb="26">
      <t>カクニン</t>
    </rPh>
    <phoneticPr fontId="2"/>
  </si>
  <si>
    <t>第３条(1)アの内 移乗支援（装着型・非装着型）・入浴支援、第３条(1)イで示す機器等</t>
    <rPh sb="0" eb="1">
      <t>ダイ</t>
    </rPh>
    <rPh sb="2" eb="3">
      <t>ジョウ</t>
    </rPh>
    <rPh sb="8" eb="9">
      <t>ウチ</t>
    </rPh>
    <rPh sb="10" eb="12">
      <t>イジョウ</t>
    </rPh>
    <rPh sb="12" eb="14">
      <t>シエン</t>
    </rPh>
    <rPh sb="15" eb="18">
      <t>ソウチャクガタ</t>
    </rPh>
    <rPh sb="19" eb="20">
      <t>ヒ</t>
    </rPh>
    <rPh sb="20" eb="23">
      <t>ソウチャクガタ</t>
    </rPh>
    <rPh sb="25" eb="27">
      <t>ニュウヨク</t>
    </rPh>
    <rPh sb="27" eb="29">
      <t>シエン</t>
    </rPh>
    <rPh sb="30" eb="31">
      <t>ダイ</t>
    </rPh>
    <rPh sb="32" eb="33">
      <t>ジョウ</t>
    </rPh>
    <rPh sb="38" eb="39">
      <t>シメ</t>
    </rPh>
    <rPh sb="40" eb="42">
      <t>キキ</t>
    </rPh>
    <rPh sb="42" eb="43">
      <t>ナド</t>
    </rPh>
    <phoneticPr fontId="2"/>
  </si>
  <si>
    <r>
      <t xml:space="preserve">　　　　　　　　　　　　　　　　　　　　　　　　　　　　　　　　　　　　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phoneticPr fontId="2"/>
  </si>
  <si>
    <t>（含む場合はチェックしてください。）</t>
    <rPh sb="1" eb="2">
      <t>フク</t>
    </rPh>
    <rPh sb="3" eb="5">
      <t>バアイ</t>
    </rPh>
    <phoneticPr fontId="2"/>
  </si>
  <si>
    <r>
      <t xml:space="preserve">第３条(1)アの内 介護業務支援に該当する「介護ソフト」　　　　　　　　　 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rPh sb="0" eb="62">
      <t>カイゴギョウムシエンガイトウカイゴ</t>
    </rPh>
    <phoneticPr fontId="2"/>
  </si>
  <si>
    <t>上記以外
（第３条(1)アの内 移動支援、排泄支援、見守り・コミュニケーション、「介護ソフト」以外の介護業務支援、機能訓練支援、食事・栄養管理支援、認知症生活支援・認知症ケア支援）</t>
    <rPh sb="0" eb="2">
      <t>ジョウキ</t>
    </rPh>
    <rPh sb="2" eb="4">
      <t>イガイ</t>
    </rPh>
    <rPh sb="16" eb="18">
      <t>イドウ</t>
    </rPh>
    <rPh sb="18" eb="20">
      <t>シエン</t>
    </rPh>
    <rPh sb="21" eb="23">
      <t>ハイセツ</t>
    </rPh>
    <rPh sb="23" eb="25">
      <t>シエン</t>
    </rPh>
    <rPh sb="26" eb="28">
      <t>ミマモ</t>
    </rPh>
    <rPh sb="41" eb="43">
      <t>カイゴ</t>
    </rPh>
    <rPh sb="47" eb="49">
      <t>イガイ</t>
    </rPh>
    <rPh sb="50" eb="52">
      <t>カイゴ</t>
    </rPh>
    <rPh sb="52" eb="54">
      <t>ギョウム</t>
    </rPh>
    <rPh sb="54" eb="56">
      <t>シエン</t>
    </rPh>
    <rPh sb="57" eb="59">
      <t>キノウ</t>
    </rPh>
    <rPh sb="59" eb="61">
      <t>クンレン</t>
    </rPh>
    <rPh sb="61" eb="63">
      <t>シエン</t>
    </rPh>
    <rPh sb="64" eb="66">
      <t>ショクジ</t>
    </rPh>
    <rPh sb="67" eb="69">
      <t>エイヨウ</t>
    </rPh>
    <rPh sb="69" eb="71">
      <t>カンリ</t>
    </rPh>
    <rPh sb="71" eb="73">
      <t>シエン</t>
    </rPh>
    <rPh sb="74" eb="77">
      <t>ニンチショウ</t>
    </rPh>
    <rPh sb="77" eb="79">
      <t>セイカツ</t>
    </rPh>
    <rPh sb="79" eb="81">
      <t>シエン</t>
    </rPh>
    <rPh sb="82" eb="85">
      <t>ニンチショウ</t>
    </rPh>
    <rPh sb="87" eb="89">
      <t>シエン</t>
    </rPh>
    <phoneticPr fontId="2"/>
  </si>
  <si>
    <t>要綱第３条（３）導入支援と一体的に行う業務改善支援に係る経費</t>
    <rPh sb="0" eb="3">
      <t>ヨウコウダイ</t>
    </rPh>
    <rPh sb="4" eb="5">
      <t>ジョウ</t>
    </rPh>
    <rPh sb="8" eb="10">
      <t>ドウニュウ</t>
    </rPh>
    <rPh sb="10" eb="12">
      <t>シエン</t>
    </rPh>
    <rPh sb="13" eb="16">
      <t>イッタイテキ</t>
    </rPh>
    <rPh sb="17" eb="18">
      <t>オコナ</t>
    </rPh>
    <rPh sb="19" eb="21">
      <t>ギョウム</t>
    </rPh>
    <rPh sb="21" eb="23">
      <t>カイゼン</t>
    </rPh>
    <rPh sb="23" eb="25">
      <t>シエン</t>
    </rPh>
    <rPh sb="26" eb="27">
      <t>カカ</t>
    </rPh>
    <rPh sb="28" eb="30">
      <t>ケイヒ</t>
    </rPh>
    <phoneticPr fontId="2"/>
  </si>
  <si>
    <r>
      <t xml:space="preserve">要綱第３条（２）介護テクノロジーのパッケージ型導入に係る経費　　　　　　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rPh sb="0" eb="3">
      <t>ヨウコウダイ</t>
    </rPh>
    <rPh sb="4" eb="5">
      <t>ジョウ</t>
    </rPh>
    <rPh sb="8" eb="10">
      <t>カイゴ</t>
    </rPh>
    <rPh sb="22" eb="23">
      <t>ガタ</t>
    </rPh>
    <rPh sb="23" eb="25">
      <t>ドウニュウ</t>
    </rPh>
    <rPh sb="26" eb="27">
      <t>カカ</t>
    </rPh>
    <rPh sb="28" eb="30">
      <t>ケイヒ</t>
    </rPh>
    <phoneticPr fontId="2"/>
  </si>
  <si>
    <t>要綱第３条（１）介護テクノロジーの導入に伴う経費</t>
    <rPh sb="0" eb="2">
      <t>ヨウコウ</t>
    </rPh>
    <rPh sb="2" eb="3">
      <t>ダイ</t>
    </rPh>
    <rPh sb="4" eb="5">
      <t>ジョウ</t>
    </rPh>
    <rPh sb="8" eb="10">
      <t>カイゴ</t>
    </rPh>
    <rPh sb="17" eb="19">
      <t>ドウニュウ</t>
    </rPh>
    <rPh sb="20" eb="21">
      <t>トモナ</t>
    </rPh>
    <rPh sb="22" eb="24">
      <t>ケイヒ</t>
    </rPh>
    <phoneticPr fontId="2"/>
  </si>
  <si>
    <t>補助金所要額
(千円未満
切り捨て)</t>
    <rPh sb="0" eb="3">
      <t>ホジョキン</t>
    </rPh>
    <rPh sb="3" eb="5">
      <t>ショヨウ</t>
    </rPh>
    <rPh sb="5" eb="6">
      <t>ガク</t>
    </rPh>
    <phoneticPr fontId="2"/>
  </si>
  <si>
    <t>J37:K39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</si>
</sst>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明朝"/>
      <family val="2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38" fontId="17" fillId="0" borderId="3" xfId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38" fontId="17" fillId="0" borderId="2" xfId="1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38" fontId="17" fillId="0" borderId="4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0" fontId="17" fillId="0" borderId="3" xfId="0" applyFont="1" applyBorder="1">
      <alignment vertical="center"/>
    </xf>
    <xf numFmtId="38" fontId="17" fillId="0" borderId="2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4" xfId="0" applyFont="1" applyBorder="1">
      <alignment vertical="center"/>
    </xf>
    <xf numFmtId="58" fontId="11" fillId="0" borderId="0" xfId="0" quotePrefix="1" applyNumberFormat="1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8" fontId="11" fillId="0" borderId="1" xfId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8" fontId="11" fillId="0" borderId="24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38" fontId="11" fillId="0" borderId="33" xfId="1" applyFont="1" applyBorder="1">
      <alignment vertical="center"/>
    </xf>
    <xf numFmtId="38" fontId="11" fillId="0" borderId="28" xfId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38" fontId="11" fillId="0" borderId="33" xfId="1" applyFont="1" applyBorder="1" applyAlignment="1">
      <alignment horizontal="center" vertical="center"/>
    </xf>
    <xf numFmtId="0" fontId="7" fillId="3" borderId="40" xfId="0" applyFont="1" applyFill="1" applyBorder="1" applyAlignment="1">
      <alignment vertical="center" wrapText="1"/>
    </xf>
    <xf numFmtId="0" fontId="9" fillId="3" borderId="41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9" fillId="3" borderId="43" xfId="0" applyFont="1" applyFill="1" applyBorder="1">
      <alignment vertical="center"/>
    </xf>
    <xf numFmtId="0" fontId="9" fillId="4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vertical="center"/>
    </xf>
    <xf numFmtId="0" fontId="8" fillId="3" borderId="3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38" fontId="11" fillId="0" borderId="23" xfId="1" applyFont="1" applyBorder="1" applyAlignment="1">
      <alignment vertical="center"/>
    </xf>
    <xf numFmtId="38" fontId="11" fillId="0" borderId="26" xfId="1" applyFont="1" applyBorder="1" applyAlignment="1">
      <alignment vertical="center"/>
    </xf>
    <xf numFmtId="38" fontId="11" fillId="0" borderId="23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38" fontId="11" fillId="0" borderId="36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24" xfId="1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38" fontId="11" fillId="0" borderId="24" xfId="1" applyFont="1" applyBorder="1" applyAlignment="1">
      <alignment vertical="center"/>
    </xf>
    <xf numFmtId="38" fontId="11" fillId="0" borderId="2" xfId="1" applyFont="1" applyBorder="1" applyAlignment="1">
      <alignment horizontal="right" vertical="center"/>
    </xf>
    <xf numFmtId="38" fontId="11" fillId="0" borderId="25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16</xdr:row>
          <xdr:rowOff>31750</xdr:rowOff>
        </xdr:from>
        <xdr:to>
          <xdr:col>10</xdr:col>
          <xdr:colOff>69850</xdr:colOff>
          <xdr:row>16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22</xdr:row>
          <xdr:rowOff>361950</xdr:rowOff>
        </xdr:from>
        <xdr:to>
          <xdr:col>10</xdr:col>
          <xdr:colOff>69850</xdr:colOff>
          <xdr:row>24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1009650</xdr:colOff>
          <xdr:row>29</xdr:row>
          <xdr:rowOff>31750</xdr:rowOff>
        </xdr:from>
        <xdr:to>
          <xdr:col>10</xdr:col>
          <xdr:colOff>69850</xdr:colOff>
          <xdr:row>29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11</xdr:row>
          <xdr:rowOff>361950</xdr:rowOff>
        </xdr:from>
        <xdr:to>
          <xdr:col>10</xdr:col>
          <xdr:colOff>69850</xdr:colOff>
          <xdr:row>13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view="pageBreakPreview" topLeftCell="C1" zoomScale="70" zoomScaleNormal="100" zoomScaleSheetLayoutView="70" workbookViewId="0">
      <selection activeCell="J4" sqref="J4:M4"/>
    </sheetView>
  </sheetViews>
  <sheetFormatPr defaultColWidth="13" defaultRowHeight="27" customHeight="1" x14ac:dyDescent="0.2"/>
  <cols>
    <col min="1" max="1" width="3.59765625" style="1" customWidth="1"/>
    <col min="2" max="2" width="3.8984375" style="1" customWidth="1"/>
    <col min="3" max="3" width="17.09765625" style="1" customWidth="1"/>
    <col min="4" max="4" width="16.69921875" style="1" customWidth="1"/>
    <col min="5" max="5" width="6.296875" style="1" customWidth="1"/>
    <col min="6" max="6" width="18.69921875" style="1" customWidth="1"/>
    <col min="7" max="7" width="9.59765625" style="1" customWidth="1"/>
    <col min="8" max="14" width="18.69921875" style="1" customWidth="1"/>
    <col min="15" max="16384" width="13" style="1"/>
  </cols>
  <sheetData>
    <row r="1" spans="1:15" ht="17.25" customHeight="1" x14ac:dyDescent="0.2">
      <c r="A1" s="1" t="s">
        <v>23</v>
      </c>
    </row>
    <row r="2" spans="1:15" s="2" customFormat="1" ht="18" customHeight="1" x14ac:dyDescent="0.2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5" s="3" customFormat="1" ht="16.5" customHeight="1" thickBot="1" x14ac:dyDescent="0.25"/>
    <row r="4" spans="1:15" ht="30" customHeight="1" x14ac:dyDescent="0.2">
      <c r="I4" s="29" t="s">
        <v>19</v>
      </c>
      <c r="J4" s="97"/>
      <c r="K4" s="98"/>
      <c r="L4" s="98"/>
      <c r="M4" s="99"/>
    </row>
    <row r="5" spans="1:15" ht="30" customHeight="1" x14ac:dyDescent="0.2">
      <c r="I5" s="30" t="s">
        <v>24</v>
      </c>
      <c r="J5" s="91"/>
      <c r="K5" s="92"/>
      <c r="L5" s="92"/>
      <c r="M5" s="93"/>
    </row>
    <row r="6" spans="1:15" ht="30" customHeight="1" x14ac:dyDescent="0.2">
      <c r="I6" s="30" t="s">
        <v>14</v>
      </c>
      <c r="J6" s="91"/>
      <c r="K6" s="92"/>
      <c r="L6" s="92"/>
      <c r="M6" s="93"/>
    </row>
    <row r="7" spans="1:15" ht="30" customHeight="1" thickBot="1" x14ac:dyDescent="0.25">
      <c r="I7" s="31" t="s">
        <v>13</v>
      </c>
      <c r="J7" s="94"/>
      <c r="K7" s="95"/>
      <c r="L7" s="95"/>
      <c r="M7" s="96"/>
    </row>
    <row r="8" spans="1:15" s="3" customFormat="1" ht="16.5" customHeight="1" thickBot="1" x14ac:dyDescent="0.25">
      <c r="N8" s="4" t="s">
        <v>17</v>
      </c>
    </row>
    <row r="9" spans="1:15" s="14" customFormat="1" ht="62.25" customHeight="1" x14ac:dyDescent="0.2">
      <c r="B9" s="83" t="s">
        <v>58</v>
      </c>
      <c r="C9" s="84"/>
      <c r="D9" s="32" t="s">
        <v>61</v>
      </c>
      <c r="E9" s="32" t="s">
        <v>12</v>
      </c>
      <c r="F9" s="32" t="s">
        <v>34</v>
      </c>
      <c r="G9" s="32" t="s">
        <v>16</v>
      </c>
      <c r="H9" s="32" t="s">
        <v>18</v>
      </c>
      <c r="I9" s="32" t="s">
        <v>62</v>
      </c>
      <c r="J9" s="87" t="s">
        <v>63</v>
      </c>
      <c r="K9" s="33" t="s">
        <v>0</v>
      </c>
      <c r="L9" s="68" t="s">
        <v>90</v>
      </c>
      <c r="M9" s="32" t="s">
        <v>20</v>
      </c>
      <c r="N9" s="34" t="s">
        <v>76</v>
      </c>
      <c r="O9" s="13"/>
    </row>
    <row r="10" spans="1:15" s="35" customFormat="1" ht="45" customHeight="1" thickBot="1" x14ac:dyDescent="0.25">
      <c r="B10" s="85"/>
      <c r="C10" s="86"/>
      <c r="D10" s="51" t="s">
        <v>27</v>
      </c>
      <c r="E10" s="52" t="s">
        <v>15</v>
      </c>
      <c r="F10" s="51" t="s">
        <v>64</v>
      </c>
      <c r="G10" s="52" t="s">
        <v>65</v>
      </c>
      <c r="H10" s="52" t="s">
        <v>66</v>
      </c>
      <c r="I10" s="52" t="s">
        <v>67</v>
      </c>
      <c r="J10" s="88"/>
      <c r="K10" s="51" t="s">
        <v>25</v>
      </c>
      <c r="L10" s="51" t="s">
        <v>68</v>
      </c>
      <c r="M10" s="51" t="s">
        <v>69</v>
      </c>
      <c r="N10" s="53" t="s">
        <v>77</v>
      </c>
      <c r="O10" s="13"/>
    </row>
    <row r="11" spans="1:15" s="35" customFormat="1" ht="30" customHeight="1" x14ac:dyDescent="0.2">
      <c r="B11" s="76" t="s">
        <v>89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90"/>
      <c r="O11" s="13"/>
    </row>
    <row r="12" spans="1:15" s="35" customFormat="1" ht="22" customHeight="1" x14ac:dyDescent="0.2">
      <c r="B12" s="100" t="s">
        <v>82</v>
      </c>
      <c r="C12" s="101"/>
      <c r="D12" s="101"/>
      <c r="E12" s="101"/>
      <c r="F12" s="101"/>
      <c r="G12" s="101"/>
      <c r="H12" s="101"/>
      <c r="I12" s="101"/>
      <c r="J12" s="101"/>
      <c r="K12" s="62"/>
      <c r="L12" s="62"/>
      <c r="M12" s="62"/>
      <c r="N12" s="63"/>
      <c r="O12" s="13"/>
    </row>
    <row r="13" spans="1:15" s="35" customFormat="1" ht="22" customHeight="1" x14ac:dyDescent="0.2">
      <c r="B13" s="73" t="s">
        <v>83</v>
      </c>
      <c r="C13" s="74"/>
      <c r="D13" s="74"/>
      <c r="E13" s="74"/>
      <c r="F13" s="74"/>
      <c r="G13" s="74"/>
      <c r="H13" s="74"/>
      <c r="I13" s="74"/>
      <c r="J13" s="74"/>
      <c r="K13" s="75" t="s">
        <v>84</v>
      </c>
      <c r="L13" s="75"/>
      <c r="M13" s="75"/>
      <c r="N13" s="64"/>
      <c r="O13" s="13"/>
    </row>
    <row r="14" spans="1:15" s="13" customFormat="1" ht="40" customHeight="1" x14ac:dyDescent="0.2">
      <c r="B14" s="36">
        <v>1</v>
      </c>
      <c r="C14" s="37"/>
      <c r="D14" s="38"/>
      <c r="E14" s="38"/>
      <c r="F14" s="38" t="str">
        <f>IF(E14="","",D14*E14)</f>
        <v/>
      </c>
      <c r="G14" s="38" t="str">
        <f>IF(F14="","",0)</f>
        <v/>
      </c>
      <c r="H14" s="38" t="str">
        <f>IF(G14="","",F14-G14)</f>
        <v/>
      </c>
      <c r="I14" s="39" t="str">
        <f>IF(H14="","",SUM(H14))</f>
        <v/>
      </c>
      <c r="J14" s="39" t="str">
        <f>IF(I14="","",I14/5*4)</f>
        <v/>
      </c>
      <c r="K14" s="39" t="str">
        <f>IF(J14="","",E14*1000000)</f>
        <v/>
      </c>
      <c r="L14" s="39" t="str">
        <f>IF(K14="","",FLOOR(MIN(J14:K14),1000))</f>
        <v/>
      </c>
      <c r="M14" s="89" t="str">
        <f>IF(L14="","",ROUNDDOWN(SUM(L14:L16),-3))</f>
        <v/>
      </c>
      <c r="N14" s="103" t="str">
        <f>IF(M14="","",M14-ROUNDDOWN(SUM(L14:L16),-3))</f>
        <v/>
      </c>
    </row>
    <row r="15" spans="1:15" s="13" customFormat="1" ht="40" customHeight="1" x14ac:dyDescent="0.2">
      <c r="B15" s="36">
        <v>2</v>
      </c>
      <c r="C15" s="37"/>
      <c r="D15" s="38"/>
      <c r="E15" s="38"/>
      <c r="F15" s="38" t="str">
        <f t="shared" ref="F15" si="0">IF(E15="","",D15*E15)</f>
        <v/>
      </c>
      <c r="G15" s="38" t="str">
        <f t="shared" ref="G15" si="1">IF(F15="","",0)</f>
        <v/>
      </c>
      <c r="H15" s="38" t="str">
        <f t="shared" ref="H15" si="2">IF(G15="","",F15-G15)</f>
        <v/>
      </c>
      <c r="I15" s="39" t="str">
        <f>IF(H15="","",SUM(H15))</f>
        <v/>
      </c>
      <c r="J15" s="39" t="str">
        <f>IF(I15="","",I15/5*4)</f>
        <v/>
      </c>
      <c r="K15" s="39" t="str">
        <f>IF(J15="","",E15*1000000)</f>
        <v/>
      </c>
      <c r="L15" s="69" t="str">
        <f t="shared" ref="L15:L16" si="3">IF(K15="","",FLOOR(MIN(J15:K15),1000))</f>
        <v/>
      </c>
      <c r="M15" s="89"/>
      <c r="N15" s="103"/>
    </row>
    <row r="16" spans="1:15" s="13" customFormat="1" ht="40" customHeight="1" x14ac:dyDescent="0.2">
      <c r="B16" s="36">
        <v>3</v>
      </c>
      <c r="C16" s="37"/>
      <c r="D16" s="38"/>
      <c r="E16" s="38"/>
      <c r="F16" s="47" t="str">
        <f t="shared" ref="F16" si="4">IF(E16="","",D16*E16)</f>
        <v/>
      </c>
      <c r="G16" s="47" t="str">
        <f t="shared" ref="G16" si="5">IF(F16="","",0)</f>
        <v/>
      </c>
      <c r="H16" s="47" t="str">
        <f t="shared" ref="H16" si="6">IF(G16="","",F16-G16)</f>
        <v/>
      </c>
      <c r="I16" s="41" t="str">
        <f>IF(H16="","",SUM(H16))</f>
        <v/>
      </c>
      <c r="J16" s="41" t="str">
        <f>IF(I16="","",I16/5*4)</f>
        <v/>
      </c>
      <c r="K16" s="41" t="str">
        <f>IF(J16="","",E16*1000000)</f>
        <v/>
      </c>
      <c r="L16" s="69" t="str">
        <f t="shared" si="3"/>
        <v/>
      </c>
      <c r="M16" s="89"/>
      <c r="N16" s="103"/>
    </row>
    <row r="17" spans="2:15" s="35" customFormat="1" ht="30" customHeight="1" x14ac:dyDescent="0.2">
      <c r="B17" s="79" t="s">
        <v>85</v>
      </c>
      <c r="C17" s="80"/>
      <c r="D17" s="80"/>
      <c r="E17" s="80"/>
      <c r="F17" s="80"/>
      <c r="G17" s="80"/>
      <c r="H17" s="80"/>
      <c r="I17" s="80"/>
      <c r="J17" s="80"/>
      <c r="K17" s="81" t="s">
        <v>84</v>
      </c>
      <c r="L17" s="81"/>
      <c r="M17" s="81"/>
      <c r="N17" s="66"/>
      <c r="O17" s="13"/>
    </row>
    <row r="18" spans="2:15" s="13" customFormat="1" ht="40" customHeight="1" x14ac:dyDescent="0.2">
      <c r="B18" s="40">
        <v>1</v>
      </c>
      <c r="C18" s="37"/>
      <c r="D18" s="38"/>
      <c r="E18" s="38"/>
      <c r="F18" s="38" t="str">
        <f>IF(E18="","",D18*E18)</f>
        <v/>
      </c>
      <c r="G18" s="38" t="str">
        <f>IF(F18="","",0)</f>
        <v/>
      </c>
      <c r="H18" s="38" t="str">
        <f>IF(G18="","",F18-G18)</f>
        <v/>
      </c>
      <c r="I18" s="89" t="str">
        <f>IF(H18="","",SUM(H18:H22))</f>
        <v/>
      </c>
      <c r="J18" s="89" t="str">
        <f>IF(I18="","",I18/5*4)</f>
        <v/>
      </c>
      <c r="K18" s="89"/>
      <c r="L18" s="89" t="str">
        <f>IF(K18="","",FLOOR(MIN(J18:K22),1000))</f>
        <v/>
      </c>
      <c r="M18" s="89" t="str">
        <f>IF(L18="","",ROUNDDOWN(L18,-3))</f>
        <v/>
      </c>
      <c r="N18" s="103" t="str">
        <f>IF(M18="","",L18-ROUNDDOWN(M18,-3))</f>
        <v/>
      </c>
    </row>
    <row r="19" spans="2:15" s="13" customFormat="1" ht="40" customHeight="1" x14ac:dyDescent="0.2">
      <c r="B19" s="40">
        <v>2</v>
      </c>
      <c r="C19" s="37"/>
      <c r="D19" s="38"/>
      <c r="E19" s="38"/>
      <c r="F19" s="57" t="str">
        <f t="shared" ref="F19:F22" si="7">IF(E19="","",D19*E19)</f>
        <v/>
      </c>
      <c r="G19" s="57" t="str">
        <f t="shared" ref="G19:G22" si="8">IF(F19="","",0)</f>
        <v/>
      </c>
      <c r="H19" s="57" t="str">
        <f t="shared" ref="H19:H22" si="9">IF(G19="","",F19-G19)</f>
        <v/>
      </c>
      <c r="I19" s="89"/>
      <c r="J19" s="89"/>
      <c r="K19" s="89"/>
      <c r="L19" s="89"/>
      <c r="M19" s="89"/>
      <c r="N19" s="103"/>
    </row>
    <row r="20" spans="2:15" s="13" customFormat="1" ht="40" customHeight="1" x14ac:dyDescent="0.2">
      <c r="B20" s="40">
        <v>3</v>
      </c>
      <c r="C20" s="37"/>
      <c r="D20" s="57"/>
      <c r="E20" s="57"/>
      <c r="F20" s="57" t="str">
        <f t="shared" si="7"/>
        <v/>
      </c>
      <c r="G20" s="57" t="str">
        <f t="shared" si="8"/>
        <v/>
      </c>
      <c r="H20" s="57" t="str">
        <f t="shared" si="9"/>
        <v/>
      </c>
      <c r="I20" s="89"/>
      <c r="J20" s="89"/>
      <c r="K20" s="89"/>
      <c r="L20" s="89"/>
      <c r="M20" s="89"/>
      <c r="N20" s="103"/>
    </row>
    <row r="21" spans="2:15" s="13" customFormat="1" ht="40" customHeight="1" x14ac:dyDescent="0.2">
      <c r="B21" s="40">
        <v>4</v>
      </c>
      <c r="C21" s="37"/>
      <c r="D21" s="57"/>
      <c r="E21" s="57"/>
      <c r="F21" s="57" t="str">
        <f t="shared" si="7"/>
        <v/>
      </c>
      <c r="G21" s="57" t="str">
        <f t="shared" si="8"/>
        <v/>
      </c>
      <c r="H21" s="57" t="str">
        <f t="shared" si="9"/>
        <v/>
      </c>
      <c r="I21" s="89"/>
      <c r="J21" s="89"/>
      <c r="K21" s="89"/>
      <c r="L21" s="89"/>
      <c r="M21" s="89"/>
      <c r="N21" s="103"/>
    </row>
    <row r="22" spans="2:15" s="13" customFormat="1" ht="40" customHeight="1" x14ac:dyDescent="0.2">
      <c r="B22" s="40">
        <v>5</v>
      </c>
      <c r="C22" s="37"/>
      <c r="D22" s="38"/>
      <c r="E22" s="38"/>
      <c r="F22" s="57" t="str">
        <f t="shared" si="7"/>
        <v/>
      </c>
      <c r="G22" s="57" t="str">
        <f t="shared" si="8"/>
        <v/>
      </c>
      <c r="H22" s="57" t="str">
        <f t="shared" si="9"/>
        <v/>
      </c>
      <c r="I22" s="89"/>
      <c r="J22" s="89"/>
      <c r="K22" s="89"/>
      <c r="L22" s="89"/>
      <c r="M22" s="89"/>
      <c r="N22" s="103"/>
    </row>
    <row r="23" spans="2:15" s="35" customFormat="1" ht="30" customHeight="1" x14ac:dyDescent="0.2">
      <c r="B23" s="70" t="s">
        <v>86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65"/>
      <c r="O23" s="13"/>
    </row>
    <row r="24" spans="2:15" s="35" customFormat="1" ht="22" customHeight="1" x14ac:dyDescent="0.2">
      <c r="B24" s="73" t="s">
        <v>83</v>
      </c>
      <c r="C24" s="74"/>
      <c r="D24" s="74"/>
      <c r="E24" s="74"/>
      <c r="F24" s="74"/>
      <c r="G24" s="74"/>
      <c r="H24" s="74"/>
      <c r="I24" s="74"/>
      <c r="J24" s="74"/>
      <c r="K24" s="75" t="s">
        <v>84</v>
      </c>
      <c r="L24" s="75"/>
      <c r="M24" s="75"/>
      <c r="N24" s="64"/>
      <c r="O24" s="13"/>
    </row>
    <row r="25" spans="2:15" s="13" customFormat="1" ht="40" customHeight="1" x14ac:dyDescent="0.2">
      <c r="B25" s="36">
        <v>1</v>
      </c>
      <c r="C25" s="37"/>
      <c r="D25" s="38"/>
      <c r="E25" s="38"/>
      <c r="F25" s="38" t="str">
        <f>IF(E25="","",D25*E25)</f>
        <v/>
      </c>
      <c r="G25" s="38" t="str">
        <f>IF(F25="","",0)</f>
        <v/>
      </c>
      <c r="H25" s="38" t="str">
        <f>IF(G25="","",F25-G25)</f>
        <v/>
      </c>
      <c r="I25" s="89" t="str">
        <f>IF(H25="","",SUM(H25:H29))</f>
        <v/>
      </c>
      <c r="J25" s="89" t="str">
        <f>IF(I25="","",I25/5*4)</f>
        <v/>
      </c>
      <c r="K25" s="109"/>
      <c r="L25" s="89" t="str">
        <f>IF(K25="","",FLOOR(MIN(J25:K29),1000))</f>
        <v/>
      </c>
      <c r="M25" s="89" t="str">
        <f>IF(L25="","",ROUNDDOWN(L25,-3))</f>
        <v/>
      </c>
      <c r="N25" s="103" t="str">
        <f>IF(M25="","",L25-ROUNDDOWN(M25,-3))</f>
        <v/>
      </c>
    </row>
    <row r="26" spans="2:15" s="13" customFormat="1" ht="40" customHeight="1" x14ac:dyDescent="0.2">
      <c r="B26" s="36">
        <v>2</v>
      </c>
      <c r="C26" s="37"/>
      <c r="D26" s="38"/>
      <c r="E26" s="38"/>
      <c r="F26" s="38" t="str">
        <f t="shared" ref="F26" si="10">IF(E26="","",D26*E26)</f>
        <v/>
      </c>
      <c r="G26" s="38" t="str">
        <f t="shared" ref="G26" si="11">IF(F26="","",0)</f>
        <v/>
      </c>
      <c r="H26" s="38" t="str">
        <f t="shared" ref="H26" si="12">IF(G26="","",F26-G26)</f>
        <v/>
      </c>
      <c r="I26" s="89"/>
      <c r="J26" s="89"/>
      <c r="K26" s="114"/>
      <c r="L26" s="89"/>
      <c r="M26" s="89"/>
      <c r="N26" s="103"/>
    </row>
    <row r="27" spans="2:15" s="13" customFormat="1" ht="40" customHeight="1" x14ac:dyDescent="0.2">
      <c r="B27" s="36">
        <v>3</v>
      </c>
      <c r="C27" s="37"/>
      <c r="D27" s="38"/>
      <c r="E27" s="38"/>
      <c r="F27" s="47" t="str">
        <f t="shared" ref="F27:F29" si="13">IF(E27="","",D27*E27)</f>
        <v/>
      </c>
      <c r="G27" s="47" t="str">
        <f t="shared" ref="G27:G29" si="14">IF(F27="","",0)</f>
        <v/>
      </c>
      <c r="H27" s="47" t="str">
        <f t="shared" ref="H27:H29" si="15">IF(G27="","",F27-G27)</f>
        <v/>
      </c>
      <c r="I27" s="89"/>
      <c r="J27" s="89"/>
      <c r="K27" s="114"/>
      <c r="L27" s="89"/>
      <c r="M27" s="89"/>
      <c r="N27" s="103"/>
    </row>
    <row r="28" spans="2:15" s="13" customFormat="1" ht="40" customHeight="1" x14ac:dyDescent="0.2">
      <c r="B28" s="36">
        <v>4</v>
      </c>
      <c r="C28" s="37"/>
      <c r="D28" s="38"/>
      <c r="E28" s="38"/>
      <c r="F28" s="47" t="str">
        <f t="shared" si="13"/>
        <v/>
      </c>
      <c r="G28" s="47" t="str">
        <f t="shared" si="14"/>
        <v/>
      </c>
      <c r="H28" s="47" t="str">
        <f t="shared" si="15"/>
        <v/>
      </c>
      <c r="I28" s="89"/>
      <c r="J28" s="89"/>
      <c r="K28" s="114"/>
      <c r="L28" s="89"/>
      <c r="M28" s="89"/>
      <c r="N28" s="103"/>
    </row>
    <row r="29" spans="2:15" s="13" customFormat="1" ht="40" customHeight="1" thickBot="1" x14ac:dyDescent="0.25">
      <c r="B29" s="42">
        <v>5</v>
      </c>
      <c r="C29" s="43"/>
      <c r="D29" s="44"/>
      <c r="E29" s="44"/>
      <c r="F29" s="47" t="str">
        <f t="shared" si="13"/>
        <v/>
      </c>
      <c r="G29" s="47" t="str">
        <f t="shared" si="14"/>
        <v/>
      </c>
      <c r="H29" s="47" t="str">
        <f t="shared" si="15"/>
        <v/>
      </c>
      <c r="I29" s="113"/>
      <c r="J29" s="113"/>
      <c r="K29" s="115"/>
      <c r="L29" s="113"/>
      <c r="M29" s="113"/>
      <c r="N29" s="104"/>
      <c r="O29" s="45"/>
    </row>
    <row r="30" spans="2:15" s="35" customFormat="1" ht="30" customHeight="1" x14ac:dyDescent="0.2">
      <c r="B30" s="76" t="s">
        <v>88</v>
      </c>
      <c r="C30" s="77"/>
      <c r="D30" s="77"/>
      <c r="E30" s="77"/>
      <c r="F30" s="77"/>
      <c r="G30" s="77"/>
      <c r="H30" s="77"/>
      <c r="I30" s="77"/>
      <c r="J30" s="77"/>
      <c r="K30" s="78" t="s">
        <v>84</v>
      </c>
      <c r="L30" s="78"/>
      <c r="M30" s="78"/>
      <c r="N30" s="67"/>
      <c r="O30" s="45"/>
    </row>
    <row r="31" spans="2:15" s="13" customFormat="1" ht="40" customHeight="1" x14ac:dyDescent="0.2">
      <c r="B31" s="46">
        <v>1</v>
      </c>
      <c r="C31" s="37"/>
      <c r="D31" s="38"/>
      <c r="E31" s="38"/>
      <c r="F31" s="38" t="str">
        <f>IF(E31="","",D31*E31)</f>
        <v/>
      </c>
      <c r="G31" s="38" t="str">
        <f>IF(F31="","",0)</f>
        <v/>
      </c>
      <c r="H31" s="38" t="str">
        <f>IF(G31="","",F31-G31)</f>
        <v/>
      </c>
      <c r="I31" s="108" t="str">
        <f>IF(H31="","",SUM(H31:H35))</f>
        <v/>
      </c>
      <c r="J31" s="108" t="str">
        <f>IF(I31="","",I31/5*4)</f>
        <v/>
      </c>
      <c r="K31" s="108" t="str">
        <f>IF(J31="","",10000000)</f>
        <v/>
      </c>
      <c r="L31" s="108" t="str">
        <f>IF(K31="","",FLOOR(MIN(J31:K35),1000))</f>
        <v/>
      </c>
      <c r="M31" s="108" t="str">
        <f>IF(L31="","",ROUNDDOWN(L31,-3))</f>
        <v/>
      </c>
      <c r="N31" s="105" t="str">
        <f>IF(M31="","",L31-ROUNDDOWN(M31,-3))</f>
        <v/>
      </c>
      <c r="O31" s="45"/>
    </row>
    <row r="32" spans="2:15" s="13" customFormat="1" ht="40" customHeight="1" x14ac:dyDescent="0.2">
      <c r="B32" s="46">
        <v>2</v>
      </c>
      <c r="C32" s="37"/>
      <c r="D32" s="38"/>
      <c r="E32" s="38"/>
      <c r="F32" s="38" t="str">
        <f t="shared" ref="F32" si="16">IF(E32="","",D32*E32)</f>
        <v/>
      </c>
      <c r="G32" s="38" t="str">
        <f t="shared" ref="G32" si="17">IF(F32="","",0)</f>
        <v/>
      </c>
      <c r="H32" s="38" t="str">
        <f t="shared" ref="H32" si="18">IF(G32="","",F32-G32)</f>
        <v/>
      </c>
      <c r="I32" s="108"/>
      <c r="J32" s="108"/>
      <c r="K32" s="108"/>
      <c r="L32" s="108"/>
      <c r="M32" s="108"/>
      <c r="N32" s="105"/>
    </row>
    <row r="33" spans="2:15" s="13" customFormat="1" ht="40" customHeight="1" x14ac:dyDescent="0.2">
      <c r="B33" s="46">
        <v>3</v>
      </c>
      <c r="C33" s="37"/>
      <c r="D33" s="38"/>
      <c r="E33" s="38"/>
      <c r="F33" s="47" t="str">
        <f t="shared" ref="F33:F35" si="19">IF(E33="","",D33*E33)</f>
        <v/>
      </c>
      <c r="G33" s="47" t="str">
        <f t="shared" ref="G33:G35" si="20">IF(F33="","",0)</f>
        <v/>
      </c>
      <c r="H33" s="47" t="str">
        <f t="shared" ref="H33:H35" si="21">IF(G33="","",F33-G33)</f>
        <v/>
      </c>
      <c r="I33" s="108"/>
      <c r="J33" s="108"/>
      <c r="K33" s="108"/>
      <c r="L33" s="108"/>
      <c r="M33" s="108"/>
      <c r="N33" s="105"/>
    </row>
    <row r="34" spans="2:15" s="13" customFormat="1" ht="40" customHeight="1" x14ac:dyDescent="0.2">
      <c r="B34" s="46">
        <v>4</v>
      </c>
      <c r="C34" s="37"/>
      <c r="D34" s="38"/>
      <c r="E34" s="38"/>
      <c r="F34" s="47" t="str">
        <f t="shared" si="19"/>
        <v/>
      </c>
      <c r="G34" s="47" t="str">
        <f t="shared" si="20"/>
        <v/>
      </c>
      <c r="H34" s="47" t="str">
        <f t="shared" si="21"/>
        <v/>
      </c>
      <c r="I34" s="108"/>
      <c r="J34" s="108"/>
      <c r="K34" s="108"/>
      <c r="L34" s="108"/>
      <c r="M34" s="108"/>
      <c r="N34" s="105"/>
    </row>
    <row r="35" spans="2:15" s="13" customFormat="1" ht="40" customHeight="1" thickBot="1" x14ac:dyDescent="0.25">
      <c r="B35" s="48">
        <v>5</v>
      </c>
      <c r="C35" s="43"/>
      <c r="D35" s="44"/>
      <c r="E35" s="44"/>
      <c r="F35" s="47" t="str">
        <f t="shared" si="19"/>
        <v/>
      </c>
      <c r="G35" s="47" t="str">
        <f t="shared" si="20"/>
        <v/>
      </c>
      <c r="H35" s="47" t="str">
        <f t="shared" si="21"/>
        <v/>
      </c>
      <c r="I35" s="110"/>
      <c r="J35" s="110"/>
      <c r="K35" s="110"/>
      <c r="L35" s="110"/>
      <c r="M35" s="110"/>
      <c r="N35" s="106"/>
    </row>
    <row r="36" spans="2:15" s="35" customFormat="1" ht="30" customHeight="1" x14ac:dyDescent="0.2">
      <c r="B36" s="76" t="s">
        <v>87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90"/>
      <c r="O36" s="13"/>
    </row>
    <row r="37" spans="2:15" s="13" customFormat="1" ht="40" customHeight="1" x14ac:dyDescent="0.2">
      <c r="B37" s="46">
        <v>1</v>
      </c>
      <c r="C37" s="37"/>
      <c r="D37" s="38"/>
      <c r="E37" s="38"/>
      <c r="F37" s="38" t="str">
        <f>IF(E37="","",D37*E37)</f>
        <v/>
      </c>
      <c r="G37" s="38" t="str">
        <f>IF(F37="","",0)</f>
        <v/>
      </c>
      <c r="H37" s="38" t="str">
        <f>IF(G37="","",F37-G37)</f>
        <v/>
      </c>
      <c r="I37" s="108" t="str">
        <f>IF(H37="","",SUM(H37:H39))</f>
        <v/>
      </c>
      <c r="J37" s="108" t="str">
        <f>IF(I37="","",I37/5*4)</f>
        <v/>
      </c>
      <c r="K37" s="108" t="str">
        <f>IF(J37="","",480000)</f>
        <v/>
      </c>
      <c r="L37" s="108" t="str">
        <f>IF(K37="","",FLOOR(MIN(J37:K39),1000))</f>
        <v/>
      </c>
      <c r="M37" s="108" t="str">
        <f>IF(L37="","",ROUNDDOWN(L37,-3))</f>
        <v/>
      </c>
      <c r="N37" s="105" t="str">
        <f>IF(M37="","",L37-ROUNDDOWN(M37,-3))</f>
        <v/>
      </c>
      <c r="O37" s="45"/>
    </row>
    <row r="38" spans="2:15" s="13" customFormat="1" ht="40" customHeight="1" x14ac:dyDescent="0.2">
      <c r="B38" s="46">
        <v>2</v>
      </c>
      <c r="C38" s="37"/>
      <c r="D38" s="38"/>
      <c r="E38" s="38"/>
      <c r="F38" s="38" t="str">
        <f t="shared" ref="F38" si="22">IF(E38="","",D38*E38)</f>
        <v/>
      </c>
      <c r="G38" s="38" t="str">
        <f t="shared" ref="G38" si="23">IF(F38="","",0)</f>
        <v/>
      </c>
      <c r="H38" s="38" t="str">
        <f t="shared" ref="H38" si="24">IF(G38="","",F38-G38)</f>
        <v/>
      </c>
      <c r="I38" s="108"/>
      <c r="J38" s="108"/>
      <c r="K38" s="108"/>
      <c r="L38" s="108"/>
      <c r="M38" s="108"/>
      <c r="N38" s="105"/>
      <c r="O38" s="13" t="s">
        <v>91</v>
      </c>
    </row>
    <row r="39" spans="2:15" s="13" customFormat="1" ht="40" customHeight="1" thickBot="1" x14ac:dyDescent="0.25">
      <c r="B39" s="59">
        <v>3</v>
      </c>
      <c r="C39" s="60"/>
      <c r="D39" s="58"/>
      <c r="E39" s="58"/>
      <c r="F39" s="58" t="str">
        <f t="shared" ref="F39" si="25">IF(E39="","",D39*E39)</f>
        <v/>
      </c>
      <c r="G39" s="58" t="str">
        <f t="shared" ref="G39" si="26">IF(F39="","",0)</f>
        <v/>
      </c>
      <c r="H39" s="58" t="str">
        <f t="shared" ref="H39" si="27">IF(G39="","",F39-G39)</f>
        <v/>
      </c>
      <c r="I39" s="109"/>
      <c r="J39" s="109"/>
      <c r="K39" s="109"/>
      <c r="L39" s="109"/>
      <c r="M39" s="109"/>
      <c r="N39" s="107"/>
    </row>
    <row r="40" spans="2:15" s="13" customFormat="1" ht="40" customHeight="1" thickBot="1" x14ac:dyDescent="0.25">
      <c r="B40" s="111" t="s">
        <v>1</v>
      </c>
      <c r="C40" s="112"/>
      <c r="D40" s="61" t="s">
        <v>70</v>
      </c>
      <c r="E40" s="54">
        <f t="shared" ref="E40:J40" si="28">SUM(E14:E37)</f>
        <v>0</v>
      </c>
      <c r="F40" s="54">
        <f t="shared" si="28"/>
        <v>0</v>
      </c>
      <c r="G40" s="54">
        <f t="shared" si="28"/>
        <v>0</v>
      </c>
      <c r="H40" s="54">
        <f t="shared" si="28"/>
        <v>0</v>
      </c>
      <c r="I40" s="54">
        <f t="shared" si="28"/>
        <v>0</v>
      </c>
      <c r="J40" s="54">
        <f t="shared" si="28"/>
        <v>0</v>
      </c>
      <c r="K40" s="61" t="s">
        <v>71</v>
      </c>
      <c r="L40" s="54">
        <f>SUM(L14:L37)</f>
        <v>0</v>
      </c>
      <c r="M40" s="54">
        <f>SUM(M14:M37)</f>
        <v>0</v>
      </c>
      <c r="N40" s="55">
        <f>SUM(N14:N39)</f>
        <v>0</v>
      </c>
    </row>
    <row r="41" spans="2:15" s="14" customFormat="1" ht="20.149999999999999" customHeight="1" x14ac:dyDescent="0.2">
      <c r="B41" s="102" t="s">
        <v>72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O41" s="13"/>
    </row>
    <row r="42" spans="2:15" s="14" customFormat="1" ht="20.149999999999999" customHeight="1" x14ac:dyDescent="0.2">
      <c r="B42" s="14" t="s">
        <v>73</v>
      </c>
      <c r="O42" s="13"/>
    </row>
    <row r="43" spans="2:15" s="14" customFormat="1" ht="20.149999999999999" customHeight="1" x14ac:dyDescent="0.2">
      <c r="B43" s="14" t="s">
        <v>74</v>
      </c>
      <c r="O43" s="13"/>
    </row>
    <row r="44" spans="2:15" s="45" customFormat="1" ht="27" customHeight="1" x14ac:dyDescent="0.2">
      <c r="C44" s="49" t="s">
        <v>28</v>
      </c>
      <c r="D44" s="49" t="s">
        <v>28</v>
      </c>
      <c r="E44" s="49" t="s">
        <v>28</v>
      </c>
      <c r="F44" s="49" t="s">
        <v>29</v>
      </c>
      <c r="G44" s="49" t="s">
        <v>29</v>
      </c>
      <c r="H44" s="49" t="s">
        <v>29</v>
      </c>
      <c r="I44" s="49" t="s">
        <v>29</v>
      </c>
      <c r="J44" s="49" t="s">
        <v>29</v>
      </c>
      <c r="K44" s="50" t="s">
        <v>75</v>
      </c>
      <c r="L44" s="49" t="s">
        <v>29</v>
      </c>
      <c r="M44" s="49" t="s">
        <v>29</v>
      </c>
      <c r="N44" s="49" t="s">
        <v>29</v>
      </c>
    </row>
    <row r="45" spans="2:15" s="13" customFormat="1" ht="27" hidden="1" customHeight="1" x14ac:dyDescent="0.2">
      <c r="K45" s="14" t="s">
        <v>48</v>
      </c>
    </row>
    <row r="46" spans="2:15" s="13" customFormat="1" ht="27" hidden="1" customHeight="1" x14ac:dyDescent="0.2">
      <c r="K46" s="14" t="s">
        <v>49</v>
      </c>
    </row>
    <row r="47" spans="2:15" s="13" customFormat="1" ht="27" hidden="1" customHeight="1" x14ac:dyDescent="0.2">
      <c r="K47" s="14" t="s">
        <v>50</v>
      </c>
    </row>
    <row r="48" spans="2:15" s="13" customFormat="1" ht="27" hidden="1" customHeight="1" x14ac:dyDescent="0.2">
      <c r="K48" s="14" t="s">
        <v>51</v>
      </c>
    </row>
    <row r="49" spans="11:11" s="13" customFormat="1" ht="27" hidden="1" customHeight="1" x14ac:dyDescent="0.2">
      <c r="K49" s="14" t="s">
        <v>52</v>
      </c>
    </row>
    <row r="50" spans="11:11" s="13" customFormat="1" ht="27" hidden="1" customHeight="1" x14ac:dyDescent="0.2">
      <c r="K50" s="14" t="s">
        <v>53</v>
      </c>
    </row>
    <row r="51" spans="11:11" s="13" customFormat="1" ht="27" hidden="1" customHeight="1" x14ac:dyDescent="0.2">
      <c r="K51" s="14" t="s">
        <v>54</v>
      </c>
    </row>
    <row r="52" spans="11:11" s="13" customFormat="1" ht="27" hidden="1" customHeight="1" x14ac:dyDescent="0.2">
      <c r="K52" s="14" t="s">
        <v>55</v>
      </c>
    </row>
    <row r="53" spans="11:11" s="13" customFormat="1" ht="27" hidden="1" customHeight="1" x14ac:dyDescent="0.2">
      <c r="K53" s="14" t="s">
        <v>56</v>
      </c>
    </row>
    <row r="54" spans="11:11" s="13" customFormat="1" ht="27" customHeight="1" x14ac:dyDescent="0.2"/>
    <row r="64" spans="11:11" ht="27" hidden="1" customHeight="1" x14ac:dyDescent="0.2">
      <c r="K64" s="13" t="s">
        <v>14</v>
      </c>
    </row>
    <row r="65" spans="11:11" ht="27" hidden="1" customHeight="1" x14ac:dyDescent="0.2">
      <c r="K65" s="14" t="s">
        <v>35</v>
      </c>
    </row>
    <row r="66" spans="11:11" ht="27" hidden="1" customHeight="1" x14ac:dyDescent="0.2">
      <c r="K66" s="14" t="s">
        <v>36</v>
      </c>
    </row>
    <row r="67" spans="11:11" ht="27" hidden="1" customHeight="1" x14ac:dyDescent="0.2">
      <c r="K67" s="14" t="s">
        <v>37</v>
      </c>
    </row>
    <row r="68" spans="11:11" ht="27" hidden="1" customHeight="1" x14ac:dyDescent="0.2">
      <c r="K68" s="14" t="s">
        <v>38</v>
      </c>
    </row>
    <row r="69" spans="11:11" ht="27" hidden="1" customHeight="1" x14ac:dyDescent="0.2">
      <c r="K69" s="14" t="s">
        <v>39</v>
      </c>
    </row>
    <row r="70" spans="11:11" ht="27" hidden="1" customHeight="1" x14ac:dyDescent="0.2">
      <c r="K70" s="14" t="s">
        <v>40</v>
      </c>
    </row>
    <row r="71" spans="11:11" ht="27" hidden="1" customHeight="1" x14ac:dyDescent="0.2">
      <c r="K71" s="14" t="s">
        <v>41</v>
      </c>
    </row>
    <row r="72" spans="11:11" ht="27" hidden="1" customHeight="1" x14ac:dyDescent="0.2">
      <c r="K72" s="14" t="s">
        <v>42</v>
      </c>
    </row>
    <row r="73" spans="11:11" ht="27" hidden="1" customHeight="1" x14ac:dyDescent="0.2">
      <c r="K73" s="14" t="s">
        <v>43</v>
      </c>
    </row>
    <row r="74" spans="11:11" ht="27" hidden="1" customHeight="1" x14ac:dyDescent="0.2">
      <c r="K74" s="14" t="s">
        <v>44</v>
      </c>
    </row>
    <row r="75" spans="11:11" ht="27" hidden="1" customHeight="1" x14ac:dyDescent="0.2">
      <c r="K75" s="14" t="s">
        <v>45</v>
      </c>
    </row>
    <row r="76" spans="11:11" ht="27" hidden="1" customHeight="1" x14ac:dyDescent="0.2">
      <c r="K76" s="14" t="s">
        <v>46</v>
      </c>
    </row>
    <row r="77" spans="11:11" ht="27" hidden="1" customHeight="1" x14ac:dyDescent="0.2">
      <c r="K77" s="14" t="s">
        <v>47</v>
      </c>
    </row>
    <row r="78" spans="11:11" ht="27" hidden="1" customHeight="1" x14ac:dyDescent="0.2">
      <c r="K78" s="14" t="s">
        <v>48</v>
      </c>
    </row>
    <row r="79" spans="11:11" ht="27" hidden="1" customHeight="1" x14ac:dyDescent="0.2">
      <c r="K79" s="14" t="s">
        <v>49</v>
      </c>
    </row>
    <row r="80" spans="11:11" ht="27" hidden="1" customHeight="1" x14ac:dyDescent="0.2">
      <c r="K80" s="14" t="s">
        <v>50</v>
      </c>
    </row>
    <row r="81" spans="11:11" ht="27" hidden="1" customHeight="1" x14ac:dyDescent="0.2">
      <c r="K81" s="14" t="s">
        <v>51</v>
      </c>
    </row>
    <row r="82" spans="11:11" ht="27" hidden="1" customHeight="1" x14ac:dyDescent="0.2">
      <c r="K82" s="14" t="s">
        <v>52</v>
      </c>
    </row>
    <row r="83" spans="11:11" ht="27" hidden="1" customHeight="1" x14ac:dyDescent="0.2">
      <c r="K83" s="14" t="s">
        <v>53</v>
      </c>
    </row>
    <row r="84" spans="11:11" ht="27" hidden="1" customHeight="1" x14ac:dyDescent="0.2">
      <c r="K84" s="14" t="s">
        <v>54</v>
      </c>
    </row>
    <row r="85" spans="11:11" ht="27" hidden="1" customHeight="1" x14ac:dyDescent="0.2">
      <c r="K85" s="14" t="s">
        <v>55</v>
      </c>
    </row>
    <row r="86" spans="11:11" ht="27" hidden="1" customHeight="1" x14ac:dyDescent="0.2">
      <c r="K86" s="14" t="s">
        <v>56</v>
      </c>
    </row>
  </sheetData>
  <mergeCells count="47">
    <mergeCell ref="L31:L35"/>
    <mergeCell ref="M31:M35"/>
    <mergeCell ref="I25:I29"/>
    <mergeCell ref="J25:J29"/>
    <mergeCell ref="K25:K29"/>
    <mergeCell ref="L25:L29"/>
    <mergeCell ref="M25:M29"/>
    <mergeCell ref="B41:M41"/>
    <mergeCell ref="N14:N16"/>
    <mergeCell ref="N18:N22"/>
    <mergeCell ref="N25:N29"/>
    <mergeCell ref="N31:N35"/>
    <mergeCell ref="N37:N39"/>
    <mergeCell ref="B36:N36"/>
    <mergeCell ref="I37:I39"/>
    <mergeCell ref="J37:J39"/>
    <mergeCell ref="K37:K39"/>
    <mergeCell ref="L37:L39"/>
    <mergeCell ref="M37:M39"/>
    <mergeCell ref="I31:I35"/>
    <mergeCell ref="B40:C40"/>
    <mergeCell ref="J31:J35"/>
    <mergeCell ref="K31:K35"/>
    <mergeCell ref="I18:I22"/>
    <mergeCell ref="J18:J22"/>
    <mergeCell ref="K18:K22"/>
    <mergeCell ref="L18:L22"/>
    <mergeCell ref="M18:M22"/>
    <mergeCell ref="B13:J13"/>
    <mergeCell ref="K13:M13"/>
    <mergeCell ref="B17:J17"/>
    <mergeCell ref="K17:M17"/>
    <mergeCell ref="A2:L2"/>
    <mergeCell ref="B9:C10"/>
    <mergeCell ref="J9:J10"/>
    <mergeCell ref="M14:M16"/>
    <mergeCell ref="B11:N11"/>
    <mergeCell ref="J6:M6"/>
    <mergeCell ref="J7:M7"/>
    <mergeCell ref="J5:M5"/>
    <mergeCell ref="J4:M4"/>
    <mergeCell ref="B12:J12"/>
    <mergeCell ref="B23:M23"/>
    <mergeCell ref="B24:J24"/>
    <mergeCell ref="K24:M24"/>
    <mergeCell ref="B30:J30"/>
    <mergeCell ref="K30:M30"/>
  </mergeCells>
  <phoneticPr fontId="2"/>
  <conditionalFormatting sqref="C31:M35">
    <cfRule type="expression" dxfId="8" priority="9">
      <formula>$C$11&lt;&gt;""</formula>
    </cfRule>
  </conditionalFormatting>
  <conditionalFormatting sqref="C25:N29 C18:J22 L18:N22 C14:M16">
    <cfRule type="expression" dxfId="7" priority="8">
      <formula>$C$29&lt;&gt;""</formula>
    </cfRule>
  </conditionalFormatting>
  <conditionalFormatting sqref="C37:M39">
    <cfRule type="expression" dxfId="6" priority="7">
      <formula>$C$11&lt;&gt;""</formula>
    </cfRule>
  </conditionalFormatting>
  <conditionalFormatting sqref="N37:N39">
    <cfRule type="expression" dxfId="5" priority="4">
      <formula>$C$11&lt;&gt;""</formula>
    </cfRule>
  </conditionalFormatting>
  <conditionalFormatting sqref="N31:N35">
    <cfRule type="expression" dxfId="4" priority="6">
      <formula>$C$11&lt;&gt;""</formula>
    </cfRule>
  </conditionalFormatting>
  <conditionalFormatting sqref="N14:N16">
    <cfRule type="expression" dxfId="3" priority="5">
      <formula>$C$29&lt;&gt;""</formula>
    </cfRule>
  </conditionalFormatting>
  <conditionalFormatting sqref="C31:N35">
    <cfRule type="expression" dxfId="2" priority="3">
      <formula>$C$14&lt;&gt;""</formula>
    </cfRule>
  </conditionalFormatting>
  <conditionalFormatting sqref="C25:N29 C18:J22 L18:N22 C14:N16">
    <cfRule type="expression" dxfId="1" priority="2">
      <formula>$C$31&lt;&gt;""</formula>
    </cfRule>
  </conditionalFormatting>
  <conditionalFormatting sqref="K18:K22">
    <cfRule type="expression" dxfId="0" priority="1">
      <formula>$C$31&lt;&gt;""</formula>
    </cfRule>
  </conditionalFormatting>
  <dataValidations count="6">
    <dataValidation allowBlank="1" showInputMessage="1" showErrorMessage="1" promptTitle="基準額" prompt="48万円" sqref="K37:K39" xr:uid="{11A3AB7E-B5A2-4900-B781-8BF45644AC9B}"/>
    <dataValidation allowBlank="1" showInputMessage="1" showErrorMessage="1" promptTitle="基準額" prompt="1,000万円" sqref="K31:K35" xr:uid="{F2A7AF91-328C-4B13-8AB0-B5E7DE21D17A}"/>
    <dataValidation allowBlank="1" showInputMessage="1" showErrorMessage="1" promptTitle="基準額" prompt="30万円／台_x000a__x000a_例）_x000a_見守り機器10台＋通信環境整備1式➡30万円×10台＝300万円" sqref="K25:K29" xr:uid="{3B1A662D-4DBB-4101-A116-EE12BAFEB44B}"/>
    <dataValidation allowBlank="1" showInputMessage="1" showErrorMessage="1" promptTitle="基準額" prompt="100万円／台" sqref="K14:K16" xr:uid="{A5A9E477-BC97-4C9E-9526-00D050EA3AB5}"/>
    <dataValidation type="list" allowBlank="1" showInputMessage="1" showErrorMessage="1" promptTitle="基準額" prompt="○職員数により合計金額が変動する契約_x000a_1～10名：100万円、11～20名：150万円、21～30名：200万円、31名～：250万円_x000a__x000a_○それ以外の方式の契約_x000a_一律250万円_x000a__x000a_※「ケアプランデータ連携システム」により５事業所以上とデータ連携を実施する場合は、基準額に５万円を加算。" sqref="K18:K22" xr:uid="{1D0004EB-43C3-45CB-8CBF-4EDBD03B3F01}">
      <formula1>"1000000,1500000,2000000,2500000,1050000,1550000,2050000,2550000"</formula1>
    </dataValidation>
    <dataValidation type="list" allowBlank="1" showInputMessage="1" showErrorMessage="1" sqref="J6:M6" xr:uid="{A51EF7EF-F14A-4C65-A5C7-EE1A9415C8CF}">
      <formula1>$K$65:$K$86</formula1>
    </dataValidation>
  </dataValidations>
  <printOptions horizontalCentered="1"/>
  <pageMargins left="0.59055118110236227" right="0.59055118110236227" top="0.78740157480314965" bottom="0.19685039370078741" header="0.51181102362204722" footer="0.51181102362204722"/>
  <pageSetup paperSize="9" scale="4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1003300</xdr:colOff>
                    <xdr:row>16</xdr:row>
                    <xdr:rowOff>31750</xdr:rowOff>
                  </from>
                  <to>
                    <xdr:col>10</xdr:col>
                    <xdr:colOff>69850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1003300</xdr:colOff>
                    <xdr:row>22</xdr:row>
                    <xdr:rowOff>361950</xdr:rowOff>
                  </from>
                  <to>
                    <xdr:col>10</xdr:col>
                    <xdr:colOff>69850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1009650</xdr:colOff>
                    <xdr:row>29</xdr:row>
                    <xdr:rowOff>31750</xdr:rowOff>
                  </from>
                  <to>
                    <xdr:col>10</xdr:col>
                    <xdr:colOff>69850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1003300</xdr:colOff>
                    <xdr:row>11</xdr:row>
                    <xdr:rowOff>361950</xdr:rowOff>
                  </from>
                  <to>
                    <xdr:col>10</xdr:col>
                    <xdr:colOff>69850</xdr:colOff>
                    <xdr:row>13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5"/>
  <sheetViews>
    <sheetView showGridLines="0" view="pageBreakPreview" topLeftCell="A7" zoomScaleNormal="100" zoomScaleSheetLayoutView="100" workbookViewId="0">
      <selection activeCell="C10" sqref="C10"/>
    </sheetView>
  </sheetViews>
  <sheetFormatPr defaultColWidth="9.09765625" defaultRowHeight="14" x14ac:dyDescent="0.2"/>
  <cols>
    <col min="1" max="1" width="1.69921875" style="5" customWidth="1"/>
    <col min="2" max="2" width="32.59765625" style="5" customWidth="1"/>
    <col min="3" max="4" width="27.8984375" style="5" customWidth="1"/>
    <col min="5" max="5" width="2" style="5" customWidth="1"/>
    <col min="6" max="6" width="9.09765625" style="13"/>
    <col min="7" max="16384" width="9.09765625" style="5"/>
  </cols>
  <sheetData>
    <row r="1" spans="2:6" ht="15.75" customHeight="1" x14ac:dyDescent="0.2">
      <c r="B1" s="15" t="s">
        <v>26</v>
      </c>
    </row>
    <row r="2" spans="2:6" s="7" customFormat="1" ht="68.25" customHeight="1" x14ac:dyDescent="0.2">
      <c r="B2" s="116" t="s">
        <v>78</v>
      </c>
      <c r="C2" s="117"/>
      <c r="D2" s="117"/>
      <c r="E2" s="6"/>
      <c r="F2" s="13"/>
    </row>
    <row r="3" spans="2:6" ht="23.25" customHeight="1" x14ac:dyDescent="0.2"/>
    <row r="4" spans="2:6" ht="23.25" customHeight="1" x14ac:dyDescent="0.2">
      <c r="B4" s="5" t="s">
        <v>2</v>
      </c>
      <c r="D4" s="9" t="s">
        <v>3</v>
      </c>
    </row>
    <row r="5" spans="2:6" s="8" customFormat="1" ht="23.25" customHeight="1" x14ac:dyDescent="0.2">
      <c r="B5" s="16" t="s">
        <v>4</v>
      </c>
      <c r="C5" s="16" t="s">
        <v>21</v>
      </c>
      <c r="D5" s="16" t="s">
        <v>5</v>
      </c>
      <c r="F5" s="56"/>
    </row>
    <row r="6" spans="2:6" ht="23.25" customHeight="1" x14ac:dyDescent="0.2">
      <c r="B6" s="17"/>
      <c r="C6" s="18"/>
      <c r="D6" s="18"/>
    </row>
    <row r="7" spans="2:6" ht="23.25" customHeight="1" x14ac:dyDescent="0.2">
      <c r="B7" s="19" t="s">
        <v>6</v>
      </c>
      <c r="C7" s="20" t="str">
        <f>IF(別紙５!M40=0,"",別紙５!M40)</f>
        <v/>
      </c>
      <c r="D7" s="20"/>
      <c r="F7" s="13" t="s">
        <v>81</v>
      </c>
    </row>
    <row r="8" spans="2:6" ht="23.25" customHeight="1" x14ac:dyDescent="0.2">
      <c r="B8" s="19"/>
      <c r="C8" s="20"/>
      <c r="D8" s="20"/>
    </row>
    <row r="9" spans="2:6" ht="23.25" customHeight="1" x14ac:dyDescent="0.2">
      <c r="B9" s="19" t="s">
        <v>7</v>
      </c>
      <c r="C9" s="20" t="str">
        <f>IF(別紙５!L40=0,"",別紙５!I40-別紙５!L40)</f>
        <v/>
      </c>
      <c r="D9" s="20"/>
      <c r="F9" s="13" t="s">
        <v>81</v>
      </c>
    </row>
    <row r="10" spans="2:6" ht="23.25" customHeight="1" x14ac:dyDescent="0.2">
      <c r="B10" s="21"/>
      <c r="C10" s="22"/>
      <c r="D10" s="22"/>
    </row>
    <row r="11" spans="2:6" ht="23.25" customHeight="1" x14ac:dyDescent="0.2">
      <c r="B11" s="16" t="s">
        <v>8</v>
      </c>
      <c r="C11" s="23">
        <f>SUM(C6:C10)</f>
        <v>0</v>
      </c>
      <c r="D11" s="23"/>
      <c r="F11" s="13" t="s">
        <v>32</v>
      </c>
    </row>
    <row r="12" spans="2:6" ht="23.25" customHeight="1" x14ac:dyDescent="0.2"/>
    <row r="13" spans="2:6" ht="23.25" customHeight="1" x14ac:dyDescent="0.2"/>
    <row r="14" spans="2:6" ht="23.25" customHeight="1" x14ac:dyDescent="0.2">
      <c r="B14" s="5" t="s">
        <v>9</v>
      </c>
      <c r="D14" s="9" t="s">
        <v>3</v>
      </c>
    </row>
    <row r="15" spans="2:6" s="8" customFormat="1" ht="23.25" customHeight="1" x14ac:dyDescent="0.2">
      <c r="B15" s="16" t="s">
        <v>11</v>
      </c>
      <c r="C15" s="16" t="s">
        <v>22</v>
      </c>
      <c r="D15" s="16" t="s">
        <v>5</v>
      </c>
      <c r="F15" s="56"/>
    </row>
    <row r="16" spans="2:6" ht="23.25" customHeight="1" x14ac:dyDescent="0.2">
      <c r="B16" s="17"/>
      <c r="C16" s="24"/>
      <c r="D16" s="17"/>
    </row>
    <row r="17" spans="2:6" ht="23.25" customHeight="1" x14ac:dyDescent="0.2">
      <c r="B17" s="19" t="s">
        <v>34</v>
      </c>
      <c r="C17" s="25" t="str">
        <f>IF(別紙５!L40=0,"",別紙５!I40)</f>
        <v/>
      </c>
      <c r="D17" s="19"/>
      <c r="F17" s="13" t="s">
        <v>81</v>
      </c>
    </row>
    <row r="18" spans="2:6" ht="23.25" customHeight="1" x14ac:dyDescent="0.2">
      <c r="B18" s="19"/>
      <c r="C18" s="26"/>
      <c r="D18" s="19"/>
    </row>
    <row r="19" spans="2:6" ht="23.25" customHeight="1" x14ac:dyDescent="0.2">
      <c r="B19" s="19"/>
      <c r="C19" s="25"/>
      <c r="D19" s="19"/>
    </row>
    <row r="20" spans="2:6" ht="23.25" customHeight="1" x14ac:dyDescent="0.2">
      <c r="B20" s="21"/>
      <c r="C20" s="27"/>
      <c r="D20" s="21"/>
    </row>
    <row r="21" spans="2:6" ht="23.25" customHeight="1" x14ac:dyDescent="0.2">
      <c r="B21" s="16" t="s">
        <v>8</v>
      </c>
      <c r="C21" s="23">
        <f>SUM(C16:C20)</f>
        <v>0</v>
      </c>
      <c r="D21" s="23"/>
      <c r="F21" s="13" t="s">
        <v>33</v>
      </c>
    </row>
    <row r="22" spans="2:6" ht="23.25" customHeight="1" x14ac:dyDescent="0.2"/>
    <row r="23" spans="2:6" ht="23.25" customHeight="1" x14ac:dyDescent="0.2">
      <c r="B23" s="5" t="s">
        <v>10</v>
      </c>
    </row>
    <row r="24" spans="2:6" ht="23.25" customHeight="1" x14ac:dyDescent="0.2">
      <c r="D24" s="28" t="s">
        <v>59</v>
      </c>
    </row>
    <row r="25" spans="2:6" ht="23.25" customHeight="1" x14ac:dyDescent="0.2"/>
    <row r="26" spans="2:6" ht="23.25" customHeight="1" x14ac:dyDescent="0.2">
      <c r="B26" s="9" t="s">
        <v>30</v>
      </c>
      <c r="C26" s="118" t="str">
        <f>IF(別紙５!J4="","",別紙５!J4)</f>
        <v/>
      </c>
      <c r="D26" s="118"/>
      <c r="F26" s="1" t="s">
        <v>79</v>
      </c>
    </row>
    <row r="27" spans="2:6" ht="23.25" customHeight="1" x14ac:dyDescent="0.2">
      <c r="B27" s="9" t="s">
        <v>57</v>
      </c>
      <c r="C27" s="118"/>
      <c r="D27" s="118"/>
      <c r="F27" s="45" t="s">
        <v>80</v>
      </c>
    </row>
    <row r="28" spans="2:6" ht="23.25" customHeight="1" x14ac:dyDescent="0.2">
      <c r="B28" s="9" t="s">
        <v>31</v>
      </c>
      <c r="C28" s="118"/>
      <c r="D28" s="118"/>
    </row>
    <row r="29" spans="2:6" x14ac:dyDescent="0.2">
      <c r="B29" s="10"/>
      <c r="C29" s="10"/>
      <c r="D29" s="11"/>
    </row>
    <row r="30" spans="2:6" x14ac:dyDescent="0.2">
      <c r="B30" s="10"/>
      <c r="C30" s="10"/>
      <c r="D30" s="11"/>
    </row>
    <row r="31" spans="2:6" x14ac:dyDescent="0.2">
      <c r="B31" s="10"/>
      <c r="C31" s="10"/>
      <c r="D31" s="11"/>
    </row>
    <row r="32" spans="2:6" x14ac:dyDescent="0.2">
      <c r="B32" s="10"/>
      <c r="C32" s="10"/>
      <c r="D32" s="11"/>
    </row>
    <row r="33" spans="2:4" x14ac:dyDescent="0.2">
      <c r="B33" s="10"/>
      <c r="C33" s="10"/>
      <c r="D33" s="11"/>
    </row>
    <row r="34" spans="2:4" x14ac:dyDescent="0.2">
      <c r="B34" s="12"/>
    </row>
    <row r="35" spans="2:4" x14ac:dyDescent="0.2">
      <c r="B35" s="12"/>
    </row>
  </sheetData>
  <mergeCells count="4">
    <mergeCell ref="B2:D2"/>
    <mergeCell ref="C26:D26"/>
    <mergeCell ref="C27:D27"/>
    <mergeCell ref="C28:D28"/>
  </mergeCells>
  <phoneticPr fontId="2"/>
  <pageMargins left="1.1023622047244095" right="1.1023622047244095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別紙６</vt:lpstr>
      <vt:lpstr>別紙５!Print_Area</vt:lpstr>
      <vt:lpstr>別紙６!Print_Area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神田　航志</cp:lastModifiedBy>
  <cp:lastPrinted>2025-07-01T05:29:37Z</cp:lastPrinted>
  <dcterms:created xsi:type="dcterms:W3CDTF">2009-03-12T10:42:41Z</dcterms:created>
  <dcterms:modified xsi:type="dcterms:W3CDTF">2026-02-04T01:10:14Z</dcterms:modified>
</cp:coreProperties>
</file>