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activeTab="0"/>
  </bookViews>
  <sheets>
    <sheet name="令和５年度普通交付税等の状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0001">#REF!</definedName>
    <definedName name="_A0002">#REF!</definedName>
    <definedName name="_A0012">#REF!</definedName>
    <definedName name="_A0014">#REF!</definedName>
    <definedName name="_A0015">#REF!</definedName>
    <definedName name="_A0016">#REF!</definedName>
    <definedName name="_A1002">#REF!</definedName>
    <definedName name="_A1007">#REF!</definedName>
    <definedName name="_A1008">#REF!</definedName>
    <definedName name="_A1023">#REF!</definedName>
    <definedName name="_A9504">#REF!</definedName>
    <definedName name="_A9506">#REF!</definedName>
    <definedName name="_A9523">#REF!</definedName>
    <definedName name="_B0005">#REF!</definedName>
    <definedName name="_B090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1290">#REF!</definedName>
    <definedName name="_B1375">#REF!</definedName>
    <definedName name="_B1376">#REF!</definedName>
    <definedName name="_B1379">#REF!</definedName>
    <definedName name="_B1380">#REF!</definedName>
    <definedName name="_B4675">#REF!</definedName>
    <definedName name="_B4676">#REF!</definedName>
    <definedName name="_B7705">#REF!</definedName>
    <definedName name="_B8257">#REF!</definedName>
    <definedName name="_B8258">#REF!</definedName>
    <definedName name="_B8272">#REF!</definedName>
    <definedName name="_B8280">#REF!</definedName>
    <definedName name="_B8281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29">#REF!</definedName>
    <definedName name="_C0130">#REF!</definedName>
    <definedName name="_C0131">#REF!</definedName>
    <definedName name="_C0133">#REF!</definedName>
    <definedName name="_C0135">#REF!</definedName>
    <definedName name="_C0231">#REF!</definedName>
    <definedName name="_C0576">#REF!</definedName>
    <definedName name="_C0577">#REF!</definedName>
    <definedName name="_C0578">#REF!</definedName>
    <definedName name="_C0579">#REF!</definedName>
    <definedName name="_C0582">#REF!</definedName>
    <definedName name="_C0583">#REF!</definedName>
    <definedName name="_C0684">#REF!</definedName>
    <definedName name="_C0685">#REF!</definedName>
    <definedName name="_C1120">'[1]ﾃﾞｰﾀ'!$N$20:$N$108</definedName>
    <definedName name="_C1121">'[1]ﾃﾞｰﾀ'!$O$20:$O$108</definedName>
    <definedName name="_C1138">#REF!</definedName>
    <definedName name="_C1254">#REF!</definedName>
    <definedName name="_C1290">#REF!</definedName>
    <definedName name="_C1335">#REF!</definedName>
    <definedName name="_C1350">#REF!</definedName>
    <definedName name="_C1491">#REF!</definedName>
    <definedName name="_C1525">#REF!</definedName>
    <definedName name="_D0231">#REF!</definedName>
    <definedName name="_D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1651">#REF!</definedName>
    <definedName name="_D2335">#REF!</definedName>
    <definedName name="_D3315">#REF!</definedName>
    <definedName name="_D4896">#REF!</definedName>
    <definedName name="_D5012">#REF!</definedName>
    <definedName name="_D7179">#REF!</definedName>
    <definedName name="_D7180">#REF!</definedName>
    <definedName name="_D7184">#REF!</definedName>
    <definedName name="_D7185">#REF!</definedName>
    <definedName name="_D8604">#REF!</definedName>
    <definedName name="_D8605">#REF!</definedName>
    <definedName name="_D9113">#REF!</definedName>
    <definedName name="_D9413">#REF!</definedName>
    <definedName name="_RA0001">#REF!</definedName>
    <definedName name="_xlnm.Print_Area" localSheetId="0">'令和５年度普通交付税等の状況'!$A$1:$AA$36</definedName>
    <definedName name="_xlnm.Print_Titles" localSheetId="0">'令和５年度普通交付税等の状況'!$A:$A</definedName>
    <definedName name="α">#REF!</definedName>
    <definedName name="旧税率">#REF!</definedName>
    <definedName name="全国計ＡC">#REF!</definedName>
    <definedName name="全国計ＡG">#REF!</definedName>
    <definedName name="全国平均単位額">#REF!</definedName>
    <definedName name="単位税額">#REF!</definedName>
    <definedName name="都道府県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R">#REF!</definedName>
  </definedNames>
  <calcPr fullCalcOnLoad="1"/>
</workbook>
</file>

<file path=xl/sharedStrings.xml><?xml version="1.0" encoding="utf-8"?>
<sst xmlns="http://schemas.openxmlformats.org/spreadsheetml/2006/main" count="58" uniqueCount="55">
  <si>
    <t>基 準 財 政 収 入 額</t>
  </si>
  <si>
    <t xml:space="preserve">財  政  力  指  数 </t>
  </si>
  <si>
    <t>算 出 額</t>
  </si>
  <si>
    <t>錯誤額</t>
  </si>
  <si>
    <t>計</t>
  </si>
  <si>
    <t>近江八幡市</t>
  </si>
  <si>
    <t>（単位　千円）</t>
  </si>
  <si>
    <t>区分</t>
  </si>
  <si>
    <t>公債費</t>
  </si>
  <si>
    <t>調整額</t>
  </si>
  <si>
    <t>合計</t>
  </si>
  <si>
    <t>大津市</t>
  </si>
  <si>
    <t>彦根市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</si>
  <si>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</si>
  <si>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</si>
  <si>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</si>
  <si>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</si>
  <si>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</si>
  <si>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</si>
  <si>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</si>
  <si>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</si>
  <si>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</si>
  <si>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</si>
  <si>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</si>
  <si>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</si>
  <si>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</si>
  <si>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</si>
  <si>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</si>
  <si>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平 均</t>
  </si>
  <si>
    <t>包括算定経費</t>
  </si>
  <si>
    <t>市計</t>
  </si>
  <si>
    <t>※計欄の（　）内の数値は単純平均である</t>
  </si>
  <si>
    <t>長浜市</t>
  </si>
  <si>
    <t>標 準 税
収 入 額 等</t>
  </si>
  <si>
    <t>基　　 準　　 財　　 政　　 需　　 要 　　額</t>
  </si>
  <si>
    <t>参  　               　考</t>
  </si>
  <si>
    <t xml:space="preserve">町計 </t>
  </si>
  <si>
    <t>地域の元気
創造事業費</t>
  </si>
  <si>
    <t>人口減少等
特別対策
事業費</t>
  </si>
  <si>
    <t>交付基準額</t>
  </si>
  <si>
    <t>法定普通税
にかかる標
準税収入額</t>
  </si>
  <si>
    <t>標準財政
規    模</t>
  </si>
  <si>
    <t>臨時財政
対策債
（▲）</t>
  </si>
  <si>
    <t>地域社会
再生事業費</t>
  </si>
  <si>
    <t>地域デジタル
社会推進費</t>
  </si>
  <si>
    <t>（単位　千円）</t>
  </si>
  <si>
    <t>計</t>
  </si>
  <si>
    <t>普通
交付税額</t>
  </si>
  <si>
    <t>臨時経済
対策費</t>
  </si>
  <si>
    <t>R4
単年度</t>
  </si>
  <si>
    <t>第３４表　令和５年度普通交付税等の状況（再算定）</t>
  </si>
  <si>
    <t>R3
単年度</t>
  </si>
  <si>
    <t>R5
単年度</t>
  </si>
  <si>
    <t>臨時財政
対策債償還
基金費</t>
  </si>
  <si>
    <t>個別算定経費
(除　公債費、地域の元気創造事業費、人口減少等特別対策事業費、地域社会再生事業費、地域デジタル社会推進費、臨時経済対策費および臨時財政対策債償還基金費）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</si>
</sst>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00000000;\-#,##0.000000000000"/>
    <numFmt numFmtId="185" formatCode="0.000"/>
    <numFmt numFmtId="186" formatCode="0.0"/>
    <numFmt numFmtId="187" formatCode="#,##0.00000000000;\-#,##0.00000000000"/>
    <numFmt numFmtId="188" formatCode="#,##0.0000000000;\-#,##0.0000000000"/>
    <numFmt numFmtId="189" formatCode="#,##0.000000000;\-#,##0.000000000"/>
    <numFmt numFmtId="190" formatCode="0_);[Red]\(0\)"/>
    <numFmt numFmtId="191" formatCode="#,##0_ "/>
    <numFmt numFmtId="192" formatCode="0_ ;[Red]\-0\ "/>
    <numFmt numFmtId="193" formatCode="#,##0_ ;[Red]\-#,##0\ "/>
    <numFmt numFmtId="194" formatCode="#,##0;&quot;▲ &quot;#,##0"/>
    <numFmt numFmtId="195" formatCode="#,##0.0;&quot;▲ &quot;#,##0.0"/>
    <numFmt numFmtId="196" formatCode="#,##0.00;&quot;▲ &quot;#,##0.00"/>
    <numFmt numFmtId="197" formatCode="#,##0.000;&quot;▲ &quot;#,##0.000"/>
    <numFmt numFmtId="198" formatCode="#,##0.0000;&quot;▲ &quot;#,##0.0000"/>
    <numFmt numFmtId="199" formatCode="#,##0.00000;&quot;▲ &quot;#,##0.00000"/>
    <numFmt numFmtId="200" formatCode="&quot;(&quot;0.000&quot;)&quot;"/>
    <numFmt numFmtId="201" formatCode="&quot;(&quot;#,##0;&quot;▲ &quot;#,##0&quot;)&quot;"/>
    <numFmt numFmtId="202" formatCode="&quot;(&quot;#,##0&quot;)&quot;"/>
    <numFmt numFmtId="203" formatCode="&quot;(&quot;#,##0;&quot;(▲ &quot;#,##0&quot;)&quot;"/>
    <numFmt numFmtId="204" formatCode="#,##0;&quot;（▲ &quot;#,##0&quot;)&quot;"/>
    <numFmt numFmtId="205" formatCode="&quot;(&quot;#,##0\);\(&quot;▲ &quot;#,##0&quot;)&quot;"/>
    <numFmt numFmtId="206" formatCode="_ * #,##0_ ;_ * \-#,##0_ ;_ * &quot;-&quot;_ ;@"/>
    <numFmt numFmtId="207" formatCode="#,##0.0_ "/>
    <numFmt numFmtId="208" formatCode="#,##0.000_ "/>
    <numFmt numFmtId="209" formatCode="_ * #,##0.0_ ;_ * \-#,##0.0_ ;_ * &quot;-&quot;_ ;@"/>
    <numFmt numFmtId="210" formatCode="_ * #,##0.000_ ;_ * \-#,##0.000_ ;_ * &quot;-&quot;_ ;@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6">
    <font>
      <sz val="11"/>
      <name val="ＭＳ 明朝"/>
      <family val="1"/>
    </font>
    <font>
      <b/>
      <sz val="14"/>
      <name val="標準明朝"/>
      <family val="1"/>
    </font>
    <font>
      <i/>
      <sz val="14"/>
      <name val="標準明朝"/>
      <family val="1"/>
    </font>
    <font>
      <b/>
      <i/>
      <sz val="14"/>
      <name val="標準明朝"/>
      <family val="1"/>
    </font>
    <font>
      <sz val="14"/>
      <name val="標準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medium"/>
      <right style="thin"/>
      <top style="thin">
        <color indexed="8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medium"/>
      <top style="dotted"/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medium"/>
      <top style="dotted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>
        <color indexed="8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/>
      <right style="thin"/>
      <top style="dotted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 applyNumberFormat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94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7" fillId="0" borderId="0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94" fontId="8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208" fontId="8" fillId="0" borderId="0" xfId="0" applyNumberFormat="1" applyFont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194" fontId="7" fillId="0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94" fontId="7" fillId="0" borderId="23" xfId="0" applyNumberFormat="1" applyFont="1" applyFill="1" applyBorder="1" applyAlignment="1">
      <alignment vertical="center"/>
    </xf>
    <xf numFmtId="194" fontId="7" fillId="0" borderId="2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97" fontId="7" fillId="0" borderId="25" xfId="0" applyNumberFormat="1" applyFont="1" applyFill="1" applyBorder="1" applyAlignment="1">
      <alignment vertical="center"/>
    </xf>
    <xf numFmtId="194" fontId="7" fillId="0" borderId="26" xfId="0" applyNumberFormat="1" applyFont="1" applyFill="1" applyBorder="1" applyAlignment="1" quotePrefix="1">
      <alignment vertical="center"/>
    </xf>
    <xf numFmtId="197" fontId="7" fillId="0" borderId="27" xfId="0" applyNumberFormat="1" applyFont="1" applyFill="1" applyBorder="1" applyAlignment="1">
      <alignment vertical="center"/>
    </xf>
    <xf numFmtId="197" fontId="7" fillId="0" borderId="27" xfId="0" applyNumberFormat="1" applyFont="1" applyFill="1" applyBorder="1" applyAlignment="1">
      <alignment vertical="center"/>
    </xf>
    <xf numFmtId="197" fontId="7" fillId="0" borderId="28" xfId="0" applyNumberFormat="1" applyFont="1" applyFill="1" applyBorder="1" applyAlignment="1">
      <alignment vertical="center"/>
    </xf>
    <xf numFmtId="197" fontId="7" fillId="0" borderId="29" xfId="0" applyNumberFormat="1" applyFont="1" applyFill="1" applyBorder="1" applyAlignment="1">
      <alignment vertical="center"/>
    </xf>
    <xf numFmtId="197" fontId="7" fillId="0" borderId="30" xfId="0" applyNumberFormat="1" applyFont="1" applyFill="1" applyBorder="1" applyAlignment="1">
      <alignment vertical="center"/>
    </xf>
    <xf numFmtId="194" fontId="7" fillId="0" borderId="31" xfId="0" applyNumberFormat="1" applyFont="1" applyFill="1" applyBorder="1" applyAlignment="1" quotePrefix="1">
      <alignment vertical="center"/>
    </xf>
    <xf numFmtId="197" fontId="7" fillId="0" borderId="32" xfId="0" applyNumberFormat="1" applyFont="1" applyFill="1" applyBorder="1" applyAlignment="1">
      <alignment vertical="center"/>
    </xf>
    <xf numFmtId="197" fontId="7" fillId="0" borderId="33" xfId="0" applyNumberFormat="1" applyFont="1" applyFill="1" applyBorder="1" applyAlignment="1">
      <alignment vertical="center"/>
    </xf>
    <xf numFmtId="197" fontId="7" fillId="0" borderId="14" xfId="0" applyNumberFormat="1" applyFont="1" applyFill="1" applyBorder="1" applyAlignment="1">
      <alignment vertical="center"/>
    </xf>
    <xf numFmtId="197" fontId="7" fillId="0" borderId="34" xfId="0" applyNumberFormat="1" applyFont="1" applyFill="1" applyBorder="1" applyAlignment="1">
      <alignment vertical="center"/>
    </xf>
    <xf numFmtId="197" fontId="7" fillId="0" borderId="35" xfId="0" applyNumberFormat="1" applyFont="1" applyFill="1" applyBorder="1" applyAlignment="1">
      <alignment vertical="center"/>
    </xf>
    <xf numFmtId="200" fontId="7" fillId="0" borderId="36" xfId="0" applyNumberFormat="1" applyFont="1" applyBorder="1" applyAlignment="1">
      <alignment vertical="center"/>
    </xf>
    <xf numFmtId="197" fontId="7" fillId="0" borderId="33" xfId="0" applyNumberFormat="1" applyFont="1" applyBorder="1" applyAlignment="1">
      <alignment vertical="center"/>
    </xf>
    <xf numFmtId="197" fontId="7" fillId="0" borderId="34" xfId="0" applyNumberFormat="1" applyFont="1" applyBorder="1" applyAlignment="1">
      <alignment vertical="center"/>
    </xf>
    <xf numFmtId="197" fontId="7" fillId="0" borderId="37" xfId="0" applyNumberFormat="1" applyFont="1" applyBorder="1" applyAlignment="1">
      <alignment vertical="center"/>
    </xf>
    <xf numFmtId="194" fontId="7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94" fontId="7" fillId="0" borderId="38" xfId="0" applyNumberFormat="1" applyFont="1" applyFill="1" applyBorder="1" applyAlignment="1">
      <alignment vertical="center"/>
    </xf>
    <xf numFmtId="194" fontId="7" fillId="0" borderId="31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39" xfId="0" applyFont="1" applyFill="1" applyBorder="1" applyAlignment="1" quotePrefix="1">
      <alignment horizontal="centerContinuous" vertical="center"/>
    </xf>
    <xf numFmtId="0" fontId="7" fillId="33" borderId="39" xfId="0" applyFont="1" applyFill="1" applyBorder="1" applyAlignment="1">
      <alignment horizontal="centerContinuous" vertical="center"/>
    </xf>
    <xf numFmtId="0" fontId="7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Continuous" vertical="center"/>
    </xf>
    <xf numFmtId="0" fontId="7" fillId="33" borderId="40" xfId="0" applyFont="1" applyFill="1" applyBorder="1" applyAlignment="1" quotePrefix="1">
      <alignment horizontal="centerContinuous" vertical="center"/>
    </xf>
    <xf numFmtId="38" fontId="7" fillId="33" borderId="40" xfId="0" applyNumberFormat="1" applyFont="1" applyFill="1" applyBorder="1" applyAlignment="1">
      <alignment horizontal="centerContinuous" vertical="center"/>
    </xf>
    <xf numFmtId="0" fontId="7" fillId="33" borderId="42" xfId="0" applyFont="1" applyFill="1" applyBorder="1" applyAlignment="1">
      <alignment horizontal="centerContinuous" vertical="center"/>
    </xf>
    <xf numFmtId="194" fontId="7" fillId="0" borderId="43" xfId="0" applyNumberFormat="1" applyFont="1" applyFill="1" applyBorder="1" applyAlignment="1" quotePrefix="1">
      <alignment vertical="center"/>
    </xf>
    <xf numFmtId="194" fontId="7" fillId="0" borderId="29" xfId="0" applyNumberFormat="1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vertical="center"/>
    </xf>
    <xf numFmtId="194" fontId="7" fillId="0" borderId="35" xfId="0" applyNumberFormat="1" applyFont="1" applyFill="1" applyBorder="1" applyAlignment="1">
      <alignment vertical="center"/>
    </xf>
    <xf numFmtId="194" fontId="7" fillId="0" borderId="34" xfId="0" applyNumberFormat="1" applyFont="1" applyFill="1" applyBorder="1" applyAlignment="1">
      <alignment vertical="center"/>
    </xf>
    <xf numFmtId="194" fontId="7" fillId="0" borderId="25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194" fontId="7" fillId="0" borderId="45" xfId="0" applyNumberFormat="1" applyFont="1" applyFill="1" applyBorder="1" applyAlignment="1">
      <alignment vertical="center"/>
    </xf>
    <xf numFmtId="194" fontId="7" fillId="0" borderId="46" xfId="0" applyNumberFormat="1" applyFont="1" applyFill="1" applyBorder="1" applyAlignment="1">
      <alignment vertical="center"/>
    </xf>
    <xf numFmtId="194" fontId="7" fillId="0" borderId="47" xfId="0" applyNumberFormat="1" applyFont="1" applyFill="1" applyBorder="1" applyAlignment="1">
      <alignment vertical="center"/>
    </xf>
    <xf numFmtId="194" fontId="7" fillId="0" borderId="48" xfId="0" applyNumberFormat="1" applyFont="1" applyFill="1" applyBorder="1" applyAlignment="1">
      <alignment vertical="center"/>
    </xf>
    <xf numFmtId="194" fontId="7" fillId="0" borderId="49" xfId="0" applyNumberFormat="1" applyFont="1" applyFill="1" applyBorder="1" applyAlignment="1">
      <alignment vertical="center"/>
    </xf>
    <xf numFmtId="194" fontId="7" fillId="0" borderId="50" xfId="0" applyNumberFormat="1" applyFont="1" applyFill="1" applyBorder="1" applyAlignment="1">
      <alignment vertical="center"/>
    </xf>
    <xf numFmtId="194" fontId="7" fillId="0" borderId="51" xfId="0" applyNumberFormat="1" applyFont="1" applyFill="1" applyBorder="1" applyAlignment="1">
      <alignment vertical="center"/>
    </xf>
    <xf numFmtId="194" fontId="7" fillId="0" borderId="52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>
      <alignment vertical="center"/>
    </xf>
    <xf numFmtId="194" fontId="7" fillId="0" borderId="54" xfId="0" applyNumberFormat="1" applyFont="1" applyFill="1" applyBorder="1" applyAlignment="1">
      <alignment vertical="center"/>
    </xf>
    <xf numFmtId="194" fontId="7" fillId="0" borderId="55" xfId="0" applyNumberFormat="1" applyFont="1" applyFill="1" applyBorder="1" applyAlignment="1">
      <alignment vertical="center"/>
    </xf>
    <xf numFmtId="194" fontId="7" fillId="0" borderId="56" xfId="0" applyNumberFormat="1" applyFont="1" applyFill="1" applyBorder="1" applyAlignment="1">
      <alignment vertical="center"/>
    </xf>
    <xf numFmtId="194" fontId="7" fillId="0" borderId="57" xfId="0" applyNumberFormat="1" applyFont="1" applyFill="1" applyBorder="1" applyAlignment="1">
      <alignment vertical="center"/>
    </xf>
    <xf numFmtId="194" fontId="7" fillId="0" borderId="58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 quotePrefix="1">
      <alignment vertical="center"/>
    </xf>
    <xf numFmtId="194" fontId="7" fillId="0" borderId="60" xfId="0" applyNumberFormat="1" applyFont="1" applyFill="1" applyBorder="1" applyAlignment="1" quotePrefix="1">
      <alignment vertical="center"/>
    </xf>
    <xf numFmtId="194" fontId="7" fillId="0" borderId="61" xfId="0" applyNumberFormat="1" applyFont="1" applyFill="1" applyBorder="1" applyAlignment="1" quotePrefix="1">
      <alignment vertical="center"/>
    </xf>
    <xf numFmtId="194" fontId="7" fillId="0" borderId="62" xfId="0" applyNumberFormat="1" applyFont="1" applyFill="1" applyBorder="1" applyAlignment="1">
      <alignment vertical="center"/>
    </xf>
    <xf numFmtId="194" fontId="7" fillId="0" borderId="60" xfId="0" applyNumberFormat="1" applyFont="1" applyFill="1" applyBorder="1" applyAlignment="1">
      <alignment vertical="center"/>
    </xf>
    <xf numFmtId="194" fontId="7" fillId="0" borderId="26" xfId="0" applyNumberFormat="1" applyFont="1" applyFill="1" applyBorder="1" applyAlignment="1">
      <alignment vertical="center"/>
    </xf>
    <xf numFmtId="194" fontId="7" fillId="0" borderId="61" xfId="0" applyNumberFormat="1" applyFont="1" applyFill="1" applyBorder="1" applyAlignment="1">
      <alignment vertical="center"/>
    </xf>
    <xf numFmtId="194" fontId="7" fillId="0" borderId="63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horizontal="right" vertical="center"/>
    </xf>
    <xf numFmtId="194" fontId="7" fillId="0" borderId="16" xfId="0" applyNumberFormat="1" applyFont="1" applyFill="1" applyBorder="1" applyAlignment="1" quotePrefix="1">
      <alignment vertical="center"/>
    </xf>
    <xf numFmtId="194" fontId="7" fillId="0" borderId="16" xfId="0" applyNumberFormat="1" applyFont="1" applyFill="1" applyBorder="1" applyAlignment="1">
      <alignment horizontal="right" vertical="center"/>
    </xf>
    <xf numFmtId="194" fontId="7" fillId="0" borderId="15" xfId="0" applyNumberFormat="1" applyFont="1" applyFill="1" applyBorder="1" applyAlignment="1" quotePrefix="1">
      <alignment vertical="center"/>
    </xf>
    <xf numFmtId="194" fontId="7" fillId="0" borderId="13" xfId="0" applyNumberFormat="1" applyFont="1" applyFill="1" applyBorder="1" applyAlignment="1" quotePrefix="1">
      <alignment vertical="center"/>
    </xf>
    <xf numFmtId="194" fontId="7" fillId="0" borderId="64" xfId="0" applyNumberFormat="1" applyFont="1" applyFill="1" applyBorder="1" applyAlignment="1">
      <alignment vertical="center"/>
    </xf>
    <xf numFmtId="194" fontId="7" fillId="0" borderId="65" xfId="0" applyNumberFormat="1" applyFont="1" applyFill="1" applyBorder="1" applyAlignment="1">
      <alignment vertical="center"/>
    </xf>
    <xf numFmtId="194" fontId="7" fillId="0" borderId="66" xfId="0" applyNumberFormat="1" applyFont="1" applyFill="1" applyBorder="1" applyAlignment="1">
      <alignment vertical="center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67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horizontal="right" vertical="center"/>
    </xf>
    <xf numFmtId="194" fontId="7" fillId="0" borderId="69" xfId="0" applyNumberFormat="1" applyFont="1" applyFill="1" applyBorder="1" applyAlignment="1">
      <alignment horizontal="right" vertical="center"/>
    </xf>
    <xf numFmtId="194" fontId="7" fillId="0" borderId="70" xfId="0" applyNumberFormat="1" applyFont="1" applyFill="1" applyBorder="1" applyAlignment="1">
      <alignment vertical="center"/>
    </xf>
    <xf numFmtId="194" fontId="7" fillId="0" borderId="71" xfId="0" applyNumberFormat="1" applyFont="1" applyFill="1" applyBorder="1" applyAlignment="1">
      <alignment horizontal="right" vertical="center"/>
    </xf>
    <xf numFmtId="194" fontId="7" fillId="0" borderId="16" xfId="0" applyNumberFormat="1" applyFont="1" applyFill="1" applyBorder="1" applyAlignment="1">
      <alignment horizontal="right" vertical="center" wrapText="1"/>
    </xf>
    <xf numFmtId="194" fontId="7" fillId="0" borderId="72" xfId="0" applyNumberFormat="1" applyFont="1" applyFill="1" applyBorder="1" applyAlignment="1">
      <alignment horizontal="right" vertical="center"/>
    </xf>
    <xf numFmtId="197" fontId="7" fillId="0" borderId="15" xfId="0" applyNumberFormat="1" applyFont="1" applyFill="1" applyBorder="1" applyAlignment="1">
      <alignment vertical="center"/>
    </xf>
    <xf numFmtId="197" fontId="7" fillId="0" borderId="16" xfId="0" applyNumberFormat="1" applyFont="1" applyFill="1" applyBorder="1" applyAlignment="1">
      <alignment vertical="center"/>
    </xf>
    <xf numFmtId="197" fontId="7" fillId="0" borderId="16" xfId="0" applyNumberFormat="1" applyFont="1" applyFill="1" applyBorder="1" applyAlignment="1">
      <alignment vertical="center"/>
    </xf>
    <xf numFmtId="197" fontId="7" fillId="0" borderId="63" xfId="0" applyNumberFormat="1" applyFont="1" applyFill="1" applyBorder="1" applyAlignment="1">
      <alignment vertical="center"/>
    </xf>
    <xf numFmtId="197" fontId="7" fillId="0" borderId="38" xfId="0" applyNumberFormat="1" applyFont="1" applyFill="1" applyBorder="1" applyAlignment="1">
      <alignment vertical="center"/>
    </xf>
    <xf numFmtId="197" fontId="7" fillId="0" borderId="31" xfId="0" applyNumberFormat="1" applyFont="1" applyFill="1" applyBorder="1" applyAlignment="1">
      <alignment vertical="center"/>
    </xf>
    <xf numFmtId="185" fontId="7" fillId="0" borderId="68" xfId="0" applyNumberFormat="1" applyFont="1" applyFill="1" applyBorder="1" applyAlignment="1">
      <alignment vertical="center"/>
    </xf>
    <xf numFmtId="197" fontId="7" fillId="0" borderId="17" xfId="0" applyNumberFormat="1" applyFont="1" applyFill="1" applyBorder="1" applyAlignment="1">
      <alignment vertical="center"/>
    </xf>
    <xf numFmtId="197" fontId="7" fillId="0" borderId="13" xfId="0" applyNumberFormat="1" applyFont="1" applyFill="1" applyBorder="1" applyAlignment="1">
      <alignment vertical="center"/>
    </xf>
    <xf numFmtId="185" fontId="7" fillId="0" borderId="73" xfId="0" applyNumberFormat="1" applyFont="1" applyFill="1" applyBorder="1" applyAlignment="1">
      <alignment vertical="center"/>
    </xf>
    <xf numFmtId="194" fontId="7" fillId="0" borderId="15" xfId="0" applyNumberFormat="1" applyFont="1" applyBorder="1" applyAlignment="1">
      <alignment vertical="center"/>
    </xf>
    <xf numFmtId="194" fontId="7" fillId="0" borderId="16" xfId="0" applyNumberFormat="1" applyFont="1" applyBorder="1" applyAlignment="1">
      <alignment vertical="center"/>
    </xf>
    <xf numFmtId="194" fontId="7" fillId="0" borderId="63" xfId="0" applyNumberFormat="1" applyFont="1" applyBorder="1" applyAlignment="1">
      <alignment vertical="center"/>
    </xf>
    <xf numFmtId="194" fontId="7" fillId="0" borderId="38" xfId="0" applyNumberFormat="1" applyFont="1" applyBorder="1" applyAlignment="1">
      <alignment vertical="center"/>
    </xf>
    <xf numFmtId="194" fontId="7" fillId="0" borderId="14" xfId="0" applyNumberFormat="1" applyFont="1" applyBorder="1" applyAlignment="1">
      <alignment vertical="center"/>
    </xf>
    <xf numFmtId="194" fontId="7" fillId="0" borderId="17" xfId="0" applyNumberFormat="1" applyFont="1" applyBorder="1" applyAlignment="1">
      <alignment vertical="center"/>
    </xf>
    <xf numFmtId="194" fontId="7" fillId="0" borderId="13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200" fontId="7" fillId="0" borderId="45" xfId="0" applyNumberFormat="1" applyFont="1" applyBorder="1" applyAlignment="1">
      <alignment vertical="center"/>
    </xf>
    <xf numFmtId="200" fontId="7" fillId="0" borderId="74" xfId="0" applyNumberFormat="1" applyFont="1" applyBorder="1" applyAlignment="1">
      <alignment vertical="center"/>
    </xf>
    <xf numFmtId="200" fontId="7" fillId="0" borderId="53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horizontal="right" vertical="center"/>
    </xf>
    <xf numFmtId="194" fontId="7" fillId="0" borderId="68" xfId="0" applyNumberFormat="1" applyFont="1" applyBorder="1" applyAlignment="1">
      <alignment horizontal="right" vertical="center"/>
    </xf>
    <xf numFmtId="194" fontId="7" fillId="0" borderId="75" xfId="0" applyNumberFormat="1" applyFont="1" applyBorder="1" applyAlignment="1">
      <alignment vertical="center"/>
    </xf>
    <xf numFmtId="194" fontId="7" fillId="0" borderId="68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194" fontId="7" fillId="0" borderId="73" xfId="0" applyNumberFormat="1" applyFont="1" applyBorder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73" xfId="0" applyNumberFormat="1" applyFont="1" applyFill="1" applyBorder="1" applyAlignment="1">
      <alignment vertical="center"/>
    </xf>
    <xf numFmtId="0" fontId="7" fillId="33" borderId="76" xfId="0" applyFont="1" applyFill="1" applyBorder="1" applyAlignment="1" quotePrefix="1">
      <alignment horizontal="distributed" vertical="center" wrapText="1"/>
    </xf>
    <xf numFmtId="0" fontId="7" fillId="33" borderId="76" xfId="0" applyFont="1" applyFill="1" applyBorder="1" applyAlignment="1">
      <alignment horizontal="distributed" vertical="center"/>
    </xf>
    <xf numFmtId="0" fontId="7" fillId="33" borderId="77" xfId="0" applyFont="1" applyFill="1" applyBorder="1" applyAlignment="1">
      <alignment horizontal="distributed"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7" fillId="0" borderId="68" xfId="0" applyNumberFormat="1" applyFont="1" applyFill="1" applyBorder="1" applyAlignment="1">
      <alignment horizontal="right" vertical="center"/>
    </xf>
    <xf numFmtId="194" fontId="7" fillId="0" borderId="75" xfId="0" applyNumberFormat="1" applyFont="1" applyBorder="1" applyAlignment="1">
      <alignment vertical="center"/>
    </xf>
    <xf numFmtId="194" fontId="7" fillId="0" borderId="68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194" fontId="7" fillId="0" borderId="73" xfId="0" applyNumberFormat="1" applyFont="1" applyBorder="1" applyAlignment="1">
      <alignment vertical="center"/>
    </xf>
    <xf numFmtId="194" fontId="7" fillId="0" borderId="44" xfId="0" applyNumberFormat="1" applyFont="1" applyFill="1" applyBorder="1" applyAlignment="1">
      <alignment vertical="center"/>
    </xf>
    <xf numFmtId="194" fontId="7" fillId="0" borderId="37" xfId="0" applyNumberFormat="1" applyFont="1" applyFill="1" applyBorder="1" applyAlignment="1">
      <alignment vertical="center"/>
    </xf>
    <xf numFmtId="194" fontId="7" fillId="0" borderId="23" xfId="0" applyNumberFormat="1" applyFont="1" applyFill="1" applyBorder="1" applyAlignment="1">
      <alignment vertical="center"/>
    </xf>
    <xf numFmtId="194" fontId="7" fillId="0" borderId="78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>
      <alignment vertical="center"/>
    </xf>
    <xf numFmtId="194" fontId="7" fillId="0" borderId="79" xfId="0" applyNumberFormat="1" applyFont="1" applyFill="1" applyBorder="1" applyAlignment="1">
      <alignment vertical="center"/>
    </xf>
    <xf numFmtId="194" fontId="7" fillId="0" borderId="80" xfId="0" applyNumberFormat="1" applyFont="1" applyFill="1" applyBorder="1" applyAlignment="1">
      <alignment vertical="center"/>
    </xf>
    <xf numFmtId="194" fontId="7" fillId="0" borderId="81" xfId="0" applyNumberFormat="1" applyFont="1" applyFill="1" applyBorder="1" applyAlignment="1">
      <alignment vertical="center"/>
    </xf>
    <xf numFmtId="194" fontId="7" fillId="0" borderId="75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vertical="center"/>
    </xf>
    <xf numFmtId="0" fontId="7" fillId="0" borderId="82" xfId="0" applyFont="1" applyBorder="1" applyAlignment="1" quotePrefix="1">
      <alignment horizontal="distributed" vertical="center" wrapText="1"/>
    </xf>
    <xf numFmtId="0" fontId="7" fillId="0" borderId="83" xfId="0" applyFont="1" applyBorder="1" applyAlignment="1" quotePrefix="1">
      <alignment horizontal="distributed" vertical="center" wrapText="1"/>
    </xf>
    <xf numFmtId="194" fontId="7" fillId="0" borderId="84" xfId="0" applyNumberFormat="1" applyFont="1" applyFill="1" applyBorder="1" applyAlignment="1">
      <alignment vertical="center"/>
    </xf>
    <xf numFmtId="194" fontId="7" fillId="0" borderId="85" xfId="0" applyNumberFormat="1" applyFont="1" applyFill="1" applyBorder="1" applyAlignment="1">
      <alignment vertical="center"/>
    </xf>
    <xf numFmtId="194" fontId="7" fillId="0" borderId="86" xfId="0" applyNumberFormat="1" applyFont="1" applyFill="1" applyBorder="1" applyAlignment="1">
      <alignment vertical="center"/>
    </xf>
    <xf numFmtId="194" fontId="7" fillId="0" borderId="87" xfId="0" applyNumberFormat="1" applyFont="1" applyFill="1" applyBorder="1" applyAlignment="1">
      <alignment vertical="center"/>
    </xf>
    <xf numFmtId="194" fontId="7" fillId="0" borderId="88" xfId="0" applyNumberFormat="1" applyFont="1" applyFill="1" applyBorder="1" applyAlignment="1">
      <alignment horizontal="right" vertical="center"/>
    </xf>
    <xf numFmtId="194" fontId="7" fillId="0" borderId="89" xfId="0" applyNumberFormat="1" applyFont="1" applyFill="1" applyBorder="1" applyAlignment="1">
      <alignment horizontal="right" vertical="center"/>
    </xf>
    <xf numFmtId="194" fontId="7" fillId="0" borderId="88" xfId="0" applyNumberFormat="1" applyFont="1" applyFill="1" applyBorder="1" applyAlignment="1">
      <alignment vertical="center"/>
    </xf>
    <xf numFmtId="194" fontId="7" fillId="0" borderId="89" xfId="0" applyNumberFormat="1" applyFont="1" applyFill="1" applyBorder="1" applyAlignment="1">
      <alignment vertical="center"/>
    </xf>
    <xf numFmtId="194" fontId="7" fillId="0" borderId="90" xfId="0" applyNumberFormat="1" applyFont="1" applyFill="1" applyBorder="1" applyAlignment="1">
      <alignment vertical="center"/>
    </xf>
    <xf numFmtId="194" fontId="7" fillId="0" borderId="91" xfId="0" applyNumberFormat="1" applyFont="1" applyFill="1" applyBorder="1" applyAlignment="1">
      <alignment vertical="center"/>
    </xf>
    <xf numFmtId="194" fontId="7" fillId="0" borderId="92" xfId="0" applyNumberFormat="1" applyFont="1" applyFill="1" applyBorder="1" applyAlignment="1">
      <alignment vertical="center"/>
    </xf>
    <xf numFmtId="194" fontId="7" fillId="0" borderId="93" xfId="0" applyNumberFormat="1" applyFont="1" applyFill="1" applyBorder="1" applyAlignment="1">
      <alignment vertical="center"/>
    </xf>
    <xf numFmtId="194" fontId="7" fillId="0" borderId="33" xfId="0" applyNumberFormat="1" applyFont="1" applyFill="1" applyBorder="1" applyAlignment="1">
      <alignment vertical="center"/>
    </xf>
    <xf numFmtId="0" fontId="7" fillId="0" borderId="94" xfId="0" applyFont="1" applyBorder="1" applyAlignment="1" quotePrefix="1">
      <alignment horizontal="distributed" vertical="center" wrapText="1"/>
    </xf>
    <xf numFmtId="0" fontId="7" fillId="0" borderId="22" xfId="0" applyFont="1" applyBorder="1" applyAlignment="1" quotePrefix="1">
      <alignment horizontal="distributed" vertical="center" wrapText="1"/>
    </xf>
    <xf numFmtId="38" fontId="7" fillId="33" borderId="95" xfId="0" applyNumberFormat="1" applyFont="1" applyFill="1" applyBorder="1" applyAlignment="1">
      <alignment horizontal="distributed" vertical="center"/>
    </xf>
    <xf numFmtId="38" fontId="7" fillId="33" borderId="96" xfId="0" applyNumberFormat="1" applyFont="1" applyFill="1" applyBorder="1" applyAlignment="1">
      <alignment horizontal="distributed" vertical="center"/>
    </xf>
    <xf numFmtId="38" fontId="7" fillId="33" borderId="97" xfId="0" applyNumberFormat="1" applyFont="1" applyFill="1" applyBorder="1" applyAlignment="1">
      <alignment horizontal="distributed" vertical="center"/>
    </xf>
    <xf numFmtId="38" fontId="7" fillId="33" borderId="45" xfId="0" applyNumberFormat="1" applyFont="1" applyFill="1" applyBorder="1" applyAlignment="1" applyProtection="1">
      <alignment horizontal="center" vertical="center" wrapText="1"/>
      <protection/>
    </xf>
    <xf numFmtId="38" fontId="7" fillId="33" borderId="76" xfId="0" applyNumberFormat="1" applyFont="1" applyFill="1" applyBorder="1" applyAlignment="1" applyProtection="1">
      <alignment horizontal="center" vertical="center" wrapText="1"/>
      <protection/>
    </xf>
    <xf numFmtId="38" fontId="7" fillId="33" borderId="77" xfId="0" applyNumberFormat="1" applyFont="1" applyFill="1" applyBorder="1" applyAlignment="1" applyProtection="1">
      <alignment horizontal="center" vertical="center" wrapText="1"/>
      <protection/>
    </xf>
    <xf numFmtId="0" fontId="7" fillId="0" borderId="98" xfId="0" applyFont="1" applyBorder="1" applyAlignment="1" quotePrefix="1">
      <alignment horizontal="distributed" vertical="center" wrapText="1"/>
    </xf>
    <xf numFmtId="0" fontId="7" fillId="0" borderId="99" xfId="0" applyFont="1" applyBorder="1" applyAlignment="1" quotePrefix="1">
      <alignment horizontal="distributed" vertical="center" wrapText="1"/>
    </xf>
    <xf numFmtId="194" fontId="7" fillId="0" borderId="100" xfId="0" applyNumberFormat="1" applyFont="1" applyFill="1" applyBorder="1" applyAlignment="1">
      <alignment vertical="center"/>
    </xf>
    <xf numFmtId="194" fontId="7" fillId="0" borderId="101" xfId="0" applyNumberFormat="1" applyFont="1" applyFill="1" applyBorder="1" applyAlignment="1">
      <alignment vertical="center"/>
    </xf>
    <xf numFmtId="0" fontId="7" fillId="33" borderId="102" xfId="0" applyFont="1" applyFill="1" applyBorder="1" applyAlignment="1" quotePrefix="1">
      <alignment horizontal="distributed" vertical="center" wrapText="1"/>
    </xf>
    <xf numFmtId="0" fontId="7" fillId="33" borderId="66" xfId="0" applyFont="1" applyFill="1" applyBorder="1" applyAlignment="1">
      <alignment horizontal="distributed" vertical="center"/>
    </xf>
    <xf numFmtId="0" fontId="7" fillId="33" borderId="103" xfId="0" applyFont="1" applyFill="1" applyBorder="1" applyAlignment="1">
      <alignment horizontal="distributed" vertical="center"/>
    </xf>
    <xf numFmtId="0" fontId="7" fillId="33" borderId="86" xfId="0" applyFont="1" applyFill="1" applyBorder="1" applyAlignment="1" quotePrefix="1">
      <alignment horizontal="distributed" vertical="center" wrapText="1"/>
    </xf>
    <xf numFmtId="194" fontId="7" fillId="0" borderId="45" xfId="0" applyNumberFormat="1" applyFont="1" applyFill="1" applyBorder="1" applyAlignment="1">
      <alignment vertical="center"/>
    </xf>
    <xf numFmtId="0" fontId="7" fillId="33" borderId="104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103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distributed" vertical="center" wrapText="1"/>
    </xf>
    <xf numFmtId="0" fontId="7" fillId="33" borderId="76" xfId="0" applyFont="1" applyFill="1" applyBorder="1" applyAlignment="1">
      <alignment horizontal="distributed" vertical="center" wrapText="1"/>
    </xf>
    <xf numFmtId="0" fontId="7" fillId="33" borderId="77" xfId="0" applyFont="1" applyFill="1" applyBorder="1" applyAlignment="1">
      <alignment horizontal="distributed" vertical="center" wrapText="1"/>
    </xf>
    <xf numFmtId="0" fontId="7" fillId="33" borderId="102" xfId="0" applyFont="1" applyFill="1" applyBorder="1" applyAlignment="1">
      <alignment horizontal="distributed" vertical="center"/>
    </xf>
    <xf numFmtId="0" fontId="7" fillId="33" borderId="95" xfId="0" applyFont="1" applyFill="1" applyBorder="1" applyAlignment="1">
      <alignment horizontal="distributed" vertical="center" wrapText="1"/>
    </xf>
    <xf numFmtId="0" fontId="8" fillId="33" borderId="96" xfId="0" applyFont="1" applyFill="1" applyBorder="1" applyAlignment="1">
      <alignment horizontal="distributed" vertical="center"/>
    </xf>
    <xf numFmtId="0" fontId="8" fillId="33" borderId="97" xfId="0" applyFont="1" applyFill="1" applyBorder="1" applyAlignment="1">
      <alignment horizontal="distributed" vertical="center"/>
    </xf>
    <xf numFmtId="0" fontId="7" fillId="33" borderId="102" xfId="0" applyFont="1" applyFill="1" applyBorder="1" applyAlignment="1" quotePrefix="1">
      <alignment horizontal="distributed" vertical="center"/>
    </xf>
    <xf numFmtId="0" fontId="7" fillId="33" borderId="66" xfId="0" applyFont="1" applyFill="1" applyBorder="1" applyAlignment="1" quotePrefix="1">
      <alignment horizontal="distributed" vertical="center"/>
    </xf>
    <xf numFmtId="0" fontId="7" fillId="33" borderId="103" xfId="0" applyFont="1" applyFill="1" applyBorder="1" applyAlignment="1" quotePrefix="1">
      <alignment horizontal="distributed" vertical="center"/>
    </xf>
    <xf numFmtId="38" fontId="7" fillId="33" borderId="86" xfId="0" applyNumberFormat="1" applyFont="1" applyFill="1" applyBorder="1" applyAlignment="1">
      <alignment horizontal="distributed" vertical="center"/>
    </xf>
    <xf numFmtId="38" fontId="7" fillId="33" borderId="76" xfId="0" applyNumberFormat="1" applyFont="1" applyFill="1" applyBorder="1" applyAlignment="1">
      <alignment horizontal="distributed" vertical="center"/>
    </xf>
    <xf numFmtId="38" fontId="7" fillId="33" borderId="77" xfId="0" applyNumberFormat="1" applyFont="1" applyFill="1" applyBorder="1" applyAlignment="1">
      <alignment horizontal="distributed" vertical="center"/>
    </xf>
    <xf numFmtId="0" fontId="7" fillId="33" borderId="108" xfId="0" applyFont="1" applyFill="1" applyBorder="1" applyAlignment="1" quotePrefix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83" xfId="0" applyFont="1" applyFill="1" applyBorder="1" applyAlignment="1">
      <alignment horizontal="distributed" vertical="center"/>
    </xf>
    <xf numFmtId="0" fontId="7" fillId="33" borderId="109" xfId="0" applyFont="1" applyFill="1" applyBorder="1" applyAlignment="1" quotePrefix="1">
      <alignment horizontal="distributed" vertical="center" wrapText="1"/>
    </xf>
    <xf numFmtId="0" fontId="7" fillId="33" borderId="102" xfId="0" applyFont="1" applyFill="1" applyBorder="1" applyAlignment="1">
      <alignment horizontal="distributed" vertical="center" wrapText="1"/>
    </xf>
    <xf numFmtId="0" fontId="7" fillId="33" borderId="86" xfId="0" applyFont="1" applyFill="1" applyBorder="1" applyAlignment="1">
      <alignment horizontal="distributed" vertical="center" wrapText="1"/>
    </xf>
    <xf numFmtId="0" fontId="7" fillId="33" borderId="86" xfId="0" applyFont="1" applyFill="1" applyBorder="1" applyAlignment="1">
      <alignment horizontal="distributed" vertical="center"/>
    </xf>
    <xf numFmtId="0" fontId="7" fillId="33" borderId="110" xfId="0" applyFont="1" applyFill="1" applyBorder="1" applyAlignment="1">
      <alignment horizontal="distributed" vertical="center"/>
    </xf>
    <xf numFmtId="0" fontId="7" fillId="33" borderId="111" xfId="0" applyFont="1" applyFill="1" applyBorder="1" applyAlignment="1">
      <alignment horizontal="distributed" vertical="center"/>
    </xf>
    <xf numFmtId="0" fontId="7" fillId="33" borderId="11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64148$\01%20&#26222;&#36890;&#20132;&#20184;&#31246;&#65288;&#21454;&#20837;&#65289;\H22&#26222;&#36890;&#20132;&#20184;&#31246;&#65288;&#21454;&#20837;&#65289;\07%20&#65324;&#32013;&#21697;&#29289;\100802_&#24403;&#21021;&#26368;&#32066;\10&#20132;&#20184;&#31246;\25_&#28363;&#36032;&#30476;\050002901&#31532;&#19968;&#34920;_&#38656;&#35201;&#32207;&#25324;&#34920;_&#32076;&#36027;&#21029;&#12539;&#24066;&#30010;&#26449;&#210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&#12304;&#20316;&#26989;&#29992;&#12305;050002901&#31532;&#19968;&#34920;_&#38656;&#35201;&#32207;&#25324;&#34920;_&#32076;&#36027;&#21029;&#12539;&#24066;&#30010;&#26449;&#21029;_L08_2015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150008201&#31532;&#20108;&#34920;_&#26222;&#36890;&#20132;&#20184;&#31246;&#12398;&#20132;&#20184;&#22522;&#28310;&#38989;&#12395;&#38306;&#12377;&#12427;&#35519;_L08_201507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1000101&#31246;&#30446;&#21029;&#22522;&#28310;&#36001;&#25919;&#21454;&#20837;&#38989;&#19968;&#35239;&#34920;_L08_201507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4000401&#24066;&#30010;&#26449;&#27665;&#31246;&#25152;&#24471;&#21106;_L08_20150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22002301&#33258;&#21205;&#36554;&#37325;&#37327;&#35698;&#19982;&#31246;_L08_2015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10001001&#22320;&#26041;&#28040;&#36027;&#31246;&#20132;&#20184;&#37329;_L08_2015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N20">
            <v>275171</v>
          </cell>
          <cell r="O20">
            <v>29002</v>
          </cell>
        </row>
        <row r="21">
          <cell r="N21">
            <v>266505</v>
          </cell>
          <cell r="O21">
            <v>22628</v>
          </cell>
        </row>
        <row r="22">
          <cell r="N22">
            <v>40538</v>
          </cell>
          <cell r="O22">
            <v>6374</v>
          </cell>
        </row>
        <row r="23">
          <cell r="N23">
            <v>145014</v>
          </cell>
          <cell r="O23">
            <v>6000</v>
          </cell>
        </row>
        <row r="24">
          <cell r="N24">
            <v>203753</v>
          </cell>
          <cell r="O24">
            <v>49516</v>
          </cell>
        </row>
        <row r="25">
          <cell r="N25">
            <v>125090</v>
          </cell>
          <cell r="O25">
            <v>12522</v>
          </cell>
        </row>
        <row r="26">
          <cell r="N26">
            <v>23622</v>
          </cell>
          <cell r="O26">
            <v>586</v>
          </cell>
        </row>
        <row r="27">
          <cell r="N27">
            <v>35000</v>
          </cell>
          <cell r="O27">
            <v>2409</v>
          </cell>
        </row>
        <row r="28">
          <cell r="N28">
            <v>34208</v>
          </cell>
          <cell r="O28">
            <v>2393</v>
          </cell>
        </row>
        <row r="29">
          <cell r="N29">
            <v>28894</v>
          </cell>
          <cell r="O29">
            <v>9482</v>
          </cell>
        </row>
        <row r="30">
          <cell r="N30">
            <v>46032</v>
          </cell>
          <cell r="O30">
            <v>15092</v>
          </cell>
        </row>
        <row r="31">
          <cell r="N31">
            <v>29053</v>
          </cell>
          <cell r="O31">
            <v>7031</v>
          </cell>
        </row>
        <row r="32">
          <cell r="N32">
            <v>203753</v>
          </cell>
          <cell r="O32">
            <v>49516</v>
          </cell>
        </row>
        <row r="33">
          <cell r="N33">
            <v>82613</v>
          </cell>
          <cell r="O33">
            <v>2571</v>
          </cell>
        </row>
        <row r="34">
          <cell r="N34">
            <v>36339</v>
          </cell>
          <cell r="O34">
            <v>8871</v>
          </cell>
        </row>
        <row r="35">
          <cell r="N35">
            <v>36177</v>
          </cell>
          <cell r="O35">
            <v>1081</v>
          </cell>
        </row>
        <row r="36">
          <cell r="N36">
            <v>23622</v>
          </cell>
          <cell r="O36">
            <v>586</v>
          </cell>
        </row>
        <row r="37">
          <cell r="N37">
            <v>35000</v>
          </cell>
          <cell r="O37">
            <v>2409</v>
          </cell>
        </row>
        <row r="38">
          <cell r="N38">
            <v>34208</v>
          </cell>
          <cell r="O38">
            <v>2393</v>
          </cell>
        </row>
        <row r="39">
          <cell r="N39">
            <v>28894</v>
          </cell>
          <cell r="O39">
            <v>9482</v>
          </cell>
        </row>
        <row r="40">
          <cell r="N40">
            <v>46032</v>
          </cell>
          <cell r="O40">
            <v>15092</v>
          </cell>
        </row>
        <row r="41">
          <cell r="N41">
            <v>29053</v>
          </cell>
          <cell r="O41">
            <v>7031</v>
          </cell>
        </row>
        <row r="42">
          <cell r="N42">
            <v>125090</v>
          </cell>
          <cell r="O42">
            <v>12522</v>
          </cell>
        </row>
        <row r="43">
          <cell r="N43">
            <v>82613</v>
          </cell>
          <cell r="O43">
            <v>2571</v>
          </cell>
        </row>
        <row r="44">
          <cell r="N44">
            <v>36339</v>
          </cell>
          <cell r="O44">
            <v>8871</v>
          </cell>
        </row>
        <row r="45">
          <cell r="N45">
            <v>36177</v>
          </cell>
          <cell r="O45">
            <v>1081</v>
          </cell>
        </row>
        <row r="46">
          <cell r="N46">
            <v>135829</v>
          </cell>
          <cell r="O46">
            <v>6707</v>
          </cell>
        </row>
        <row r="47">
          <cell r="N47">
            <v>110210</v>
          </cell>
          <cell r="O47">
            <v>4763</v>
          </cell>
        </row>
        <row r="48">
          <cell r="N48">
            <v>38128</v>
          </cell>
          <cell r="O48">
            <v>1944</v>
          </cell>
        </row>
        <row r="49">
          <cell r="N49">
            <v>124031</v>
          </cell>
          <cell r="O49">
            <v>1803</v>
          </cell>
        </row>
        <row r="50">
          <cell r="N50">
            <v>98049</v>
          </cell>
          <cell r="O50">
            <v>2171</v>
          </cell>
        </row>
        <row r="51">
          <cell r="N51">
            <v>71386</v>
          </cell>
          <cell r="O51">
            <v>3105</v>
          </cell>
        </row>
        <row r="52">
          <cell r="N52">
            <v>167392</v>
          </cell>
          <cell r="O52">
            <v>41780</v>
          </cell>
        </row>
        <row r="53">
          <cell r="N53">
            <v>58510</v>
          </cell>
          <cell r="O53">
            <v>4597</v>
          </cell>
        </row>
        <row r="54">
          <cell r="N54">
            <v>41331</v>
          </cell>
          <cell r="O54">
            <v>11814</v>
          </cell>
        </row>
        <row r="55">
          <cell r="N55">
            <v>45608</v>
          </cell>
          <cell r="O55">
            <v>6136</v>
          </cell>
        </row>
        <row r="56">
          <cell r="N56">
            <v>39843</v>
          </cell>
          <cell r="O56">
            <v>4136</v>
          </cell>
        </row>
        <row r="57">
          <cell r="N57">
            <v>38024</v>
          </cell>
          <cell r="O57">
            <v>15097</v>
          </cell>
        </row>
        <row r="58">
          <cell r="N58">
            <v>85122</v>
          </cell>
          <cell r="O58">
            <v>3872</v>
          </cell>
        </row>
        <row r="59">
          <cell r="N59">
            <v>47338</v>
          </cell>
          <cell r="O59">
            <v>1483</v>
          </cell>
        </row>
        <row r="60">
          <cell r="N60">
            <v>52954</v>
          </cell>
          <cell r="O60">
            <v>2389</v>
          </cell>
        </row>
        <row r="61">
          <cell r="N61">
            <v>57745</v>
          </cell>
          <cell r="O61">
            <v>5202</v>
          </cell>
        </row>
        <row r="62">
          <cell r="N62">
            <v>18387</v>
          </cell>
          <cell r="O62">
            <v>946</v>
          </cell>
        </row>
        <row r="63">
          <cell r="N63">
            <v>45227</v>
          </cell>
          <cell r="O63">
            <v>4256</v>
          </cell>
        </row>
        <row r="64">
          <cell r="N64">
            <v>128839</v>
          </cell>
          <cell r="O64">
            <v>43771</v>
          </cell>
        </row>
        <row r="65">
          <cell r="N65">
            <v>38958</v>
          </cell>
          <cell r="O65">
            <v>6438</v>
          </cell>
        </row>
        <row r="66">
          <cell r="N66">
            <v>41663</v>
          </cell>
          <cell r="O66">
            <v>8612</v>
          </cell>
        </row>
        <row r="67">
          <cell r="N67">
            <v>37299</v>
          </cell>
          <cell r="O67">
            <v>18004</v>
          </cell>
        </row>
        <row r="68">
          <cell r="N68">
            <v>48002</v>
          </cell>
          <cell r="O68">
            <v>3228</v>
          </cell>
        </row>
        <row r="69">
          <cell r="N69">
            <v>37264</v>
          </cell>
          <cell r="O69">
            <v>6031</v>
          </cell>
        </row>
        <row r="70">
          <cell r="N70">
            <v>31991</v>
          </cell>
          <cell r="O70">
            <v>1458</v>
          </cell>
        </row>
        <row r="71">
          <cell r="N71">
            <v>209680</v>
          </cell>
          <cell r="O71">
            <v>35209</v>
          </cell>
        </row>
        <row r="72">
          <cell r="N72">
            <v>153710</v>
          </cell>
          <cell r="O72">
            <v>30761</v>
          </cell>
        </row>
        <row r="73">
          <cell r="N73">
            <v>31760</v>
          </cell>
          <cell r="O73">
            <v>2505</v>
          </cell>
        </row>
        <row r="74">
          <cell r="N74">
            <v>47548</v>
          </cell>
          <cell r="O74">
            <v>1943</v>
          </cell>
        </row>
        <row r="75">
          <cell r="N75">
            <v>209680</v>
          </cell>
          <cell r="O75">
            <v>35209</v>
          </cell>
        </row>
        <row r="76">
          <cell r="N76">
            <v>75896</v>
          </cell>
          <cell r="O76">
            <v>3607</v>
          </cell>
        </row>
        <row r="77">
          <cell r="N77">
            <v>44865</v>
          </cell>
          <cell r="O77">
            <v>19926</v>
          </cell>
        </row>
        <row r="78">
          <cell r="N78">
            <v>27031</v>
          </cell>
          <cell r="O78">
            <v>1101</v>
          </cell>
        </row>
        <row r="79">
          <cell r="N79">
            <v>49756</v>
          </cell>
          <cell r="O79">
            <v>4010</v>
          </cell>
        </row>
        <row r="80">
          <cell r="N80">
            <v>38403</v>
          </cell>
          <cell r="O80">
            <v>2116</v>
          </cell>
        </row>
        <row r="81">
          <cell r="N81">
            <v>31760</v>
          </cell>
          <cell r="O81">
            <v>2505</v>
          </cell>
        </row>
        <row r="82">
          <cell r="N82">
            <v>47548</v>
          </cell>
          <cell r="O82">
            <v>1943</v>
          </cell>
        </row>
        <row r="83">
          <cell r="N83">
            <v>153710</v>
          </cell>
          <cell r="O83">
            <v>30761</v>
          </cell>
        </row>
        <row r="84">
          <cell r="N84">
            <v>75896</v>
          </cell>
          <cell r="O84">
            <v>3607</v>
          </cell>
        </row>
        <row r="85">
          <cell r="N85">
            <v>44865</v>
          </cell>
          <cell r="O85">
            <v>19926</v>
          </cell>
        </row>
        <row r="86">
          <cell r="N86">
            <v>27031</v>
          </cell>
          <cell r="O86">
            <v>1101</v>
          </cell>
        </row>
        <row r="87">
          <cell r="N87">
            <v>49756</v>
          </cell>
          <cell r="O87">
            <v>4010</v>
          </cell>
        </row>
        <row r="88">
          <cell r="N88">
            <v>38403</v>
          </cell>
          <cell r="O88">
            <v>2116</v>
          </cell>
        </row>
        <row r="89">
          <cell r="N89">
            <v>86838</v>
          </cell>
          <cell r="O89">
            <v>19070</v>
          </cell>
        </row>
        <row r="90">
          <cell r="N90">
            <v>70452</v>
          </cell>
          <cell r="O90">
            <v>17792</v>
          </cell>
        </row>
        <row r="91">
          <cell r="N91">
            <v>31965</v>
          </cell>
          <cell r="O91">
            <v>1278</v>
          </cell>
        </row>
        <row r="92">
          <cell r="N92">
            <v>86838</v>
          </cell>
          <cell r="O92">
            <v>19070</v>
          </cell>
        </row>
        <row r="93">
          <cell r="N93">
            <v>37789</v>
          </cell>
          <cell r="O93">
            <v>4805</v>
          </cell>
        </row>
        <row r="94">
          <cell r="N94">
            <v>26919</v>
          </cell>
          <cell r="O94">
            <v>8932</v>
          </cell>
        </row>
        <row r="95">
          <cell r="N95">
            <v>37998</v>
          </cell>
          <cell r="O95">
            <v>4055</v>
          </cell>
        </row>
        <row r="96">
          <cell r="N96">
            <v>31965</v>
          </cell>
          <cell r="O96">
            <v>1278</v>
          </cell>
        </row>
        <row r="97">
          <cell r="N97">
            <v>70452</v>
          </cell>
          <cell r="O97">
            <v>17792</v>
          </cell>
        </row>
        <row r="98">
          <cell r="N98">
            <v>37789</v>
          </cell>
          <cell r="O98">
            <v>4805</v>
          </cell>
        </row>
        <row r="99">
          <cell r="N99">
            <v>26919</v>
          </cell>
          <cell r="O99">
            <v>8932</v>
          </cell>
        </row>
        <row r="100">
          <cell r="N100">
            <v>37998</v>
          </cell>
          <cell r="O100">
            <v>4055</v>
          </cell>
        </row>
        <row r="101">
          <cell r="N101">
            <v>62926</v>
          </cell>
          <cell r="O101">
            <v>9751</v>
          </cell>
        </row>
        <row r="102">
          <cell r="N102">
            <v>40230</v>
          </cell>
          <cell r="O102">
            <v>3314</v>
          </cell>
        </row>
        <row r="103">
          <cell r="N103">
            <v>42602</v>
          </cell>
          <cell r="O103">
            <v>2681</v>
          </cell>
        </row>
        <row r="104">
          <cell r="N104">
            <v>37754</v>
          </cell>
          <cell r="O104">
            <v>2082</v>
          </cell>
        </row>
        <row r="105">
          <cell r="N105">
            <v>22635</v>
          </cell>
          <cell r="O105">
            <v>599</v>
          </cell>
        </row>
        <row r="106">
          <cell r="N106">
            <v>23909</v>
          </cell>
          <cell r="O106">
            <v>416</v>
          </cell>
        </row>
        <row r="107">
          <cell r="N107">
            <v>27443</v>
          </cell>
          <cell r="O107">
            <v>863</v>
          </cell>
        </row>
        <row r="108">
          <cell r="N108">
            <v>32264</v>
          </cell>
          <cell r="O108">
            <v>14037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環境"/>
      <sheetName val="本年度"/>
      <sheetName val="前年度"/>
      <sheetName val="差"/>
      <sheetName val="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別表１"/>
      <sheetName val="別表２"/>
      <sheetName val="別表３"/>
      <sheetName val="別表４"/>
      <sheetName val="別表５"/>
      <sheetName val="按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延長）"/>
      <sheetName val="按分（面積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従来分）"/>
      <sheetName val="按分（引き上げ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70C0"/>
  </sheetPr>
  <dimension ref="A1:AA44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N1"/>
    </sheetView>
  </sheetViews>
  <sheetFormatPr defaultColWidth="16" defaultRowHeight="14.25"/>
  <cols>
    <col min="1" max="1" width="12.8984375" style="3" bestFit="1" customWidth="1"/>
    <col min="2" max="2" width="16.69921875" style="3" customWidth="1"/>
    <col min="3" max="5" width="13.8984375" style="3" customWidth="1"/>
    <col min="6" max="8" width="15.5" style="3" customWidth="1"/>
    <col min="9" max="9" width="13.8984375" style="3" customWidth="1"/>
    <col min="10" max="10" width="14.8984375" style="3" customWidth="1"/>
    <col min="11" max="12" width="13.8984375" style="3" customWidth="1"/>
    <col min="13" max="13" width="12.3984375" style="3" customWidth="1"/>
    <col min="14" max="15" width="15.3984375" style="3" bestFit="1" customWidth="1"/>
    <col min="16" max="16" width="11.59765625" style="5" customWidth="1"/>
    <col min="17" max="17" width="15.3984375" style="3" bestFit="1" customWidth="1"/>
    <col min="18" max="18" width="13.59765625" style="3" customWidth="1"/>
    <col min="19" max="19" width="11.09765625" style="3" customWidth="1"/>
    <col min="20" max="20" width="14.69921875" style="3" customWidth="1"/>
    <col min="21" max="22" width="15.3984375" style="3" bestFit="1" customWidth="1"/>
    <col min="23" max="23" width="15.09765625" style="3" customWidth="1"/>
    <col min="24" max="27" width="10" style="3" customWidth="1"/>
    <col min="28" max="16384" width="16" style="3" customWidth="1"/>
  </cols>
  <sheetData>
    <row r="1" spans="1:20" ht="30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/>
      <c r="P1" s="63"/>
      <c r="Q1" s="63"/>
      <c r="T1" s="4"/>
    </row>
    <row r="2" spans="14:27" ht="30" customHeight="1" thickBot="1">
      <c r="N2" s="3" t="s">
        <v>45</v>
      </c>
      <c r="R2" s="25"/>
      <c r="S2" s="13"/>
      <c r="T2" s="25"/>
      <c r="AA2" s="6" t="s">
        <v>6</v>
      </c>
    </row>
    <row r="3" spans="1:27" s="48" customFormat="1" ht="30" customHeight="1">
      <c r="A3" s="204" t="s">
        <v>7</v>
      </c>
      <c r="B3" s="49" t="s">
        <v>34</v>
      </c>
      <c r="C3" s="49"/>
      <c r="D3" s="49"/>
      <c r="E3" s="49"/>
      <c r="F3" s="49"/>
      <c r="G3" s="49"/>
      <c r="H3" s="49"/>
      <c r="I3" s="50"/>
      <c r="J3" s="50"/>
      <c r="K3" s="51"/>
      <c r="L3" s="51"/>
      <c r="M3" s="51"/>
      <c r="N3" s="52"/>
      <c r="O3" s="53" t="s">
        <v>0</v>
      </c>
      <c r="P3" s="54"/>
      <c r="Q3" s="51"/>
      <c r="R3" s="207" t="s">
        <v>39</v>
      </c>
      <c r="S3" s="207" t="s">
        <v>9</v>
      </c>
      <c r="T3" s="207" t="s">
        <v>47</v>
      </c>
      <c r="U3" s="185" t="s">
        <v>35</v>
      </c>
      <c r="V3" s="186"/>
      <c r="W3" s="187"/>
      <c r="X3" s="55" t="s">
        <v>1</v>
      </c>
      <c r="Y3" s="50"/>
      <c r="Z3" s="50"/>
      <c r="AA3" s="52"/>
    </row>
    <row r="4" spans="1:27" s="48" customFormat="1" ht="45" customHeight="1">
      <c r="A4" s="205"/>
      <c r="B4" s="188" t="s">
        <v>54</v>
      </c>
      <c r="C4" s="191" t="s">
        <v>37</v>
      </c>
      <c r="D4" s="194" t="s">
        <v>38</v>
      </c>
      <c r="E4" s="191" t="s">
        <v>43</v>
      </c>
      <c r="F4" s="191" t="s">
        <v>44</v>
      </c>
      <c r="G4" s="134" t="s">
        <v>48</v>
      </c>
      <c r="H4" s="134" t="s">
        <v>53</v>
      </c>
      <c r="I4" s="194" t="s">
        <v>8</v>
      </c>
      <c r="J4" s="208" t="s">
        <v>29</v>
      </c>
      <c r="K4" s="209" t="s">
        <v>42</v>
      </c>
      <c r="L4" s="194" t="s">
        <v>2</v>
      </c>
      <c r="M4" s="210" t="s">
        <v>3</v>
      </c>
      <c r="N4" s="195" t="s">
        <v>46</v>
      </c>
      <c r="O4" s="198" t="s">
        <v>2</v>
      </c>
      <c r="P4" s="201" t="s">
        <v>3</v>
      </c>
      <c r="Q4" s="211" t="s">
        <v>4</v>
      </c>
      <c r="R4" s="135"/>
      <c r="S4" s="135"/>
      <c r="T4" s="135"/>
      <c r="U4" s="180" t="s">
        <v>33</v>
      </c>
      <c r="V4" s="183" t="s">
        <v>40</v>
      </c>
      <c r="W4" s="183" t="s">
        <v>41</v>
      </c>
      <c r="X4" s="173" t="s">
        <v>51</v>
      </c>
      <c r="Y4" s="173" t="s">
        <v>49</v>
      </c>
      <c r="Z4" s="173" t="s">
        <v>52</v>
      </c>
      <c r="AA4" s="170" t="s">
        <v>28</v>
      </c>
    </row>
    <row r="5" spans="1:27" s="48" customFormat="1" ht="45" customHeight="1">
      <c r="A5" s="205"/>
      <c r="B5" s="189"/>
      <c r="C5" s="192"/>
      <c r="D5" s="181"/>
      <c r="E5" s="192"/>
      <c r="F5" s="192"/>
      <c r="G5" s="135"/>
      <c r="H5" s="135"/>
      <c r="I5" s="181"/>
      <c r="J5" s="181"/>
      <c r="K5" s="135"/>
      <c r="L5" s="181"/>
      <c r="M5" s="135"/>
      <c r="N5" s="196"/>
      <c r="O5" s="199"/>
      <c r="P5" s="202"/>
      <c r="Q5" s="212"/>
      <c r="R5" s="135"/>
      <c r="S5" s="135" t="s">
        <v>9</v>
      </c>
      <c r="T5" s="135"/>
      <c r="U5" s="181"/>
      <c r="V5" s="135"/>
      <c r="W5" s="135"/>
      <c r="X5" s="174"/>
      <c r="Y5" s="174"/>
      <c r="Z5" s="174"/>
      <c r="AA5" s="171"/>
    </row>
    <row r="6" spans="1:27" s="48" customFormat="1" ht="45" customHeight="1">
      <c r="A6" s="205"/>
      <c r="B6" s="189"/>
      <c r="C6" s="192"/>
      <c r="D6" s="181"/>
      <c r="E6" s="192"/>
      <c r="F6" s="192"/>
      <c r="G6" s="135"/>
      <c r="H6" s="135"/>
      <c r="I6" s="181"/>
      <c r="J6" s="181"/>
      <c r="K6" s="135"/>
      <c r="L6" s="181"/>
      <c r="M6" s="135"/>
      <c r="N6" s="196"/>
      <c r="O6" s="199"/>
      <c r="P6" s="202"/>
      <c r="Q6" s="212"/>
      <c r="R6" s="135"/>
      <c r="S6" s="135"/>
      <c r="T6" s="135"/>
      <c r="U6" s="181"/>
      <c r="V6" s="135"/>
      <c r="W6" s="135"/>
      <c r="X6" s="174"/>
      <c r="Y6" s="174"/>
      <c r="Z6" s="174"/>
      <c r="AA6" s="171"/>
    </row>
    <row r="7" spans="1:27" s="48" customFormat="1" ht="45" customHeight="1" thickBot="1">
      <c r="A7" s="206"/>
      <c r="B7" s="190"/>
      <c r="C7" s="193"/>
      <c r="D7" s="182"/>
      <c r="E7" s="193"/>
      <c r="F7" s="193"/>
      <c r="G7" s="136"/>
      <c r="H7" s="136"/>
      <c r="I7" s="182"/>
      <c r="J7" s="182"/>
      <c r="K7" s="136"/>
      <c r="L7" s="182"/>
      <c r="M7" s="136"/>
      <c r="N7" s="197"/>
      <c r="O7" s="200"/>
      <c r="P7" s="203"/>
      <c r="Q7" s="213"/>
      <c r="R7" s="136"/>
      <c r="S7" s="136"/>
      <c r="T7" s="136"/>
      <c r="U7" s="182"/>
      <c r="V7" s="136"/>
      <c r="W7" s="136"/>
      <c r="X7" s="175"/>
      <c r="Y7" s="175"/>
      <c r="Z7" s="175"/>
      <c r="AA7" s="172"/>
    </row>
    <row r="8" spans="1:27" s="1" customFormat="1" ht="60" customHeight="1">
      <c r="A8" s="9" t="s">
        <v>11</v>
      </c>
      <c r="B8" s="78">
        <v>48473545</v>
      </c>
      <c r="C8" s="56">
        <v>371910</v>
      </c>
      <c r="D8" s="56">
        <v>572540</v>
      </c>
      <c r="E8" s="56">
        <v>242912</v>
      </c>
      <c r="F8" s="56">
        <v>290839</v>
      </c>
      <c r="G8" s="15">
        <v>324866</v>
      </c>
      <c r="H8" s="114">
        <v>386153</v>
      </c>
      <c r="I8" s="56">
        <v>6162578</v>
      </c>
      <c r="J8" s="56">
        <v>5337696</v>
      </c>
      <c r="K8" s="56">
        <v>1758893</v>
      </c>
      <c r="L8" s="56">
        <f aca="true" t="shared" si="0" ref="L8:L20">SUM(B8:J8)-K8</f>
        <v>60404146</v>
      </c>
      <c r="M8" s="86">
        <v>0</v>
      </c>
      <c r="N8" s="57">
        <f>SUM(L8:M8)</f>
        <v>60404146</v>
      </c>
      <c r="O8" s="91">
        <v>46799015</v>
      </c>
      <c r="P8" s="86">
        <v>0</v>
      </c>
      <c r="Q8" s="68">
        <f>SUM(O8:P8)</f>
        <v>46799015</v>
      </c>
      <c r="R8" s="65">
        <f aca="true" t="shared" si="1" ref="R8:R20">N8-Q8</f>
        <v>13605131</v>
      </c>
      <c r="S8" s="97">
        <v>0</v>
      </c>
      <c r="T8" s="15">
        <f>R8-S8</f>
        <v>13605131</v>
      </c>
      <c r="U8" s="15">
        <v>60134412</v>
      </c>
      <c r="V8" s="15">
        <v>36015079</v>
      </c>
      <c r="W8" s="15">
        <f>U8+T8+K8</f>
        <v>75498436</v>
      </c>
      <c r="X8" s="104">
        <v>0.769</v>
      </c>
      <c r="Y8" s="104">
        <v>0.78</v>
      </c>
      <c r="Z8" s="104">
        <v>0.775</v>
      </c>
      <c r="AA8" s="31">
        <f>ROUND(SUM(X8:Z8)/3,3)</f>
        <v>0.775</v>
      </c>
    </row>
    <row r="9" spans="1:27" s="1" customFormat="1" ht="60" customHeight="1">
      <c r="A9" s="19" t="s">
        <v>12</v>
      </c>
      <c r="B9" s="79">
        <v>16596718</v>
      </c>
      <c r="C9" s="27">
        <v>324905</v>
      </c>
      <c r="D9" s="27">
        <v>258114</v>
      </c>
      <c r="E9" s="27">
        <v>124547</v>
      </c>
      <c r="F9" s="27">
        <v>109087</v>
      </c>
      <c r="G9" s="16">
        <v>110448</v>
      </c>
      <c r="H9" s="115">
        <v>126369</v>
      </c>
      <c r="I9" s="27">
        <v>1983735</v>
      </c>
      <c r="J9" s="27">
        <v>2214305</v>
      </c>
      <c r="K9" s="27">
        <v>263861</v>
      </c>
      <c r="L9" s="27">
        <f t="shared" si="0"/>
        <v>21584367</v>
      </c>
      <c r="M9" s="87">
        <v>27122</v>
      </c>
      <c r="N9" s="58">
        <f aca="true" t="shared" si="2" ref="N9:N20">SUM(L9:M9)</f>
        <v>21611489</v>
      </c>
      <c r="O9" s="92">
        <v>16477863</v>
      </c>
      <c r="P9" s="16">
        <v>-6858</v>
      </c>
      <c r="Q9" s="69">
        <f aca="true" t="shared" si="3" ref="Q9:Q20">SUM(O9:P9)</f>
        <v>16471005</v>
      </c>
      <c r="R9" s="66">
        <f t="shared" si="1"/>
        <v>5140484</v>
      </c>
      <c r="S9" s="98">
        <v>0</v>
      </c>
      <c r="T9" s="16">
        <f aca="true" t="shared" si="4" ref="T9:T20">R9-S9</f>
        <v>5140484</v>
      </c>
      <c r="U9" s="16">
        <v>20976355</v>
      </c>
      <c r="V9" s="16">
        <v>13159957</v>
      </c>
      <c r="W9" s="16">
        <f>U9+T9+K9</f>
        <v>26380700</v>
      </c>
      <c r="X9" s="105">
        <v>0.74</v>
      </c>
      <c r="Y9" s="105">
        <v>0.744</v>
      </c>
      <c r="Z9" s="105">
        <v>0.763</v>
      </c>
      <c r="AA9" s="28">
        <f aca="true" t="shared" si="5" ref="AA9:AA31">ROUND(SUM(X9:Z9)/3,3)</f>
        <v>0.749</v>
      </c>
    </row>
    <row r="10" spans="1:27" s="1" customFormat="1" ht="60" customHeight="1">
      <c r="A10" s="19" t="s">
        <v>32</v>
      </c>
      <c r="B10" s="79">
        <v>22875749</v>
      </c>
      <c r="C10" s="27">
        <v>363111</v>
      </c>
      <c r="D10" s="27">
        <v>358544</v>
      </c>
      <c r="E10" s="27">
        <v>306680</v>
      </c>
      <c r="F10" s="27">
        <v>162881</v>
      </c>
      <c r="G10" s="16">
        <v>119721</v>
      </c>
      <c r="H10" s="115">
        <v>169857</v>
      </c>
      <c r="I10" s="27">
        <v>3305883</v>
      </c>
      <c r="J10" s="27">
        <v>2554860</v>
      </c>
      <c r="K10" s="27">
        <v>258736</v>
      </c>
      <c r="L10" s="27">
        <f t="shared" si="0"/>
        <v>29958550</v>
      </c>
      <c r="M10" s="87">
        <v>-3558</v>
      </c>
      <c r="N10" s="58">
        <f t="shared" si="2"/>
        <v>29954992</v>
      </c>
      <c r="O10" s="92">
        <v>15903482</v>
      </c>
      <c r="P10" s="88">
        <v>0</v>
      </c>
      <c r="Q10" s="69">
        <f t="shared" si="3"/>
        <v>15903482</v>
      </c>
      <c r="R10" s="66">
        <f t="shared" si="1"/>
        <v>14051510</v>
      </c>
      <c r="S10" s="98">
        <v>0</v>
      </c>
      <c r="T10" s="16">
        <f t="shared" si="4"/>
        <v>14051510</v>
      </c>
      <c r="U10" s="16">
        <v>20160168</v>
      </c>
      <c r="V10" s="16">
        <v>12424723</v>
      </c>
      <c r="W10" s="16">
        <f aca="true" t="shared" si="6" ref="W10:W20">U10+T10+K10</f>
        <v>34470414</v>
      </c>
      <c r="X10" s="106">
        <v>0.515</v>
      </c>
      <c r="Y10" s="106">
        <v>0.536</v>
      </c>
      <c r="Z10" s="106">
        <v>0.531</v>
      </c>
      <c r="AA10" s="29">
        <f t="shared" si="5"/>
        <v>0.527</v>
      </c>
    </row>
    <row r="11" spans="1:27" ht="60" customHeight="1">
      <c r="A11" s="19" t="s">
        <v>5</v>
      </c>
      <c r="B11" s="79">
        <v>12742826</v>
      </c>
      <c r="C11" s="27">
        <v>245671</v>
      </c>
      <c r="D11" s="27">
        <v>310842</v>
      </c>
      <c r="E11" s="27">
        <v>131295</v>
      </c>
      <c r="F11" s="27">
        <v>105611</v>
      </c>
      <c r="G11" s="85">
        <v>89936</v>
      </c>
      <c r="H11" s="116">
        <v>94191</v>
      </c>
      <c r="I11" s="27">
        <v>1463158</v>
      </c>
      <c r="J11" s="27">
        <v>1733073</v>
      </c>
      <c r="K11" s="27">
        <v>182760</v>
      </c>
      <c r="L11" s="27">
        <f t="shared" si="0"/>
        <v>16733843</v>
      </c>
      <c r="M11" s="88">
        <v>0</v>
      </c>
      <c r="N11" s="58">
        <f t="shared" si="2"/>
        <v>16733843</v>
      </c>
      <c r="O11" s="92">
        <v>10708290</v>
      </c>
      <c r="P11" s="88">
        <v>0</v>
      </c>
      <c r="Q11" s="69">
        <f t="shared" si="3"/>
        <v>10708290</v>
      </c>
      <c r="R11" s="66">
        <f t="shared" si="1"/>
        <v>6025553</v>
      </c>
      <c r="S11" s="98">
        <v>0</v>
      </c>
      <c r="T11" s="16">
        <f t="shared" si="4"/>
        <v>6025553</v>
      </c>
      <c r="U11" s="85">
        <v>13553202</v>
      </c>
      <c r="V11" s="85">
        <v>8396138</v>
      </c>
      <c r="W11" s="16">
        <f t="shared" si="6"/>
        <v>19761515</v>
      </c>
      <c r="X11" s="107">
        <v>0.638</v>
      </c>
      <c r="Y11" s="107">
        <v>0.639</v>
      </c>
      <c r="Z11" s="107">
        <v>0.64</v>
      </c>
      <c r="AA11" s="30">
        <f t="shared" si="5"/>
        <v>0.639</v>
      </c>
    </row>
    <row r="12" spans="1:27" s="1" customFormat="1" ht="60" customHeight="1">
      <c r="A12" s="20" t="s">
        <v>13</v>
      </c>
      <c r="B12" s="79">
        <v>18465706</v>
      </c>
      <c r="C12" s="27">
        <v>346258</v>
      </c>
      <c r="D12" s="27">
        <v>416888</v>
      </c>
      <c r="E12" s="27">
        <v>94292</v>
      </c>
      <c r="F12" s="27">
        <v>130155</v>
      </c>
      <c r="G12" s="16">
        <v>133573</v>
      </c>
      <c r="H12" s="115">
        <v>109398</v>
      </c>
      <c r="I12" s="27">
        <v>1891252</v>
      </c>
      <c r="J12" s="27">
        <v>2528600</v>
      </c>
      <c r="K12" s="27">
        <v>191834</v>
      </c>
      <c r="L12" s="27">
        <f t="shared" si="0"/>
        <v>23924288</v>
      </c>
      <c r="M12" s="87">
        <v>18743</v>
      </c>
      <c r="N12" s="58">
        <f t="shared" si="2"/>
        <v>23943031</v>
      </c>
      <c r="O12" s="92">
        <v>21940643</v>
      </c>
      <c r="P12" s="16">
        <v>-6154</v>
      </c>
      <c r="Q12" s="69">
        <f t="shared" si="3"/>
        <v>21934489</v>
      </c>
      <c r="R12" s="66">
        <f t="shared" si="1"/>
        <v>2008542</v>
      </c>
      <c r="S12" s="98">
        <v>0</v>
      </c>
      <c r="T12" s="16">
        <f t="shared" si="4"/>
        <v>2008542</v>
      </c>
      <c r="U12" s="16">
        <v>28172154</v>
      </c>
      <c r="V12" s="16">
        <v>17683228</v>
      </c>
      <c r="W12" s="15">
        <f t="shared" si="6"/>
        <v>30372530</v>
      </c>
      <c r="X12" s="105">
        <v>0.896</v>
      </c>
      <c r="Y12" s="105">
        <v>0.91</v>
      </c>
      <c r="Z12" s="105">
        <v>0.917</v>
      </c>
      <c r="AA12" s="28">
        <f t="shared" si="5"/>
        <v>0.908</v>
      </c>
    </row>
    <row r="13" spans="1:27" s="1" customFormat="1" ht="60" customHeight="1">
      <c r="A13" s="19" t="s">
        <v>14</v>
      </c>
      <c r="B13" s="79">
        <v>11612549</v>
      </c>
      <c r="C13" s="27">
        <v>205745</v>
      </c>
      <c r="D13" s="27">
        <v>264041</v>
      </c>
      <c r="E13" s="27">
        <v>67359</v>
      </c>
      <c r="F13" s="27">
        <v>107668</v>
      </c>
      <c r="G13" s="16">
        <v>94098</v>
      </c>
      <c r="H13" s="115">
        <v>86812</v>
      </c>
      <c r="I13" s="27">
        <v>1427202</v>
      </c>
      <c r="J13" s="27">
        <v>1670215</v>
      </c>
      <c r="K13" s="27">
        <v>183844</v>
      </c>
      <c r="L13" s="27">
        <f t="shared" si="0"/>
        <v>15351845</v>
      </c>
      <c r="M13" s="88">
        <v>0</v>
      </c>
      <c r="N13" s="58">
        <f t="shared" si="2"/>
        <v>15351845</v>
      </c>
      <c r="O13" s="92">
        <v>12509226</v>
      </c>
      <c r="P13" s="88">
        <v>0</v>
      </c>
      <c r="Q13" s="69">
        <f t="shared" si="3"/>
        <v>12509226</v>
      </c>
      <c r="R13" s="66">
        <f t="shared" si="1"/>
        <v>2842619</v>
      </c>
      <c r="S13" s="98">
        <v>0</v>
      </c>
      <c r="T13" s="15">
        <f t="shared" si="4"/>
        <v>2842619</v>
      </c>
      <c r="U13" s="45">
        <v>15980687</v>
      </c>
      <c r="V13" s="45">
        <v>10157504</v>
      </c>
      <c r="W13" s="16">
        <f t="shared" si="6"/>
        <v>19007150</v>
      </c>
      <c r="X13" s="105">
        <v>0.796</v>
      </c>
      <c r="Y13" s="105">
        <v>0.797</v>
      </c>
      <c r="Z13" s="105">
        <v>0.815</v>
      </c>
      <c r="AA13" s="28">
        <f t="shared" si="5"/>
        <v>0.803</v>
      </c>
    </row>
    <row r="14" spans="1:27" s="1" customFormat="1" ht="60" customHeight="1">
      <c r="A14" s="19" t="s">
        <v>15</v>
      </c>
      <c r="B14" s="79">
        <v>9423678</v>
      </c>
      <c r="C14" s="27">
        <v>236100</v>
      </c>
      <c r="D14" s="27">
        <v>210589</v>
      </c>
      <c r="E14" s="27">
        <v>53278</v>
      </c>
      <c r="F14" s="27">
        <v>72074</v>
      </c>
      <c r="G14" s="15">
        <v>73094</v>
      </c>
      <c r="H14" s="114">
        <v>40289</v>
      </c>
      <c r="I14" s="27">
        <v>785683</v>
      </c>
      <c r="J14" s="27">
        <v>1413067</v>
      </c>
      <c r="K14" s="27">
        <v>54164</v>
      </c>
      <c r="L14" s="27">
        <f t="shared" si="0"/>
        <v>12253688</v>
      </c>
      <c r="M14" s="87">
        <v>-54731</v>
      </c>
      <c r="N14" s="58">
        <f t="shared" si="2"/>
        <v>12198957</v>
      </c>
      <c r="O14" s="92">
        <v>11738725</v>
      </c>
      <c r="P14" s="16">
        <v>-515</v>
      </c>
      <c r="Q14" s="69">
        <f t="shared" si="3"/>
        <v>11738210</v>
      </c>
      <c r="R14" s="66">
        <f t="shared" si="1"/>
        <v>460747</v>
      </c>
      <c r="S14" s="98">
        <v>0</v>
      </c>
      <c r="T14" s="15">
        <f t="shared" si="4"/>
        <v>460747</v>
      </c>
      <c r="U14" s="16">
        <v>15066853</v>
      </c>
      <c r="V14" s="16">
        <v>9629868</v>
      </c>
      <c r="W14" s="15">
        <f t="shared" si="6"/>
        <v>15581764</v>
      </c>
      <c r="X14" s="104">
        <v>0.948</v>
      </c>
      <c r="Y14" s="104">
        <v>0.966</v>
      </c>
      <c r="Z14" s="104">
        <v>0.958</v>
      </c>
      <c r="AA14" s="31">
        <f t="shared" si="5"/>
        <v>0.957</v>
      </c>
    </row>
    <row r="15" spans="1:27" s="1" customFormat="1" ht="60" customHeight="1">
      <c r="A15" s="19" t="s">
        <v>16</v>
      </c>
      <c r="B15" s="79">
        <v>15663867</v>
      </c>
      <c r="C15" s="27">
        <v>260431</v>
      </c>
      <c r="D15" s="27">
        <v>256856</v>
      </c>
      <c r="E15" s="27">
        <v>238460</v>
      </c>
      <c r="F15" s="27">
        <v>98244</v>
      </c>
      <c r="G15" s="16">
        <v>89144</v>
      </c>
      <c r="H15" s="115">
        <v>128117</v>
      </c>
      <c r="I15" s="27">
        <v>3369485</v>
      </c>
      <c r="J15" s="27">
        <v>2049878</v>
      </c>
      <c r="K15" s="27">
        <v>227271</v>
      </c>
      <c r="L15" s="27">
        <f t="shared" si="0"/>
        <v>21927211</v>
      </c>
      <c r="M15" s="87">
        <v>3530</v>
      </c>
      <c r="N15" s="58">
        <f t="shared" si="2"/>
        <v>21930741</v>
      </c>
      <c r="O15" s="92">
        <v>14016549</v>
      </c>
      <c r="P15" s="16">
        <v>9967</v>
      </c>
      <c r="Q15" s="69">
        <f t="shared" si="3"/>
        <v>14026516</v>
      </c>
      <c r="R15" s="66">
        <f t="shared" si="1"/>
        <v>7904225</v>
      </c>
      <c r="S15" s="98">
        <v>0</v>
      </c>
      <c r="T15" s="16">
        <f t="shared" si="4"/>
        <v>7904225</v>
      </c>
      <c r="U15" s="16">
        <v>17807495</v>
      </c>
      <c r="V15" s="16">
        <v>10946922</v>
      </c>
      <c r="W15" s="16">
        <f t="shared" si="6"/>
        <v>25938991</v>
      </c>
      <c r="X15" s="106">
        <v>0.612</v>
      </c>
      <c r="Y15" s="106">
        <v>0.627</v>
      </c>
      <c r="Z15" s="106">
        <v>0.639</v>
      </c>
      <c r="AA15" s="29">
        <f t="shared" si="5"/>
        <v>0.626</v>
      </c>
    </row>
    <row r="16" spans="1:27" s="1" customFormat="1" ht="60" customHeight="1">
      <c r="A16" s="19" t="s">
        <v>17</v>
      </c>
      <c r="B16" s="79">
        <v>8172108</v>
      </c>
      <c r="C16" s="27">
        <v>159620</v>
      </c>
      <c r="D16" s="27">
        <v>181876</v>
      </c>
      <c r="E16" s="27">
        <v>77224</v>
      </c>
      <c r="F16" s="27">
        <v>65877</v>
      </c>
      <c r="G16" s="16">
        <v>57009</v>
      </c>
      <c r="H16" s="115">
        <v>61374</v>
      </c>
      <c r="I16" s="27">
        <v>1315602</v>
      </c>
      <c r="J16" s="27">
        <v>1156550</v>
      </c>
      <c r="K16" s="27">
        <v>100477</v>
      </c>
      <c r="L16" s="27">
        <f t="shared" si="0"/>
        <v>11146763</v>
      </c>
      <c r="M16" s="89">
        <v>2852</v>
      </c>
      <c r="N16" s="58">
        <f t="shared" si="2"/>
        <v>11149615</v>
      </c>
      <c r="O16" s="93">
        <v>9269494</v>
      </c>
      <c r="P16" s="94">
        <v>0</v>
      </c>
      <c r="Q16" s="70">
        <f t="shared" si="3"/>
        <v>9269494</v>
      </c>
      <c r="R16" s="66">
        <f t="shared" si="1"/>
        <v>1880121</v>
      </c>
      <c r="S16" s="98">
        <v>0</v>
      </c>
      <c r="T16" s="16">
        <f t="shared" si="4"/>
        <v>1880121</v>
      </c>
      <c r="U16" s="16">
        <v>11929972</v>
      </c>
      <c r="V16" s="16">
        <v>7741408</v>
      </c>
      <c r="W16" s="16">
        <f t="shared" si="6"/>
        <v>13910570</v>
      </c>
      <c r="X16" s="106">
        <v>0.763</v>
      </c>
      <c r="Y16" s="106">
        <v>0.773</v>
      </c>
      <c r="Z16" s="106">
        <v>0.832</v>
      </c>
      <c r="AA16" s="29">
        <f t="shared" si="5"/>
        <v>0.789</v>
      </c>
    </row>
    <row r="17" spans="1:27" s="1" customFormat="1" ht="60" customHeight="1">
      <c r="A17" s="20" t="s">
        <v>18</v>
      </c>
      <c r="B17" s="79">
        <v>8138328</v>
      </c>
      <c r="C17" s="27">
        <v>162998</v>
      </c>
      <c r="D17" s="27">
        <v>179425</v>
      </c>
      <c r="E17" s="27">
        <v>78055</v>
      </c>
      <c r="F17" s="27">
        <v>67838</v>
      </c>
      <c r="G17" s="16">
        <v>57376</v>
      </c>
      <c r="H17" s="115">
        <v>72122</v>
      </c>
      <c r="I17" s="27">
        <v>1673575</v>
      </c>
      <c r="J17" s="27">
        <v>1197741</v>
      </c>
      <c r="K17" s="27">
        <v>148059</v>
      </c>
      <c r="L17" s="27">
        <f t="shared" si="0"/>
        <v>11479399</v>
      </c>
      <c r="M17" s="87">
        <v>-3790</v>
      </c>
      <c r="N17" s="58">
        <f t="shared" si="2"/>
        <v>11475609</v>
      </c>
      <c r="O17" s="92">
        <v>8286943</v>
      </c>
      <c r="P17" s="85">
        <v>-3988</v>
      </c>
      <c r="Q17" s="69">
        <f t="shared" si="3"/>
        <v>8282955</v>
      </c>
      <c r="R17" s="66">
        <f t="shared" si="1"/>
        <v>3192654</v>
      </c>
      <c r="S17" s="98">
        <v>0</v>
      </c>
      <c r="T17" s="16">
        <f t="shared" si="4"/>
        <v>3192654</v>
      </c>
      <c r="U17" s="16">
        <v>10530464</v>
      </c>
      <c r="V17" s="16">
        <v>6642577</v>
      </c>
      <c r="W17" s="16">
        <f t="shared" si="6"/>
        <v>13871177</v>
      </c>
      <c r="X17" s="105">
        <v>0.735</v>
      </c>
      <c r="Y17" s="105">
        <v>0.732</v>
      </c>
      <c r="Z17" s="105">
        <v>0.722</v>
      </c>
      <c r="AA17" s="28">
        <f t="shared" si="5"/>
        <v>0.73</v>
      </c>
    </row>
    <row r="18" spans="1:27" s="1" customFormat="1" ht="60" customHeight="1">
      <c r="A18" s="9" t="s">
        <v>19</v>
      </c>
      <c r="B18" s="79">
        <v>11323181</v>
      </c>
      <c r="C18" s="27">
        <v>165088</v>
      </c>
      <c r="D18" s="27">
        <v>220755</v>
      </c>
      <c r="E18" s="27">
        <v>205649</v>
      </c>
      <c r="F18" s="27">
        <v>88892</v>
      </c>
      <c r="G18" s="16">
        <v>61902</v>
      </c>
      <c r="H18" s="115">
        <v>77637</v>
      </c>
      <c r="I18" s="27">
        <v>2485734</v>
      </c>
      <c r="J18" s="27">
        <v>1450797</v>
      </c>
      <c r="K18" s="27">
        <v>98665</v>
      </c>
      <c r="L18" s="27">
        <f t="shared" si="0"/>
        <v>15980970</v>
      </c>
      <c r="M18" s="88">
        <v>0</v>
      </c>
      <c r="N18" s="58">
        <f t="shared" si="2"/>
        <v>15980970</v>
      </c>
      <c r="O18" s="91">
        <v>5883973</v>
      </c>
      <c r="P18" s="88">
        <v>-2172</v>
      </c>
      <c r="Q18" s="68">
        <f t="shared" si="3"/>
        <v>5881801</v>
      </c>
      <c r="R18" s="66">
        <f t="shared" si="1"/>
        <v>10099169</v>
      </c>
      <c r="S18" s="98">
        <v>0</v>
      </c>
      <c r="T18" s="16">
        <f t="shared" si="4"/>
        <v>10099169</v>
      </c>
      <c r="U18" s="16">
        <v>7393755</v>
      </c>
      <c r="V18" s="16">
        <v>4386961</v>
      </c>
      <c r="W18" s="16">
        <f t="shared" si="6"/>
        <v>17591589</v>
      </c>
      <c r="X18" s="105">
        <v>0.359</v>
      </c>
      <c r="Y18" s="105">
        <v>0.368</v>
      </c>
      <c r="Z18" s="105">
        <v>0.368</v>
      </c>
      <c r="AA18" s="28">
        <f t="shared" si="5"/>
        <v>0.365</v>
      </c>
    </row>
    <row r="19" spans="1:27" s="1" customFormat="1" ht="60.75" customHeight="1">
      <c r="A19" s="19" t="s">
        <v>20</v>
      </c>
      <c r="B19" s="79">
        <v>19123072</v>
      </c>
      <c r="C19" s="27">
        <v>297419</v>
      </c>
      <c r="D19" s="27">
        <v>288072</v>
      </c>
      <c r="E19" s="27">
        <v>230556</v>
      </c>
      <c r="F19" s="27">
        <v>143961</v>
      </c>
      <c r="G19" s="16">
        <v>114252</v>
      </c>
      <c r="H19" s="115">
        <v>157687</v>
      </c>
      <c r="I19" s="27">
        <v>4312580</v>
      </c>
      <c r="J19" s="27">
        <v>2401611</v>
      </c>
      <c r="K19" s="27">
        <v>256402</v>
      </c>
      <c r="L19" s="27">
        <f t="shared" si="0"/>
        <v>26812808</v>
      </c>
      <c r="M19" s="87">
        <v>-2351</v>
      </c>
      <c r="N19" s="58">
        <f t="shared" si="2"/>
        <v>26810457</v>
      </c>
      <c r="O19" s="92">
        <v>16604850</v>
      </c>
      <c r="P19" s="16">
        <v>-2066</v>
      </c>
      <c r="Q19" s="69">
        <f t="shared" si="3"/>
        <v>16602784</v>
      </c>
      <c r="R19" s="66">
        <f t="shared" si="1"/>
        <v>10207673</v>
      </c>
      <c r="S19" s="98">
        <v>0</v>
      </c>
      <c r="T19" s="16">
        <f t="shared" si="4"/>
        <v>10207673</v>
      </c>
      <c r="U19" s="45">
        <v>21080779</v>
      </c>
      <c r="V19" s="45">
        <v>13304109</v>
      </c>
      <c r="W19" s="45">
        <f t="shared" si="6"/>
        <v>31544854</v>
      </c>
      <c r="X19" s="108">
        <v>0.592</v>
      </c>
      <c r="Y19" s="108">
        <v>0.601</v>
      </c>
      <c r="Z19" s="108">
        <v>0.619</v>
      </c>
      <c r="AA19" s="32">
        <f t="shared" si="5"/>
        <v>0.604</v>
      </c>
    </row>
    <row r="20" spans="1:27" s="1" customFormat="1" ht="60" customHeight="1">
      <c r="A20" s="21" t="s">
        <v>21</v>
      </c>
      <c r="B20" s="80">
        <v>8122519</v>
      </c>
      <c r="C20" s="80">
        <v>130249</v>
      </c>
      <c r="D20" s="80">
        <v>157573</v>
      </c>
      <c r="E20" s="80">
        <v>147863</v>
      </c>
      <c r="F20" s="80">
        <v>81818</v>
      </c>
      <c r="G20" s="45">
        <v>45584</v>
      </c>
      <c r="H20" s="117">
        <v>62861</v>
      </c>
      <c r="I20" s="80">
        <v>1901516</v>
      </c>
      <c r="J20" s="80">
        <v>1040882</v>
      </c>
      <c r="K20" s="80">
        <v>99443</v>
      </c>
      <c r="L20" s="33">
        <f t="shared" si="0"/>
        <v>11591422</v>
      </c>
      <c r="M20" s="90">
        <v>-1782</v>
      </c>
      <c r="N20" s="59">
        <f t="shared" si="2"/>
        <v>11589640</v>
      </c>
      <c r="O20" s="95">
        <v>5897282</v>
      </c>
      <c r="P20" s="96">
        <v>21137</v>
      </c>
      <c r="Q20" s="71">
        <f t="shared" si="3"/>
        <v>5918419</v>
      </c>
      <c r="R20" s="75">
        <f t="shared" si="1"/>
        <v>5671221</v>
      </c>
      <c r="S20" s="99">
        <v>0</v>
      </c>
      <c r="T20" s="12">
        <f t="shared" si="4"/>
        <v>5671221</v>
      </c>
      <c r="U20" s="46">
        <v>7522668</v>
      </c>
      <c r="V20" s="46">
        <v>4783621</v>
      </c>
      <c r="W20" s="46">
        <f t="shared" si="6"/>
        <v>13293332</v>
      </c>
      <c r="X20" s="109">
        <v>0.505</v>
      </c>
      <c r="Y20" s="109">
        <v>0.524</v>
      </c>
      <c r="Z20" s="109">
        <v>0.509</v>
      </c>
      <c r="AA20" s="34">
        <f t="shared" si="5"/>
        <v>0.513</v>
      </c>
    </row>
    <row r="21" spans="1:27" s="1" customFormat="1" ht="31.5" customHeight="1">
      <c r="A21" s="176" t="s">
        <v>30</v>
      </c>
      <c r="B21" s="178">
        <f>SUM(B8:B20)</f>
        <v>210733846</v>
      </c>
      <c r="C21" s="149">
        <f aca="true" t="shared" si="7" ref="C21:M21">SUM(C8:C20)</f>
        <v>3269505</v>
      </c>
      <c r="D21" s="149">
        <f t="shared" si="7"/>
        <v>3676115</v>
      </c>
      <c r="E21" s="149">
        <f>SUM(E8:E20)</f>
        <v>1998170</v>
      </c>
      <c r="F21" s="149">
        <f>SUM(F8:F20)</f>
        <v>1524945</v>
      </c>
      <c r="G21" s="137">
        <f>SUM(G8:G20)</f>
        <v>1371003</v>
      </c>
      <c r="H21" s="125">
        <f>SUM(H8:H20)</f>
        <v>1572867</v>
      </c>
      <c r="I21" s="149">
        <f t="shared" si="7"/>
        <v>32077983</v>
      </c>
      <c r="J21" s="149">
        <f t="shared" si="7"/>
        <v>26749275</v>
      </c>
      <c r="K21" s="149">
        <f t="shared" si="7"/>
        <v>3824409</v>
      </c>
      <c r="L21" s="149">
        <f>SUM(L8:L20)</f>
        <v>279149300</v>
      </c>
      <c r="M21" s="132">
        <f t="shared" si="7"/>
        <v>-13965</v>
      </c>
      <c r="N21" s="163">
        <f>SUM(N8:N20)</f>
        <v>279135335</v>
      </c>
      <c r="O21" s="145">
        <f aca="true" t="shared" si="8" ref="O21:W21">SUM(O8:O20)</f>
        <v>196036335</v>
      </c>
      <c r="P21" s="149">
        <f t="shared" si="8"/>
        <v>9351</v>
      </c>
      <c r="Q21" s="147">
        <f t="shared" si="8"/>
        <v>196045686</v>
      </c>
      <c r="R21" s="184">
        <f t="shared" si="8"/>
        <v>83089649</v>
      </c>
      <c r="S21" s="145">
        <f t="shared" si="8"/>
        <v>0</v>
      </c>
      <c r="T21" s="137">
        <f t="shared" si="8"/>
        <v>83089649</v>
      </c>
      <c r="U21" s="137">
        <f t="shared" si="8"/>
        <v>250308964</v>
      </c>
      <c r="V21" s="137">
        <f t="shared" si="8"/>
        <v>155272095</v>
      </c>
      <c r="W21" s="137">
        <f t="shared" si="8"/>
        <v>337223022</v>
      </c>
      <c r="X21" s="122">
        <f>ROUND(SUM(X8:X20)/13,3)</f>
        <v>0.682</v>
      </c>
      <c r="Y21" s="122">
        <f>ROUND(SUM(Y8:Y20)/13,3)</f>
        <v>0.692</v>
      </c>
      <c r="Z21" s="122">
        <f>ROUND(SUM(Z8:Z20)/13,3)</f>
        <v>0.699</v>
      </c>
      <c r="AA21" s="123">
        <f>ROUND(SUM(AA8:AA20)/13,3)</f>
        <v>0.691</v>
      </c>
    </row>
    <row r="22" spans="1:27" s="1" customFormat="1" ht="31.5" customHeight="1">
      <c r="A22" s="177"/>
      <c r="B22" s="179"/>
      <c r="C22" s="165"/>
      <c r="D22" s="165"/>
      <c r="E22" s="165"/>
      <c r="F22" s="165"/>
      <c r="G22" s="138"/>
      <c r="H22" s="126"/>
      <c r="I22" s="165"/>
      <c r="J22" s="165"/>
      <c r="K22" s="165"/>
      <c r="L22" s="165"/>
      <c r="M22" s="152"/>
      <c r="N22" s="164"/>
      <c r="O22" s="162"/>
      <c r="P22" s="165"/>
      <c r="Q22" s="156"/>
      <c r="R22" s="158"/>
      <c r="S22" s="162"/>
      <c r="T22" s="138"/>
      <c r="U22" s="138"/>
      <c r="V22" s="138"/>
      <c r="W22" s="138"/>
      <c r="X22" s="110">
        <v>0.684</v>
      </c>
      <c r="Y22" s="110">
        <v>0.696</v>
      </c>
      <c r="Z22" s="110">
        <v>0.702</v>
      </c>
      <c r="AA22" s="35">
        <f>ROUND(SUM(X22:Z22)/3,3)</f>
        <v>0.694</v>
      </c>
    </row>
    <row r="23" spans="1:27" s="1" customFormat="1" ht="19.5" customHeight="1">
      <c r="A23" s="10"/>
      <c r="B23" s="24"/>
      <c r="C23" s="14"/>
      <c r="D23" s="14"/>
      <c r="E23" s="14"/>
      <c r="F23" s="14"/>
      <c r="G23" s="14"/>
      <c r="H23" s="118"/>
      <c r="I23" s="14"/>
      <c r="J23" s="14"/>
      <c r="K23" s="14"/>
      <c r="L23" s="14"/>
      <c r="M23" s="14"/>
      <c r="N23" s="60"/>
      <c r="O23" s="24"/>
      <c r="P23" s="14"/>
      <c r="Q23" s="73"/>
      <c r="R23" s="76"/>
      <c r="S23" s="43"/>
      <c r="T23" s="14"/>
      <c r="U23" s="14"/>
      <c r="V23" s="14"/>
      <c r="W23" s="14"/>
      <c r="X23" s="36"/>
      <c r="Y23" s="36"/>
      <c r="Z23" s="36"/>
      <c r="AA23" s="37"/>
    </row>
    <row r="24" spans="1:27" s="1" customFormat="1" ht="60" customHeight="1">
      <c r="A24" s="18" t="s">
        <v>22</v>
      </c>
      <c r="B24" s="81">
        <v>3772692</v>
      </c>
      <c r="C24" s="17">
        <v>107563</v>
      </c>
      <c r="D24" s="17">
        <v>131719</v>
      </c>
      <c r="E24" s="17">
        <v>100402</v>
      </c>
      <c r="F24" s="17">
        <v>49168</v>
      </c>
      <c r="G24" s="17">
        <v>29894</v>
      </c>
      <c r="H24" s="119">
        <v>30799</v>
      </c>
      <c r="I24" s="17">
        <v>480118</v>
      </c>
      <c r="J24" s="17">
        <v>673153</v>
      </c>
      <c r="K24" s="17">
        <v>68886</v>
      </c>
      <c r="L24" s="17">
        <f aca="true" t="shared" si="9" ref="L24:L29">SUM(B24:J24)-K24</f>
        <v>5306622</v>
      </c>
      <c r="M24" s="17">
        <v>-5070</v>
      </c>
      <c r="N24" s="61">
        <f aca="true" t="shared" si="10" ref="N24:N29">SUM(L24:M24)</f>
        <v>5301552</v>
      </c>
      <c r="O24" s="100">
        <v>3448173</v>
      </c>
      <c r="P24" s="17">
        <v>-45</v>
      </c>
      <c r="Q24" s="74">
        <f aca="true" t="shared" si="11" ref="Q24:Q29">SUM(O24:P24)</f>
        <v>3448128</v>
      </c>
      <c r="R24" s="67">
        <f aca="true" t="shared" si="12" ref="R24:R29">N24-Q24</f>
        <v>1853424</v>
      </c>
      <c r="S24" s="101">
        <v>0</v>
      </c>
      <c r="T24" s="17">
        <f aca="true" t="shared" si="13" ref="T24:T29">R24-S24</f>
        <v>1853424</v>
      </c>
      <c r="U24" s="17">
        <v>4394853</v>
      </c>
      <c r="V24" s="17">
        <v>2750113</v>
      </c>
      <c r="W24" s="17">
        <f aca="true" t="shared" si="14" ref="W24:W29">U24+T24+K24</f>
        <v>6317163</v>
      </c>
      <c r="X24" s="111">
        <v>0.64</v>
      </c>
      <c r="Y24" s="111">
        <v>0.671</v>
      </c>
      <c r="Z24" s="111">
        <v>0.65</v>
      </c>
      <c r="AA24" s="26">
        <f t="shared" si="5"/>
        <v>0.654</v>
      </c>
    </row>
    <row r="25" spans="1:27" s="1" customFormat="1" ht="60" customHeight="1">
      <c r="A25" s="19" t="s">
        <v>23</v>
      </c>
      <c r="B25" s="82">
        <v>2088321</v>
      </c>
      <c r="C25" s="16">
        <v>62486</v>
      </c>
      <c r="D25" s="16">
        <v>125297</v>
      </c>
      <c r="E25" s="16">
        <v>87241</v>
      </c>
      <c r="F25" s="16">
        <v>34495</v>
      </c>
      <c r="G25" s="15">
        <v>23049</v>
      </c>
      <c r="H25" s="114">
        <v>13938</v>
      </c>
      <c r="I25" s="16">
        <v>249745</v>
      </c>
      <c r="J25" s="16">
        <v>476873</v>
      </c>
      <c r="K25" s="16">
        <v>13813</v>
      </c>
      <c r="L25" s="16">
        <f t="shared" si="9"/>
        <v>3147632</v>
      </c>
      <c r="M25" s="88">
        <v>0</v>
      </c>
      <c r="N25" s="58">
        <f t="shared" si="10"/>
        <v>3147632</v>
      </c>
      <c r="O25" s="92">
        <v>3019729</v>
      </c>
      <c r="P25" s="88">
        <v>0</v>
      </c>
      <c r="Q25" s="69">
        <f t="shared" si="11"/>
        <v>3019729</v>
      </c>
      <c r="R25" s="66">
        <f>N25-Q25</f>
        <v>127903</v>
      </c>
      <c r="S25" s="98">
        <v>0</v>
      </c>
      <c r="T25" s="16">
        <f t="shared" si="13"/>
        <v>127903</v>
      </c>
      <c r="U25" s="16">
        <v>3910931</v>
      </c>
      <c r="V25" s="16">
        <v>2550885</v>
      </c>
      <c r="W25" s="16">
        <f t="shared" si="14"/>
        <v>4052647</v>
      </c>
      <c r="X25" s="105">
        <v>0.945</v>
      </c>
      <c r="Y25" s="105">
        <v>1.026</v>
      </c>
      <c r="Z25" s="105">
        <v>0.959</v>
      </c>
      <c r="AA25" s="28">
        <f t="shared" si="5"/>
        <v>0.977</v>
      </c>
    </row>
    <row r="26" spans="1:27" s="1" customFormat="1" ht="60" customHeight="1">
      <c r="A26" s="20" t="s">
        <v>24</v>
      </c>
      <c r="B26" s="83">
        <v>3684061</v>
      </c>
      <c r="C26" s="16">
        <v>75589</v>
      </c>
      <c r="D26" s="16">
        <v>100728</v>
      </c>
      <c r="E26" s="16">
        <v>65430</v>
      </c>
      <c r="F26" s="16">
        <v>30249</v>
      </c>
      <c r="G26" s="16">
        <v>31162</v>
      </c>
      <c r="H26" s="115">
        <v>31889</v>
      </c>
      <c r="I26" s="16">
        <v>742520</v>
      </c>
      <c r="J26" s="16">
        <v>614504</v>
      </c>
      <c r="K26" s="16">
        <v>50774</v>
      </c>
      <c r="L26" s="16">
        <f t="shared" si="9"/>
        <v>5325358</v>
      </c>
      <c r="M26" s="16">
        <v>-4000</v>
      </c>
      <c r="N26" s="58">
        <f t="shared" si="10"/>
        <v>5321358</v>
      </c>
      <c r="O26" s="92">
        <v>3034072</v>
      </c>
      <c r="P26" s="102">
        <v>-124</v>
      </c>
      <c r="Q26" s="69">
        <f t="shared" si="11"/>
        <v>3033948</v>
      </c>
      <c r="R26" s="66">
        <f t="shared" si="12"/>
        <v>2287410</v>
      </c>
      <c r="S26" s="98">
        <v>0</v>
      </c>
      <c r="T26" s="16">
        <f t="shared" si="13"/>
        <v>2287410</v>
      </c>
      <c r="U26" s="16">
        <v>3840464</v>
      </c>
      <c r="V26" s="16">
        <v>2401104</v>
      </c>
      <c r="W26" s="16">
        <f t="shared" si="14"/>
        <v>6178648</v>
      </c>
      <c r="X26" s="105">
        <v>0.552</v>
      </c>
      <c r="Y26" s="105">
        <v>0.57</v>
      </c>
      <c r="Z26" s="105">
        <v>0.57</v>
      </c>
      <c r="AA26" s="28">
        <f t="shared" si="5"/>
        <v>0.564</v>
      </c>
    </row>
    <row r="27" spans="1:27" s="1" customFormat="1" ht="60" customHeight="1">
      <c r="A27" s="20" t="s">
        <v>25</v>
      </c>
      <c r="B27" s="83">
        <v>1519171</v>
      </c>
      <c r="C27" s="16">
        <v>47761</v>
      </c>
      <c r="D27" s="16">
        <v>83123</v>
      </c>
      <c r="E27" s="16">
        <v>44587</v>
      </c>
      <c r="F27" s="16">
        <v>24809</v>
      </c>
      <c r="G27" s="16">
        <v>21153</v>
      </c>
      <c r="H27" s="115">
        <v>11222</v>
      </c>
      <c r="I27" s="16">
        <v>191431</v>
      </c>
      <c r="J27" s="16">
        <v>365064</v>
      </c>
      <c r="K27" s="16">
        <v>16404</v>
      </c>
      <c r="L27" s="16">
        <f t="shared" si="9"/>
        <v>2291917</v>
      </c>
      <c r="M27" s="88">
        <v>0</v>
      </c>
      <c r="N27" s="58">
        <f t="shared" si="10"/>
        <v>2291917</v>
      </c>
      <c r="O27" s="92">
        <v>964142</v>
      </c>
      <c r="P27" s="88">
        <v>0</v>
      </c>
      <c r="Q27" s="69">
        <f t="shared" si="11"/>
        <v>964142</v>
      </c>
      <c r="R27" s="66">
        <f t="shared" si="12"/>
        <v>1327775</v>
      </c>
      <c r="S27" s="98">
        <v>0</v>
      </c>
      <c r="T27" s="16">
        <f t="shared" si="13"/>
        <v>1327775</v>
      </c>
      <c r="U27" s="16">
        <v>1218271</v>
      </c>
      <c r="V27" s="16">
        <v>754298</v>
      </c>
      <c r="W27" s="16">
        <f t="shared" si="14"/>
        <v>2562450</v>
      </c>
      <c r="X27" s="105">
        <v>0.413</v>
      </c>
      <c r="Y27" s="105">
        <v>0.428</v>
      </c>
      <c r="Z27" s="105">
        <v>0.421</v>
      </c>
      <c r="AA27" s="28">
        <f t="shared" si="5"/>
        <v>0.421</v>
      </c>
    </row>
    <row r="28" spans="1:27" s="1" customFormat="1" ht="60" customHeight="1">
      <c r="A28" s="20" t="s">
        <v>26</v>
      </c>
      <c r="B28" s="83">
        <v>1536034</v>
      </c>
      <c r="C28" s="16">
        <v>46099</v>
      </c>
      <c r="D28" s="16">
        <v>100171</v>
      </c>
      <c r="E28" s="16">
        <v>60144</v>
      </c>
      <c r="F28" s="16">
        <v>30108</v>
      </c>
      <c r="G28" s="16">
        <v>18011</v>
      </c>
      <c r="H28" s="115">
        <v>11589</v>
      </c>
      <c r="I28" s="16">
        <v>181242</v>
      </c>
      <c r="J28" s="16">
        <v>353020</v>
      </c>
      <c r="K28" s="16">
        <v>14544</v>
      </c>
      <c r="L28" s="16">
        <f t="shared" si="9"/>
        <v>2321874</v>
      </c>
      <c r="M28" s="16">
        <v>-1101</v>
      </c>
      <c r="N28" s="58">
        <f t="shared" si="10"/>
        <v>2320773</v>
      </c>
      <c r="O28" s="92">
        <v>824477</v>
      </c>
      <c r="P28" s="102">
        <v>1136</v>
      </c>
      <c r="Q28" s="69">
        <f t="shared" si="11"/>
        <v>825613</v>
      </c>
      <c r="R28" s="66">
        <f t="shared" si="12"/>
        <v>1495160</v>
      </c>
      <c r="S28" s="98">
        <v>0</v>
      </c>
      <c r="T28" s="16">
        <f t="shared" si="13"/>
        <v>1495160</v>
      </c>
      <c r="U28" s="16">
        <v>1039834</v>
      </c>
      <c r="V28" s="16">
        <v>624660</v>
      </c>
      <c r="W28" s="16">
        <f t="shared" si="14"/>
        <v>2549538</v>
      </c>
      <c r="X28" s="105">
        <v>0.351</v>
      </c>
      <c r="Y28" s="105">
        <v>0.361</v>
      </c>
      <c r="Z28" s="105">
        <v>0.355</v>
      </c>
      <c r="AA28" s="28">
        <f t="shared" si="5"/>
        <v>0.356</v>
      </c>
    </row>
    <row r="29" spans="1:27" s="1" customFormat="1" ht="60" customHeight="1">
      <c r="A29" s="22" t="s">
        <v>27</v>
      </c>
      <c r="B29" s="84">
        <v>1907062</v>
      </c>
      <c r="C29" s="12">
        <v>59076</v>
      </c>
      <c r="D29" s="12">
        <v>127986</v>
      </c>
      <c r="E29" s="12">
        <v>66255</v>
      </c>
      <c r="F29" s="12">
        <v>48792</v>
      </c>
      <c r="G29" s="12">
        <v>19867</v>
      </c>
      <c r="H29" s="120">
        <v>16763</v>
      </c>
      <c r="I29" s="12">
        <v>264317</v>
      </c>
      <c r="J29" s="12">
        <v>440206</v>
      </c>
      <c r="K29" s="12">
        <v>33413</v>
      </c>
      <c r="L29" s="12">
        <f t="shared" si="9"/>
        <v>2916911</v>
      </c>
      <c r="M29" s="86">
        <v>0</v>
      </c>
      <c r="N29" s="59">
        <f t="shared" si="10"/>
        <v>2916911</v>
      </c>
      <c r="O29" s="95">
        <v>1634182</v>
      </c>
      <c r="P29" s="86">
        <v>0</v>
      </c>
      <c r="Q29" s="71">
        <f t="shared" si="11"/>
        <v>1634182</v>
      </c>
      <c r="R29" s="77">
        <f t="shared" si="12"/>
        <v>1282729</v>
      </c>
      <c r="S29" s="103">
        <v>0</v>
      </c>
      <c r="T29" s="12">
        <f t="shared" si="13"/>
        <v>1282729</v>
      </c>
      <c r="U29" s="12">
        <v>2099418</v>
      </c>
      <c r="V29" s="12">
        <v>1334511</v>
      </c>
      <c r="W29" s="12">
        <f t="shared" si="14"/>
        <v>3415560</v>
      </c>
      <c r="X29" s="112">
        <v>0.545</v>
      </c>
      <c r="Y29" s="112">
        <v>0.545</v>
      </c>
      <c r="Z29" s="112">
        <v>0.56</v>
      </c>
      <c r="AA29" s="38">
        <f t="shared" si="5"/>
        <v>0.55</v>
      </c>
    </row>
    <row r="30" spans="1:27" s="1" customFormat="1" ht="30" customHeight="1">
      <c r="A30" s="168" t="s">
        <v>36</v>
      </c>
      <c r="B30" s="161">
        <f>SUM(B24:B29)</f>
        <v>14507341</v>
      </c>
      <c r="C30" s="151">
        <f aca="true" t="shared" si="15" ref="C30:M30">SUM(C24:C29)</f>
        <v>398574</v>
      </c>
      <c r="D30" s="151">
        <f t="shared" si="15"/>
        <v>669024</v>
      </c>
      <c r="E30" s="151">
        <f>SUM(E24:E29)</f>
        <v>424059</v>
      </c>
      <c r="F30" s="151">
        <f>SUM(F24:F29)</f>
        <v>217621</v>
      </c>
      <c r="G30" s="139">
        <f>SUM(G24:G29)</f>
        <v>143136</v>
      </c>
      <c r="H30" s="127">
        <f>SUM(H24:H29)</f>
        <v>116200</v>
      </c>
      <c r="I30" s="151">
        <f t="shared" si="15"/>
        <v>2109373</v>
      </c>
      <c r="J30" s="151">
        <f t="shared" si="15"/>
        <v>2922820</v>
      </c>
      <c r="K30" s="151">
        <f t="shared" si="15"/>
        <v>197834</v>
      </c>
      <c r="L30" s="151">
        <f>SUM(L24:L29)</f>
        <v>21310314</v>
      </c>
      <c r="M30" s="151">
        <f t="shared" si="15"/>
        <v>-10171</v>
      </c>
      <c r="N30" s="166">
        <f>SUM(N24:N29)</f>
        <v>21300143</v>
      </c>
      <c r="O30" s="161">
        <f aca="true" t="shared" si="16" ref="O30:W30">SUM(O24:O29)</f>
        <v>12924775</v>
      </c>
      <c r="P30" s="151">
        <f t="shared" si="16"/>
        <v>967</v>
      </c>
      <c r="Q30" s="155">
        <f t="shared" si="16"/>
        <v>12925742</v>
      </c>
      <c r="R30" s="157">
        <f t="shared" si="16"/>
        <v>8374401</v>
      </c>
      <c r="S30" s="159">
        <f t="shared" si="16"/>
        <v>0</v>
      </c>
      <c r="T30" s="139">
        <f t="shared" si="16"/>
        <v>8374401</v>
      </c>
      <c r="U30" s="151">
        <f t="shared" si="16"/>
        <v>16503771</v>
      </c>
      <c r="V30" s="151">
        <f t="shared" si="16"/>
        <v>10415571</v>
      </c>
      <c r="W30" s="151">
        <f t="shared" si="16"/>
        <v>25076006</v>
      </c>
      <c r="X30" s="122">
        <f>ROUND(SUM(X24:X29)/6,3)</f>
        <v>0.574</v>
      </c>
      <c r="Y30" s="122">
        <f>ROUND(SUM(Y24:Y29)/6,3)</f>
        <v>0.6</v>
      </c>
      <c r="Z30" s="122">
        <f>ROUND(SUM(Z24:Z29)/6,3)</f>
        <v>0.586</v>
      </c>
      <c r="AA30" s="39">
        <f>ROUND(SUM(AA24:AA29)/6,3)</f>
        <v>0.587</v>
      </c>
    </row>
    <row r="31" spans="1:27" s="1" customFormat="1" ht="30" customHeight="1">
      <c r="A31" s="169"/>
      <c r="B31" s="162"/>
      <c r="C31" s="152"/>
      <c r="D31" s="152"/>
      <c r="E31" s="152"/>
      <c r="F31" s="152"/>
      <c r="G31" s="140"/>
      <c r="H31" s="128"/>
      <c r="I31" s="152"/>
      <c r="J31" s="152"/>
      <c r="K31" s="152"/>
      <c r="L31" s="152"/>
      <c r="M31" s="152"/>
      <c r="N31" s="167"/>
      <c r="O31" s="162"/>
      <c r="P31" s="152"/>
      <c r="Q31" s="156"/>
      <c r="R31" s="158"/>
      <c r="S31" s="160"/>
      <c r="T31" s="140"/>
      <c r="U31" s="152"/>
      <c r="V31" s="152"/>
      <c r="W31" s="152"/>
      <c r="X31" s="110">
        <v>0.593</v>
      </c>
      <c r="Y31" s="110">
        <v>0.622</v>
      </c>
      <c r="Z31" s="110">
        <v>0.607</v>
      </c>
      <c r="AA31" s="40">
        <f t="shared" si="5"/>
        <v>0.607</v>
      </c>
    </row>
    <row r="32" spans="1:27" s="1" customFormat="1" ht="19.5" customHeight="1">
      <c r="A32" s="9"/>
      <c r="B32" s="23"/>
      <c r="C32" s="11"/>
      <c r="D32" s="11"/>
      <c r="E32" s="11"/>
      <c r="F32" s="11"/>
      <c r="G32" s="2"/>
      <c r="H32" s="121"/>
      <c r="I32" s="11"/>
      <c r="J32" s="11"/>
      <c r="K32" s="11"/>
      <c r="L32" s="11"/>
      <c r="M32" s="11"/>
      <c r="N32" s="62"/>
      <c r="O32" s="23"/>
      <c r="P32" s="11"/>
      <c r="Q32" s="72"/>
      <c r="R32" s="64"/>
      <c r="S32" s="23"/>
      <c r="T32" s="2"/>
      <c r="U32" s="47"/>
      <c r="V32" s="47"/>
      <c r="W32" s="47"/>
      <c r="X32" s="36"/>
      <c r="Y32" s="36"/>
      <c r="Z32" s="36"/>
      <c r="AA32" s="41"/>
    </row>
    <row r="33" spans="1:27" s="1" customFormat="1" ht="30" customHeight="1">
      <c r="A33" s="153" t="s">
        <v>10</v>
      </c>
      <c r="B33" s="145">
        <f>SUM(B21,B30)</f>
        <v>225241187</v>
      </c>
      <c r="C33" s="132">
        <f aca="true" t="shared" si="17" ref="C33:M33">SUM(C21,C30)</f>
        <v>3668079</v>
      </c>
      <c r="D33" s="132">
        <f t="shared" si="17"/>
        <v>4345139</v>
      </c>
      <c r="E33" s="132">
        <f>SUM(E21,E30)</f>
        <v>2422229</v>
      </c>
      <c r="F33" s="132">
        <f>SUM(F21,F30)</f>
        <v>1742566</v>
      </c>
      <c r="G33" s="141">
        <f>SUM(G21,G30)</f>
        <v>1514139</v>
      </c>
      <c r="H33" s="129">
        <f>SUM(H21,H30)</f>
        <v>1689067</v>
      </c>
      <c r="I33" s="132">
        <f t="shared" si="17"/>
        <v>34187356</v>
      </c>
      <c r="J33" s="132">
        <f t="shared" si="17"/>
        <v>29672095</v>
      </c>
      <c r="K33" s="132">
        <f t="shared" si="17"/>
        <v>4022243</v>
      </c>
      <c r="L33" s="132">
        <f>SUM(L21,L30)</f>
        <v>300459614</v>
      </c>
      <c r="M33" s="132">
        <f t="shared" si="17"/>
        <v>-24136</v>
      </c>
      <c r="N33" s="143">
        <f>SUM(N21,N30)</f>
        <v>300435478</v>
      </c>
      <c r="O33" s="145">
        <f aca="true" t="shared" si="18" ref="O33:W33">SUM(O21,O30)</f>
        <v>208961110</v>
      </c>
      <c r="P33" s="132">
        <f t="shared" si="18"/>
        <v>10318</v>
      </c>
      <c r="Q33" s="147">
        <f t="shared" si="18"/>
        <v>208971428</v>
      </c>
      <c r="R33" s="149">
        <f t="shared" si="18"/>
        <v>91464050</v>
      </c>
      <c r="S33" s="132">
        <f t="shared" si="18"/>
        <v>0</v>
      </c>
      <c r="T33" s="141">
        <f t="shared" si="18"/>
        <v>91464050</v>
      </c>
      <c r="U33" s="132">
        <f t="shared" si="18"/>
        <v>266812735</v>
      </c>
      <c r="V33" s="132">
        <f t="shared" si="18"/>
        <v>165687666</v>
      </c>
      <c r="W33" s="132">
        <f t="shared" si="18"/>
        <v>362299028</v>
      </c>
      <c r="X33" s="124">
        <f>ROUND(SUM(X8:X20,X24:X29)/19,3)</f>
        <v>0.648</v>
      </c>
      <c r="Y33" s="122">
        <f>ROUND(SUM(Y8:Y20,Y24:Y29)/19,3)</f>
        <v>0.663</v>
      </c>
      <c r="Z33" s="122">
        <f>ROUND(SUM(Z8:Z20,Z24:Z29)/19,3)</f>
        <v>0.663</v>
      </c>
      <c r="AA33" s="123">
        <f>ROUND(SUM(AA8:AA20,AA24:AA29)/19,3)</f>
        <v>0.658</v>
      </c>
    </row>
    <row r="34" spans="1:27" s="1" customFormat="1" ht="30" customHeight="1" thickBot="1">
      <c r="A34" s="154"/>
      <c r="B34" s="146"/>
      <c r="C34" s="133"/>
      <c r="D34" s="133"/>
      <c r="E34" s="133"/>
      <c r="F34" s="133"/>
      <c r="G34" s="142"/>
      <c r="H34" s="130"/>
      <c r="I34" s="133"/>
      <c r="J34" s="133"/>
      <c r="K34" s="133"/>
      <c r="L34" s="133"/>
      <c r="M34" s="133"/>
      <c r="N34" s="144"/>
      <c r="O34" s="146"/>
      <c r="P34" s="133"/>
      <c r="Q34" s="148"/>
      <c r="R34" s="150"/>
      <c r="S34" s="133"/>
      <c r="T34" s="142"/>
      <c r="U34" s="133"/>
      <c r="V34" s="133"/>
      <c r="W34" s="133"/>
      <c r="X34" s="113">
        <v>0.677</v>
      </c>
      <c r="Y34" s="113">
        <v>0.691</v>
      </c>
      <c r="Z34" s="113">
        <v>0.695</v>
      </c>
      <c r="AA34" s="42">
        <f>ROUND(SUM(X34:Z34)/3,3)</f>
        <v>0.688</v>
      </c>
    </row>
    <row r="35" spans="1:24" ht="12.75">
      <c r="A35" s="7"/>
      <c r="U35" s="44"/>
      <c r="V35" s="44"/>
      <c r="X35" s="3" t="s">
        <v>31</v>
      </c>
    </row>
    <row r="36" ht="12.75">
      <c r="A36" s="7"/>
    </row>
    <row r="40" spans="12:20" ht="12.75">
      <c r="L40" s="8"/>
      <c r="R40" s="8"/>
      <c r="T40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</sheetData>
  <sheetProtection/>
  <mergeCells count="98">
    <mergeCell ref="A3:A7"/>
    <mergeCell ref="R3:R7"/>
    <mergeCell ref="S3:S7"/>
    <mergeCell ref="T3:T7"/>
    <mergeCell ref="J4:J7"/>
    <mergeCell ref="K4:K7"/>
    <mergeCell ref="L4:L7"/>
    <mergeCell ref="M4:M7"/>
    <mergeCell ref="Q4:Q7"/>
    <mergeCell ref="H4:H7"/>
    <mergeCell ref="B4:B7"/>
    <mergeCell ref="C4:C7"/>
    <mergeCell ref="D4:D7"/>
    <mergeCell ref="E4:E7"/>
    <mergeCell ref="F4:F7"/>
    <mergeCell ref="I4:I7"/>
    <mergeCell ref="W4:W7"/>
    <mergeCell ref="O21:O22"/>
    <mergeCell ref="P21:P22"/>
    <mergeCell ref="Q21:Q22"/>
    <mergeCell ref="R21:R22"/>
    <mergeCell ref="U3:W3"/>
    <mergeCell ref="O4:O7"/>
    <mergeCell ref="P4:P7"/>
    <mergeCell ref="F21:F22"/>
    <mergeCell ref="I21:I22"/>
    <mergeCell ref="J21:J22"/>
    <mergeCell ref="K21:K22"/>
    <mergeCell ref="U4:U7"/>
    <mergeCell ref="V4:V7"/>
    <mergeCell ref="N4:N7"/>
    <mergeCell ref="AA4:AA7"/>
    <mergeCell ref="X4:X7"/>
    <mergeCell ref="Y4:Y7"/>
    <mergeCell ref="Z4:Z7"/>
    <mergeCell ref="W21:W22"/>
    <mergeCell ref="A21:A22"/>
    <mergeCell ref="B21:B22"/>
    <mergeCell ref="C21:C22"/>
    <mergeCell ref="D21:D22"/>
    <mergeCell ref="E21:E22"/>
    <mergeCell ref="A30:A31"/>
    <mergeCell ref="B30:B31"/>
    <mergeCell ref="C30:C31"/>
    <mergeCell ref="D30:D31"/>
    <mergeCell ref="E30:E31"/>
    <mergeCell ref="F30:F31"/>
    <mergeCell ref="I30:I31"/>
    <mergeCell ref="J30:J31"/>
    <mergeCell ref="L21:L22"/>
    <mergeCell ref="L30:L31"/>
    <mergeCell ref="M30:M31"/>
    <mergeCell ref="N30:N31"/>
    <mergeCell ref="K30:K31"/>
    <mergeCell ref="O30:O31"/>
    <mergeCell ref="P30:P31"/>
    <mergeCell ref="V21:V22"/>
    <mergeCell ref="M21:M22"/>
    <mergeCell ref="T21:T22"/>
    <mergeCell ref="U21:U22"/>
    <mergeCell ref="N21:N22"/>
    <mergeCell ref="V30:V31"/>
    <mergeCell ref="T30:T31"/>
    <mergeCell ref="S21:S22"/>
    <mergeCell ref="W30:W31"/>
    <mergeCell ref="A33:A34"/>
    <mergeCell ref="B33:B34"/>
    <mergeCell ref="C33:C34"/>
    <mergeCell ref="D33:D34"/>
    <mergeCell ref="E33:E34"/>
    <mergeCell ref="Q30:Q31"/>
    <mergeCell ref="R30:R31"/>
    <mergeCell ref="S30:S31"/>
    <mergeCell ref="U30:U31"/>
    <mergeCell ref="F33:F34"/>
    <mergeCell ref="I33:I34"/>
    <mergeCell ref="J33:J34"/>
    <mergeCell ref="K33:K34"/>
    <mergeCell ref="L33:L34"/>
    <mergeCell ref="M33:M34"/>
    <mergeCell ref="G33:G34"/>
    <mergeCell ref="U33:U34"/>
    <mergeCell ref="N33:N34"/>
    <mergeCell ref="O33:O34"/>
    <mergeCell ref="P33:P34"/>
    <mergeCell ref="Q33:Q34"/>
    <mergeCell ref="R33:R34"/>
    <mergeCell ref="S33:S34"/>
    <mergeCell ref="H21:H22"/>
    <mergeCell ref="H30:H31"/>
    <mergeCell ref="H33:H34"/>
    <mergeCell ref="A1:N1"/>
    <mergeCell ref="V33:V34"/>
    <mergeCell ref="W33:W34"/>
    <mergeCell ref="G4:G7"/>
    <mergeCell ref="G21:G22"/>
    <mergeCell ref="G30:G31"/>
    <mergeCell ref="T33:T34"/>
  </mergeCells>
  <printOptions horizontalCentered="1"/>
  <pageMargins left="0.5511811023622047" right="0.5118110236220472" top="0.5511811023622047" bottom="0.4724409448818898" header="0.5118110236220472" footer="0.4330708661417323"/>
  <pageSetup horizontalDpi="600" verticalDpi="600" orientation="portrait" paperSize="9" scale="45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Ｈ７普通交付税の状況</dc:title>
  <dc:subject/>
  <dc:creator>N.MOCHIDUKI</dc:creator>
  <cp:keywords/>
  <dc:description/>
  <cp:lastModifiedBy>沢田　昌希</cp:lastModifiedBy>
  <cp:lastPrinted>2023-12-20T02:10:57Z</cp:lastPrinted>
  <dcterms:created xsi:type="dcterms:W3CDTF">1997-07-25T11:44:28Z</dcterms:created>
  <dcterms:modified xsi:type="dcterms:W3CDTF">2024-03-12T05:50:44Z</dcterms:modified>
  <cp:category/>
  <cp:version/>
  <cp:contentType/>
  <cp:contentStatus/>
</cp:coreProperties>
</file>