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Y8" i="4"/>
  <c r="AQ8" i="4"/>
  <c r="AI8" i="4"/>
  <c r="Z8" i="4"/>
  <c r="R8" i="4"/>
  <c r="J8" i="4"/>
  <c r="B8" i="4"/>
  <c r="B6" i="4"/>
  <c r="C10" i="5" l="1"/>
  <c r="D10" i="5"/>
  <c r="E10" i="5"/>
  <c r="B10" i="5"/>
</calcChain>
</file>

<file path=xl/sharedStrings.xml><?xml version="1.0" encoding="utf-8"?>
<sst xmlns="http://schemas.openxmlformats.org/spreadsheetml/2006/main" count="217" uniqueCount="107">
  <si>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</si>
  <si>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</si>
  <si>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</si>
  <si>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</si>
  <si>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</si>
  <si>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</si>
  <si>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</si>
  <si>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</si>
  <si>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</si>
  <si>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</si>
  <si>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</si>
  <si>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</si>
  <si>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</si>
  <si>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</si>
  <si>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</si>
  <si>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</si>
  <si>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</si>
  <si>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</si>
  <si>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</si>
  <si>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</si>
  <si>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</si>
  <si>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</si>
  <si>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</si>
  <si>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</si>
  <si>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</si>
  <si>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</si>
  <si>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</si>
  <si>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</si>
  <si>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</si>
  <si>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</si>
  <si>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</si>
  <si>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</si>
  <si>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</si>
  <si>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</si>
  <si>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</si>
  <si>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</si>
  <si>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</si>
  <si>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</si>
  <si>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</si>
  <si>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</si>
  <si>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</si>
  <si>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</si>
  <si>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</si>
  <si>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</si>
  <si>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</si>
  <si>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</si>
  <si>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</si>
  <si>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</si>
  <si>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</si>
  <si>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</si>
  <si>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</si>
  <si>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</si>
  <si>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</si>
  <si>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</si>
  <si>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</si>
  <si>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</si>
  <si>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</si>
  <si>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</si>
  <si>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</si>
  <si>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</si>
  <si>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</si>
  <si>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</si>
  <si>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</si>
  <si>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</si>
  <si>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</si>
  <si>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</si>
  <si>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</si>
  <si>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</si>
  <si>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</si>
  <si>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</si>
  <si>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</si>
  <si>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</si>
  <si>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</si>
  <si>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</si>
  <si>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</si>
  <si>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</si>
  <si>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</si>
  <si>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</si>
  <si>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</si>
  <si>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</si>
  <si>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</si>
  <si>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</si>
  <si>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</si>
  <si>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</si>
  <si>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</si>
  <si>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</si>
  <si>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</si>
  <si>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</si>
  <si>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</si>
  <si>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</si>
  <si>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</si>
  <si>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</si>
  <si>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</si>
  <si>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彦根市</t>
  </si>
  <si>
    <t>法適用</t>
  </si>
  <si>
    <t>水道事業</t>
  </si>
  <si>
    <t>末端給水事業</t>
  </si>
  <si>
    <t>A3</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</si>
  <si>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</si>
  <si>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</si>
  <si>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</si>
  <si>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</si>
  <si>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</si>
  <si>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</si>
  <si>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施設の老朽度を示す①有形固定資産減価償却率および②管路経年化率は、類似団体より低い値であるものの、微増傾向にある。特に管路経年化率は類似団体の増加率よりも低く良好に見えるが、本市水道では、管路およびそれ以外の施設においても今後数十年で急激に経年化資産が増加することが予想されているため、施設の健全性を保つための対策が必要である。また③管路更新率は、類似団体より低くなっており、現在の更新ペースでは、将来、管路事故や漏水等が発生する懸念があるため、管路状況、修繕記録、漏水調査結果等を解析し、精度の高いアセットマネジメント(資産管理)を行い、効果的な管路更新を進める必要がある。</t>
    <phoneticPr fontId="4"/>
  </si>
  <si>
    <t>現時点での経営は比較的健全な状況にある。ただし、施設の効率性は類似団体に比べ低くなっており、さらに今後、老朽化した施設が大量に更新時期をむかえることから、経費の節減を実施しつつ、必要な財源を確保し、効率的な施設形態を構築する必要がある。
具体的には、施設の適正な規模を検討しつつ計画的に更新を実施することとなるが、このためには、水道事業の基本的方針等を定めた水道事業ビジョンや経営戦略(中期経営計画)を策定し、一貫した考えのもと、長期的な視点に立って施設整備を進めていく。</t>
    <phoneticPr fontId="4"/>
  </si>
  <si>
    <t>[健全性]
収支状況を示す①経常収支比率や⑤料金回収率については、類似団体と同様に100％を上回っており健全性は維持できている。また支払能力を示す③流動比率についても類似団体を少し上回る程度であり、②累積欠損金比率もゼロを維持していることから、現時点においては経営は良好と言える。
④企業債残高対給水収益比率は類似団体より高くなっているものの減少傾向にあり、より健全性を高めてきた。なお、平成26年度には大規模な工事が完成し、その財源として多額の企業債の借り入れを行ったため、指標が高くなっているが、今後も金利の動向および施設の更新の必要性を考慮しながら、企業債残高の適正な管理を行う。
[効率性]
類似団体と比べて⑥給水原価は低くなっており、費用の効率性は良好と言える。⑦施設利用率についても類似団体より低くなっており、施設利用率が低いということは非常時における余裕率が高まり安定性が向上するとも言えるが、本市においては１拠点の能力に余裕があるだけであり、必ずしも安定性が高いとは言えない。⑧有収率については改善傾向にあるものの、類似団体に比べると低いことから、効率性を上げる対策が必要である。
[地方公営企業会計基準の見直しの影響について]
①経常収支比率、③流動比率、⑤料金回収率、⑥給水原価については、地方公営企業会計基準の見直しにより平成26年度の指標が大きく変動しているが、指標を旧制度に置き換えた場合、ほとんど数値は変動しておらず、特に問題はない。</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</si>
</sst>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22" fillId="0" borderId="9"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データ!$EC$6:$EG$6</c:f>
              <c:numCache>
                <c:formatCode>#,##0.00;"△"#,##0.00;"-"</c:formatCode>
                <c:ptCount val="5"/>
                <c:pt idx="0">
                  <c:v>0.78</c:v>
                </c:pt>
                <c:pt idx="1">
                  <c:v>0.78</c:v>
                </c:pt>
                <c:pt idx="2">
                  <c:v>0.82</c:v>
                </c:pt>
                <c:pt idx="3">
                  <c:v>0.71</c:v>
                </c:pt>
                <c:pt idx="4">
                  <c:v>0.75</c:v>
                </c:pt>
              </c:numCache>
            </c:numRef>
          </c:val>
        </c:ser>
        <c:dLbls>
          <c:showLegendKey val="0"/>
          <c:showVal val="0"/>
          <c:showCatName val="0"/>
          <c:showSerName val="0"/>
          <c:showPercent val="0"/>
          <c:showBubbleSize val="0"/>
        </c:dLbls>
        <c:gapWidth val="150"/>
        <c:axId val="86305024"/>
        <c:axId val="86770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0.9</c:v>
                </c:pt>
                <c:pt idx="1">
                  <c:v>1.01</c:v>
                </c:pt>
                <c:pt idx="2">
                  <c:v>0.88</c:v>
                </c:pt>
                <c:pt idx="3">
                  <c:v>0.85</c:v>
                </c:pt>
                <c:pt idx="4">
                  <c:v>0.75</c:v>
                </c:pt>
              </c:numCache>
            </c:numRef>
          </c:val>
          <c:smooth val="0"/>
        </c:ser>
        <c:dLbls>
          <c:showLegendKey val="0"/>
          <c:showVal val="0"/>
          <c:showCatName val="0"/>
          <c:showSerName val="0"/>
          <c:showPercent val="0"/>
          <c:showBubbleSize val="0"/>
        </c:dLbls>
        <c:marker val="1"/>
        <c:smooth val="0"/>
        <c:axId val="86305024"/>
        <c:axId val="86770048"/>
      </c:lineChart>
      <c:dateAx>
        <c:axId val="86305024"/>
        <c:scaling>
          <c:orientation val="minMax"/>
        </c:scaling>
        <c:delete val="1"/>
        <c:axPos val="b"/>
        <c:numFmt formatCode="ge" sourceLinked="1"/>
        <c:majorTickMark val="none"/>
        <c:minorTickMark val="none"/>
        <c:tickLblPos val="none"/>
        <c:crossAx val="86770048"/>
        <c:crosses val="autoZero"/>
        <c:auto val="1"/>
        <c:lblOffset val="100"/>
        <c:baseTimeUnit val="years"/>
      </c:dateAx>
      <c:valAx>
        <c:axId val="86770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6305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データ!$CK$6:$CO$6</c:f>
              <c:numCache>
                <c:formatCode>#,##0.00;"△"#,##0.00;"-"</c:formatCode>
                <c:ptCount val="5"/>
                <c:pt idx="0">
                  <c:v>58.52</c:v>
                </c:pt>
                <c:pt idx="1">
                  <c:v>58.26</c:v>
                </c:pt>
                <c:pt idx="2">
                  <c:v>57.95</c:v>
                </c:pt>
                <c:pt idx="3">
                  <c:v>57.22</c:v>
                </c:pt>
                <c:pt idx="4">
                  <c:v>56.18</c:v>
                </c:pt>
              </c:numCache>
            </c:numRef>
          </c:val>
        </c:ser>
        <c:dLbls>
          <c:showLegendKey val="0"/>
          <c:showVal val="0"/>
          <c:showCatName val="0"/>
          <c:showSerName val="0"/>
          <c:showPercent val="0"/>
          <c:showBubbleSize val="0"/>
        </c:dLbls>
        <c:gapWidth val="150"/>
        <c:axId val="88542208"/>
        <c:axId val="88564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63.12</c:v>
                </c:pt>
                <c:pt idx="1">
                  <c:v>62.81</c:v>
                </c:pt>
                <c:pt idx="2">
                  <c:v>62.5</c:v>
                </c:pt>
                <c:pt idx="3">
                  <c:v>62.45</c:v>
                </c:pt>
                <c:pt idx="4">
                  <c:v>62.12</c:v>
                </c:pt>
              </c:numCache>
            </c:numRef>
          </c:val>
          <c:smooth val="0"/>
        </c:ser>
        <c:dLbls>
          <c:showLegendKey val="0"/>
          <c:showVal val="0"/>
          <c:showCatName val="0"/>
          <c:showSerName val="0"/>
          <c:showPercent val="0"/>
          <c:showBubbleSize val="0"/>
        </c:dLbls>
        <c:marker val="1"/>
        <c:smooth val="0"/>
        <c:axId val="88542208"/>
        <c:axId val="88564864"/>
      </c:lineChart>
      <c:dateAx>
        <c:axId val="88542208"/>
        <c:scaling>
          <c:orientation val="minMax"/>
        </c:scaling>
        <c:delete val="1"/>
        <c:axPos val="b"/>
        <c:numFmt formatCode="ge" sourceLinked="1"/>
        <c:majorTickMark val="none"/>
        <c:minorTickMark val="none"/>
        <c:tickLblPos val="none"/>
        <c:crossAx val="88564864"/>
        <c:crosses val="autoZero"/>
        <c:auto val="1"/>
        <c:lblOffset val="100"/>
        <c:baseTimeUnit val="years"/>
      </c:dateAx>
      <c:valAx>
        <c:axId val="88564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542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データ!$CV$6:$CZ$6</c:f>
              <c:numCache>
                <c:formatCode>#,##0.00;"△"#,##0.00;"-"</c:formatCode>
                <c:ptCount val="5"/>
                <c:pt idx="0">
                  <c:v>87.45</c:v>
                </c:pt>
                <c:pt idx="1">
                  <c:v>87.38</c:v>
                </c:pt>
                <c:pt idx="2">
                  <c:v>87.33</c:v>
                </c:pt>
                <c:pt idx="3">
                  <c:v>88.22</c:v>
                </c:pt>
                <c:pt idx="4">
                  <c:v>88.92</c:v>
                </c:pt>
              </c:numCache>
            </c:numRef>
          </c:val>
        </c:ser>
        <c:dLbls>
          <c:showLegendKey val="0"/>
          <c:showVal val="0"/>
          <c:showCatName val="0"/>
          <c:showSerName val="0"/>
          <c:showPercent val="0"/>
          <c:showBubbleSize val="0"/>
        </c:dLbls>
        <c:gapWidth val="150"/>
        <c:axId val="88602880"/>
        <c:axId val="88609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89.94</c:v>
                </c:pt>
                <c:pt idx="1">
                  <c:v>89.45</c:v>
                </c:pt>
                <c:pt idx="2">
                  <c:v>89.62</c:v>
                </c:pt>
                <c:pt idx="3">
                  <c:v>89.76</c:v>
                </c:pt>
                <c:pt idx="4">
                  <c:v>89.45</c:v>
                </c:pt>
              </c:numCache>
            </c:numRef>
          </c:val>
          <c:smooth val="0"/>
        </c:ser>
        <c:dLbls>
          <c:showLegendKey val="0"/>
          <c:showVal val="0"/>
          <c:showCatName val="0"/>
          <c:showSerName val="0"/>
          <c:showPercent val="0"/>
          <c:showBubbleSize val="0"/>
        </c:dLbls>
        <c:marker val="1"/>
        <c:smooth val="0"/>
        <c:axId val="88602880"/>
        <c:axId val="88609152"/>
      </c:lineChart>
      <c:dateAx>
        <c:axId val="88602880"/>
        <c:scaling>
          <c:orientation val="minMax"/>
        </c:scaling>
        <c:delete val="1"/>
        <c:axPos val="b"/>
        <c:numFmt formatCode="ge" sourceLinked="1"/>
        <c:majorTickMark val="none"/>
        <c:minorTickMark val="none"/>
        <c:tickLblPos val="none"/>
        <c:crossAx val="88609152"/>
        <c:crosses val="autoZero"/>
        <c:auto val="1"/>
        <c:lblOffset val="100"/>
        <c:baseTimeUnit val="years"/>
      </c:dateAx>
      <c:valAx>
        <c:axId val="88609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60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データ!$W$6:$AA$6</c:f>
              <c:numCache>
                <c:formatCode>#,##0.00;"△"#,##0.00;"-"</c:formatCode>
                <c:ptCount val="5"/>
                <c:pt idx="0">
                  <c:v>111.49</c:v>
                </c:pt>
                <c:pt idx="1">
                  <c:v>105.84</c:v>
                </c:pt>
                <c:pt idx="2">
                  <c:v>107.69</c:v>
                </c:pt>
                <c:pt idx="3">
                  <c:v>110.09</c:v>
                </c:pt>
                <c:pt idx="4">
                  <c:v>126.29</c:v>
                </c:pt>
              </c:numCache>
            </c:numRef>
          </c:val>
        </c:ser>
        <c:dLbls>
          <c:showLegendKey val="0"/>
          <c:showVal val="0"/>
          <c:showCatName val="0"/>
          <c:showSerName val="0"/>
          <c:showPercent val="0"/>
          <c:showBubbleSize val="0"/>
        </c:dLbls>
        <c:gapWidth val="150"/>
        <c:axId val="86808448"/>
        <c:axId val="86814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109.88</c:v>
                </c:pt>
                <c:pt idx="1">
                  <c:v>107.74</c:v>
                </c:pt>
                <c:pt idx="2">
                  <c:v>107.91</c:v>
                </c:pt>
                <c:pt idx="3">
                  <c:v>108.44</c:v>
                </c:pt>
                <c:pt idx="4">
                  <c:v>113.11</c:v>
                </c:pt>
              </c:numCache>
            </c:numRef>
          </c:val>
          <c:smooth val="0"/>
        </c:ser>
        <c:dLbls>
          <c:showLegendKey val="0"/>
          <c:showVal val="0"/>
          <c:showCatName val="0"/>
          <c:showSerName val="0"/>
          <c:showPercent val="0"/>
          <c:showBubbleSize val="0"/>
        </c:dLbls>
        <c:marker val="1"/>
        <c:smooth val="0"/>
        <c:axId val="86808448"/>
        <c:axId val="86814720"/>
      </c:lineChart>
      <c:dateAx>
        <c:axId val="86808448"/>
        <c:scaling>
          <c:orientation val="minMax"/>
        </c:scaling>
        <c:delete val="1"/>
        <c:axPos val="b"/>
        <c:numFmt formatCode="ge" sourceLinked="1"/>
        <c:majorTickMark val="none"/>
        <c:minorTickMark val="none"/>
        <c:tickLblPos val="none"/>
        <c:crossAx val="86814720"/>
        <c:crosses val="autoZero"/>
        <c:auto val="1"/>
        <c:lblOffset val="100"/>
        <c:baseTimeUnit val="years"/>
      </c:dateAx>
      <c:valAx>
        <c:axId val="868147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680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データ!$DG$6:$DK$6</c:f>
              <c:numCache>
                <c:formatCode>#,##0.00;"△"#,##0.00;"-"</c:formatCode>
                <c:ptCount val="5"/>
                <c:pt idx="0">
                  <c:v>35.869999999999997</c:v>
                </c:pt>
                <c:pt idx="1">
                  <c:v>37.619999999999997</c:v>
                </c:pt>
                <c:pt idx="2">
                  <c:v>39.07</c:v>
                </c:pt>
                <c:pt idx="3">
                  <c:v>40.89</c:v>
                </c:pt>
                <c:pt idx="4">
                  <c:v>41.61</c:v>
                </c:pt>
              </c:numCache>
            </c:numRef>
          </c:val>
        </c:ser>
        <c:dLbls>
          <c:showLegendKey val="0"/>
          <c:showVal val="0"/>
          <c:showCatName val="0"/>
          <c:showSerName val="0"/>
          <c:showPercent val="0"/>
          <c:showBubbleSize val="0"/>
        </c:dLbls>
        <c:gapWidth val="150"/>
        <c:axId val="88417792"/>
        <c:axId val="88419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38.29</c:v>
                </c:pt>
                <c:pt idx="1">
                  <c:v>39.159999999999997</c:v>
                </c:pt>
                <c:pt idx="2">
                  <c:v>40.21</c:v>
                </c:pt>
                <c:pt idx="3">
                  <c:v>41.12</c:v>
                </c:pt>
                <c:pt idx="4">
                  <c:v>44.91</c:v>
                </c:pt>
              </c:numCache>
            </c:numRef>
          </c:val>
          <c:smooth val="0"/>
        </c:ser>
        <c:dLbls>
          <c:showLegendKey val="0"/>
          <c:showVal val="0"/>
          <c:showCatName val="0"/>
          <c:showSerName val="0"/>
          <c:showPercent val="0"/>
          <c:showBubbleSize val="0"/>
        </c:dLbls>
        <c:marker val="1"/>
        <c:smooth val="0"/>
        <c:axId val="88417792"/>
        <c:axId val="88419712"/>
      </c:lineChart>
      <c:dateAx>
        <c:axId val="88417792"/>
        <c:scaling>
          <c:orientation val="minMax"/>
        </c:scaling>
        <c:delete val="1"/>
        <c:axPos val="b"/>
        <c:numFmt formatCode="ge" sourceLinked="1"/>
        <c:majorTickMark val="none"/>
        <c:minorTickMark val="none"/>
        <c:tickLblPos val="none"/>
        <c:crossAx val="88419712"/>
        <c:crosses val="autoZero"/>
        <c:auto val="1"/>
        <c:lblOffset val="100"/>
        <c:baseTimeUnit val="years"/>
      </c:dateAx>
      <c:valAx>
        <c:axId val="88419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417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データ!$DR$6:$DV$6</c:f>
              <c:numCache>
                <c:formatCode>#,##0.00;"△"#,##0.00;"-"</c:formatCode>
                <c:ptCount val="5"/>
                <c:pt idx="0">
                  <c:v>6.97</c:v>
                </c:pt>
                <c:pt idx="1">
                  <c:v>8.9</c:v>
                </c:pt>
                <c:pt idx="2">
                  <c:v>8.3800000000000008</c:v>
                </c:pt>
                <c:pt idx="3">
                  <c:v>8.35</c:v>
                </c:pt>
                <c:pt idx="4">
                  <c:v>9.3699999999999992</c:v>
                </c:pt>
              </c:numCache>
            </c:numRef>
          </c:val>
        </c:ser>
        <c:dLbls>
          <c:showLegendKey val="0"/>
          <c:showVal val="0"/>
          <c:showCatName val="0"/>
          <c:showSerName val="0"/>
          <c:showPercent val="0"/>
          <c:showBubbleSize val="0"/>
        </c:dLbls>
        <c:gapWidth val="150"/>
        <c:axId val="88458368"/>
        <c:axId val="88460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7.87</c:v>
                </c:pt>
                <c:pt idx="1">
                  <c:v>9.14</c:v>
                </c:pt>
                <c:pt idx="2">
                  <c:v>10.19</c:v>
                </c:pt>
                <c:pt idx="3">
                  <c:v>10.9</c:v>
                </c:pt>
                <c:pt idx="4">
                  <c:v>12.03</c:v>
                </c:pt>
              </c:numCache>
            </c:numRef>
          </c:val>
          <c:smooth val="0"/>
        </c:ser>
        <c:dLbls>
          <c:showLegendKey val="0"/>
          <c:showVal val="0"/>
          <c:showCatName val="0"/>
          <c:showSerName val="0"/>
          <c:showPercent val="0"/>
          <c:showBubbleSize val="0"/>
        </c:dLbls>
        <c:marker val="1"/>
        <c:smooth val="0"/>
        <c:axId val="88458368"/>
        <c:axId val="88460288"/>
      </c:lineChart>
      <c:dateAx>
        <c:axId val="88458368"/>
        <c:scaling>
          <c:orientation val="minMax"/>
        </c:scaling>
        <c:delete val="1"/>
        <c:axPos val="b"/>
        <c:numFmt formatCode="ge" sourceLinked="1"/>
        <c:majorTickMark val="none"/>
        <c:minorTickMark val="none"/>
        <c:tickLblPos val="none"/>
        <c:crossAx val="88460288"/>
        <c:crosses val="autoZero"/>
        <c:auto val="1"/>
        <c:lblOffset val="100"/>
        <c:baseTimeUnit val="years"/>
      </c:dateAx>
      <c:valAx>
        <c:axId val="88460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458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データ!$AH$6:$AL$6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8242816"/>
        <c:axId val="88253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1.1399999999999999</c:v>
                </c:pt>
                <c:pt idx="1">
                  <c:v>0.45</c:v>
                </c:pt>
                <c:pt idx="2">
                  <c:v>0.57999999999999996</c:v>
                </c:pt>
                <c:pt idx="3">
                  <c:v>0.81</c:v>
                </c:pt>
                <c:pt idx="4" formatCode="#,##0.00;&quot;△&quot;#,##0.00">
                  <c:v>0</c:v>
                </c:pt>
              </c:numCache>
            </c:numRef>
          </c:val>
          <c:smooth val="0"/>
        </c:ser>
        <c:dLbls>
          <c:showLegendKey val="0"/>
          <c:showVal val="0"/>
          <c:showCatName val="0"/>
          <c:showSerName val="0"/>
          <c:showPercent val="0"/>
          <c:showBubbleSize val="0"/>
        </c:dLbls>
        <c:marker val="1"/>
        <c:smooth val="0"/>
        <c:axId val="88242816"/>
        <c:axId val="88253184"/>
      </c:lineChart>
      <c:dateAx>
        <c:axId val="88242816"/>
        <c:scaling>
          <c:orientation val="minMax"/>
        </c:scaling>
        <c:delete val="1"/>
        <c:axPos val="b"/>
        <c:numFmt formatCode="ge" sourceLinked="1"/>
        <c:majorTickMark val="none"/>
        <c:minorTickMark val="none"/>
        <c:tickLblPos val="none"/>
        <c:crossAx val="88253184"/>
        <c:crosses val="autoZero"/>
        <c:auto val="1"/>
        <c:lblOffset val="100"/>
        <c:baseTimeUnit val="years"/>
      </c:dateAx>
      <c:valAx>
        <c:axId val="882531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242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データ!$AS$6:$AW$6</c:f>
              <c:numCache>
                <c:formatCode>#,##0.00;"△"#,##0.00;"-"</c:formatCode>
                <c:ptCount val="5"/>
                <c:pt idx="0">
                  <c:v>753.71</c:v>
                </c:pt>
                <c:pt idx="1">
                  <c:v>705.53</c:v>
                </c:pt>
                <c:pt idx="2">
                  <c:v>536.16999999999996</c:v>
                </c:pt>
                <c:pt idx="3">
                  <c:v>866.3</c:v>
                </c:pt>
                <c:pt idx="4">
                  <c:v>447.82</c:v>
                </c:pt>
              </c:numCache>
            </c:numRef>
          </c:val>
        </c:ser>
        <c:dLbls>
          <c:showLegendKey val="0"/>
          <c:showVal val="0"/>
          <c:showCatName val="0"/>
          <c:showSerName val="0"/>
          <c:showPercent val="0"/>
          <c:showBubbleSize val="0"/>
        </c:dLbls>
        <c:gapWidth val="150"/>
        <c:axId val="88283776"/>
        <c:axId val="88294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589.41999999999996</c:v>
                </c:pt>
                <c:pt idx="1">
                  <c:v>608.24</c:v>
                </c:pt>
                <c:pt idx="2">
                  <c:v>633.30999999999995</c:v>
                </c:pt>
                <c:pt idx="3">
                  <c:v>648.09</c:v>
                </c:pt>
                <c:pt idx="4">
                  <c:v>344.19</c:v>
                </c:pt>
              </c:numCache>
            </c:numRef>
          </c:val>
          <c:smooth val="0"/>
        </c:ser>
        <c:dLbls>
          <c:showLegendKey val="0"/>
          <c:showVal val="0"/>
          <c:showCatName val="0"/>
          <c:showSerName val="0"/>
          <c:showPercent val="0"/>
          <c:showBubbleSize val="0"/>
        </c:dLbls>
        <c:marker val="1"/>
        <c:smooth val="0"/>
        <c:axId val="88283776"/>
        <c:axId val="88294144"/>
      </c:lineChart>
      <c:dateAx>
        <c:axId val="88283776"/>
        <c:scaling>
          <c:orientation val="minMax"/>
        </c:scaling>
        <c:delete val="1"/>
        <c:axPos val="b"/>
        <c:numFmt formatCode="ge" sourceLinked="1"/>
        <c:majorTickMark val="none"/>
        <c:minorTickMark val="none"/>
        <c:tickLblPos val="none"/>
        <c:crossAx val="88294144"/>
        <c:crosses val="autoZero"/>
        <c:auto val="1"/>
        <c:lblOffset val="100"/>
        <c:baseTimeUnit val="years"/>
      </c:dateAx>
      <c:valAx>
        <c:axId val="882941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283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データ!$BD$6:$BH$6</c:f>
              <c:numCache>
                <c:formatCode>#,##0.00;"△"#,##0.00;"-"</c:formatCode>
                <c:ptCount val="5"/>
                <c:pt idx="0">
                  <c:v>432.7</c:v>
                </c:pt>
                <c:pt idx="1">
                  <c:v>404.7</c:v>
                </c:pt>
                <c:pt idx="2">
                  <c:v>374.9</c:v>
                </c:pt>
                <c:pt idx="3">
                  <c:v>365.48</c:v>
                </c:pt>
                <c:pt idx="4">
                  <c:v>380.95</c:v>
                </c:pt>
              </c:numCache>
            </c:numRef>
          </c:val>
        </c:ser>
        <c:dLbls>
          <c:showLegendKey val="0"/>
          <c:showVal val="0"/>
          <c:showCatName val="0"/>
          <c:showSerName val="0"/>
          <c:showPercent val="0"/>
          <c:showBubbleSize val="0"/>
        </c:dLbls>
        <c:gapWidth val="150"/>
        <c:axId val="88307968"/>
        <c:axId val="88334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260.54000000000002</c:v>
                </c:pt>
                <c:pt idx="1">
                  <c:v>263.83999999999997</c:v>
                </c:pt>
                <c:pt idx="2">
                  <c:v>257.41000000000003</c:v>
                </c:pt>
                <c:pt idx="3">
                  <c:v>253.86</c:v>
                </c:pt>
                <c:pt idx="4">
                  <c:v>252.09</c:v>
                </c:pt>
              </c:numCache>
            </c:numRef>
          </c:val>
          <c:smooth val="0"/>
        </c:ser>
        <c:dLbls>
          <c:showLegendKey val="0"/>
          <c:showVal val="0"/>
          <c:showCatName val="0"/>
          <c:showSerName val="0"/>
          <c:showPercent val="0"/>
          <c:showBubbleSize val="0"/>
        </c:dLbls>
        <c:marker val="1"/>
        <c:smooth val="0"/>
        <c:axId val="88307968"/>
        <c:axId val="88334720"/>
      </c:lineChart>
      <c:dateAx>
        <c:axId val="88307968"/>
        <c:scaling>
          <c:orientation val="minMax"/>
        </c:scaling>
        <c:delete val="1"/>
        <c:axPos val="b"/>
        <c:numFmt formatCode="ge" sourceLinked="1"/>
        <c:majorTickMark val="none"/>
        <c:minorTickMark val="none"/>
        <c:tickLblPos val="none"/>
        <c:crossAx val="88334720"/>
        <c:crosses val="autoZero"/>
        <c:auto val="1"/>
        <c:lblOffset val="100"/>
        <c:baseTimeUnit val="years"/>
      </c:dateAx>
      <c:valAx>
        <c:axId val="8833472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830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データ!$BO$6:$BS$6</c:f>
              <c:numCache>
                <c:formatCode>#,##0.00;"△"#,##0.00;"-"</c:formatCode>
                <c:ptCount val="5"/>
                <c:pt idx="0">
                  <c:v>108.14</c:v>
                </c:pt>
                <c:pt idx="1">
                  <c:v>101.65</c:v>
                </c:pt>
                <c:pt idx="2">
                  <c:v>102.66</c:v>
                </c:pt>
                <c:pt idx="3">
                  <c:v>104.51</c:v>
                </c:pt>
                <c:pt idx="4">
                  <c:v>127.96</c:v>
                </c:pt>
              </c:numCache>
            </c:numRef>
          </c:val>
        </c:ser>
        <c:dLbls>
          <c:showLegendKey val="0"/>
          <c:showVal val="0"/>
          <c:showCatName val="0"/>
          <c:showSerName val="0"/>
          <c:showPercent val="0"/>
          <c:showBubbleSize val="0"/>
        </c:dLbls>
        <c:gapWidth val="150"/>
        <c:axId val="88364928"/>
        <c:axId val="88371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102.82</c:v>
                </c:pt>
                <c:pt idx="1">
                  <c:v>100.16</c:v>
                </c:pt>
                <c:pt idx="2">
                  <c:v>100.16</c:v>
                </c:pt>
                <c:pt idx="3">
                  <c:v>100.07</c:v>
                </c:pt>
                <c:pt idx="4">
                  <c:v>106.22</c:v>
                </c:pt>
              </c:numCache>
            </c:numRef>
          </c:val>
          <c:smooth val="0"/>
        </c:ser>
        <c:dLbls>
          <c:showLegendKey val="0"/>
          <c:showVal val="0"/>
          <c:showCatName val="0"/>
          <c:showSerName val="0"/>
          <c:showPercent val="0"/>
          <c:showBubbleSize val="0"/>
        </c:dLbls>
        <c:marker val="1"/>
        <c:smooth val="0"/>
        <c:axId val="88364928"/>
        <c:axId val="88371200"/>
      </c:lineChart>
      <c:dateAx>
        <c:axId val="88364928"/>
        <c:scaling>
          <c:orientation val="minMax"/>
        </c:scaling>
        <c:delete val="1"/>
        <c:axPos val="b"/>
        <c:numFmt formatCode="ge" sourceLinked="1"/>
        <c:majorTickMark val="none"/>
        <c:minorTickMark val="none"/>
        <c:tickLblPos val="none"/>
        <c:crossAx val="88371200"/>
        <c:crosses val="autoZero"/>
        <c:auto val="1"/>
        <c:lblOffset val="100"/>
        <c:baseTimeUnit val="years"/>
      </c:dateAx>
      <c:valAx>
        <c:axId val="8837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3649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データ!$BZ$6:$CD$6</c:f>
              <c:numCache>
                <c:formatCode>#,##0.00;"△"#,##0.00;"-"</c:formatCode>
                <c:ptCount val="5"/>
                <c:pt idx="0">
                  <c:v>130.87</c:v>
                </c:pt>
                <c:pt idx="1">
                  <c:v>138.63999999999999</c:v>
                </c:pt>
                <c:pt idx="2">
                  <c:v>136.79</c:v>
                </c:pt>
                <c:pt idx="3">
                  <c:v>134.24</c:v>
                </c:pt>
                <c:pt idx="4">
                  <c:v>109.68</c:v>
                </c:pt>
              </c:numCache>
            </c:numRef>
          </c:val>
        </c:ser>
        <c:dLbls>
          <c:showLegendKey val="0"/>
          <c:showVal val="0"/>
          <c:showCatName val="0"/>
          <c:showSerName val="0"/>
          <c:showPercent val="0"/>
          <c:showBubbleSize val="0"/>
        </c:dLbls>
        <c:gapWidth val="150"/>
        <c:axId val="88386944"/>
        <c:axId val="883973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161.72999999999999</c:v>
                </c:pt>
                <c:pt idx="1">
                  <c:v>166.38</c:v>
                </c:pt>
                <c:pt idx="2">
                  <c:v>166.17</c:v>
                </c:pt>
                <c:pt idx="3">
                  <c:v>164.93</c:v>
                </c:pt>
                <c:pt idx="4">
                  <c:v>155.22999999999999</c:v>
                </c:pt>
              </c:numCache>
            </c:numRef>
          </c:val>
          <c:smooth val="0"/>
        </c:ser>
        <c:dLbls>
          <c:showLegendKey val="0"/>
          <c:showVal val="0"/>
          <c:showCatName val="0"/>
          <c:showSerName val="0"/>
          <c:showPercent val="0"/>
          <c:showBubbleSize val="0"/>
        </c:dLbls>
        <c:marker val="1"/>
        <c:smooth val="0"/>
        <c:axId val="88386944"/>
        <c:axId val="88397312"/>
      </c:lineChart>
      <c:dateAx>
        <c:axId val="88386944"/>
        <c:scaling>
          <c:orientation val="minMax"/>
        </c:scaling>
        <c:delete val="1"/>
        <c:axPos val="b"/>
        <c:numFmt formatCode="ge" sourceLinked="1"/>
        <c:majorTickMark val="none"/>
        <c:minorTickMark val="none"/>
        <c:tickLblPos val="none"/>
        <c:crossAx val="88397312"/>
        <c:crosses val="autoZero"/>
        <c:auto val="1"/>
        <c:lblOffset val="100"/>
        <c:baseTimeUnit val="years"/>
      </c:dateAx>
      <c:valAx>
        <c:axId val="88397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8386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J16" zoomScaleNormal="100" workbookViewId="0">
      <selection activeCell="CA40" sqref="CA40"/>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2" t="str">
        <f>データ!H6</f>
        <v>滋賀県　彦根市</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c r="A8" s="2"/>
      <c r="B8" s="52" t="str">
        <f>データ!I6</f>
        <v>法適用</v>
      </c>
      <c r="C8" s="53"/>
      <c r="D8" s="53"/>
      <c r="E8" s="53"/>
      <c r="F8" s="53"/>
      <c r="G8" s="53"/>
      <c r="H8" s="53"/>
      <c r="I8" s="54"/>
      <c r="J8" s="52" t="str">
        <f>データ!J6</f>
        <v>水道事業</v>
      </c>
      <c r="K8" s="53"/>
      <c r="L8" s="53"/>
      <c r="M8" s="53"/>
      <c r="N8" s="53"/>
      <c r="O8" s="53"/>
      <c r="P8" s="53"/>
      <c r="Q8" s="54"/>
      <c r="R8" s="52" t="str">
        <f>データ!K6</f>
        <v>末端給水事業</v>
      </c>
      <c r="S8" s="53"/>
      <c r="T8" s="53"/>
      <c r="U8" s="53"/>
      <c r="V8" s="53"/>
      <c r="W8" s="53"/>
      <c r="X8" s="53"/>
      <c r="Y8" s="54"/>
      <c r="Z8" s="52" t="str">
        <f>データ!L6</f>
        <v>A3</v>
      </c>
      <c r="AA8" s="53"/>
      <c r="AB8" s="53"/>
      <c r="AC8" s="53"/>
      <c r="AD8" s="53"/>
      <c r="AE8" s="53"/>
      <c r="AF8" s="53"/>
      <c r="AG8" s="54"/>
      <c r="AH8" s="3"/>
      <c r="AI8" s="55">
        <f>データ!Q6</f>
        <v>112750</v>
      </c>
      <c r="AJ8" s="56"/>
      <c r="AK8" s="56"/>
      <c r="AL8" s="56"/>
      <c r="AM8" s="56"/>
      <c r="AN8" s="56"/>
      <c r="AO8" s="56"/>
      <c r="AP8" s="57"/>
      <c r="AQ8" s="47">
        <f>データ!R6</f>
        <v>196.87</v>
      </c>
      <c r="AR8" s="47"/>
      <c r="AS8" s="47"/>
      <c r="AT8" s="47"/>
      <c r="AU8" s="47"/>
      <c r="AV8" s="47"/>
      <c r="AW8" s="47"/>
      <c r="AX8" s="47"/>
      <c r="AY8" s="47">
        <f>データ!S6</f>
        <v>572.71</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c r="A10" s="2"/>
      <c r="B10" s="47" t="str">
        <f>データ!M6</f>
        <v>-</v>
      </c>
      <c r="C10" s="47"/>
      <c r="D10" s="47"/>
      <c r="E10" s="47"/>
      <c r="F10" s="47"/>
      <c r="G10" s="47"/>
      <c r="H10" s="47"/>
      <c r="I10" s="47"/>
      <c r="J10" s="47">
        <f>データ!N6</f>
        <v>71.19</v>
      </c>
      <c r="K10" s="47"/>
      <c r="L10" s="47"/>
      <c r="M10" s="47"/>
      <c r="N10" s="47"/>
      <c r="O10" s="47"/>
      <c r="P10" s="47"/>
      <c r="Q10" s="47"/>
      <c r="R10" s="47">
        <f>データ!O6</f>
        <v>99.8</v>
      </c>
      <c r="S10" s="47"/>
      <c r="T10" s="47"/>
      <c r="U10" s="47"/>
      <c r="V10" s="47"/>
      <c r="W10" s="47"/>
      <c r="X10" s="47"/>
      <c r="Y10" s="47"/>
      <c r="Z10" s="78">
        <f>データ!P6</f>
        <v>2613</v>
      </c>
      <c r="AA10" s="78"/>
      <c r="AB10" s="78"/>
      <c r="AC10" s="78"/>
      <c r="AD10" s="78"/>
      <c r="AE10" s="78"/>
      <c r="AF10" s="78"/>
      <c r="AG10" s="78"/>
      <c r="AH10" s="2"/>
      <c r="AI10" s="78">
        <f>データ!T6</f>
        <v>112400</v>
      </c>
      <c r="AJ10" s="78"/>
      <c r="AK10" s="78"/>
      <c r="AL10" s="78"/>
      <c r="AM10" s="78"/>
      <c r="AN10" s="78"/>
      <c r="AO10" s="78"/>
      <c r="AP10" s="78"/>
      <c r="AQ10" s="47">
        <f>データ!U6</f>
        <v>77.349999999999994</v>
      </c>
      <c r="AR10" s="47"/>
      <c r="AS10" s="47"/>
      <c r="AT10" s="47"/>
      <c r="AU10" s="47"/>
      <c r="AV10" s="47"/>
      <c r="AW10" s="47"/>
      <c r="AX10" s="47"/>
      <c r="AY10" s="47">
        <f>データ!V6</f>
        <v>1453.14</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8" t="s">
        <v>106</v>
      </c>
      <c r="BM16" s="59"/>
      <c r="BN16" s="59"/>
      <c r="BO16" s="59"/>
      <c r="BP16" s="59"/>
      <c r="BQ16" s="59"/>
      <c r="BR16" s="59"/>
      <c r="BS16" s="59"/>
      <c r="BT16" s="59"/>
      <c r="BU16" s="59"/>
      <c r="BV16" s="59"/>
      <c r="BW16" s="59"/>
      <c r="BX16" s="59"/>
      <c r="BY16" s="59"/>
      <c r="BZ16" s="60"/>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8"/>
      <c r="BM17" s="59"/>
      <c r="BN17" s="59"/>
      <c r="BO17" s="59"/>
      <c r="BP17" s="59"/>
      <c r="BQ17" s="59"/>
      <c r="BR17" s="59"/>
      <c r="BS17" s="59"/>
      <c r="BT17" s="59"/>
      <c r="BU17" s="59"/>
      <c r="BV17" s="59"/>
      <c r="BW17" s="59"/>
      <c r="BX17" s="59"/>
      <c r="BY17" s="59"/>
      <c r="BZ17" s="60"/>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8"/>
      <c r="BM18" s="59"/>
      <c r="BN18" s="59"/>
      <c r="BO18" s="59"/>
      <c r="BP18" s="59"/>
      <c r="BQ18" s="59"/>
      <c r="BR18" s="59"/>
      <c r="BS18" s="59"/>
      <c r="BT18" s="59"/>
      <c r="BU18" s="59"/>
      <c r="BV18" s="59"/>
      <c r="BW18" s="59"/>
      <c r="BX18" s="59"/>
      <c r="BY18" s="59"/>
      <c r="BZ18" s="60"/>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8"/>
      <c r="BM19" s="59"/>
      <c r="BN19" s="59"/>
      <c r="BO19" s="59"/>
      <c r="BP19" s="59"/>
      <c r="BQ19" s="59"/>
      <c r="BR19" s="59"/>
      <c r="BS19" s="59"/>
      <c r="BT19" s="59"/>
      <c r="BU19" s="59"/>
      <c r="BV19" s="59"/>
      <c r="BW19" s="59"/>
      <c r="BX19" s="59"/>
      <c r="BY19" s="59"/>
      <c r="BZ19" s="60"/>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8"/>
      <c r="BM20" s="59"/>
      <c r="BN20" s="59"/>
      <c r="BO20" s="59"/>
      <c r="BP20" s="59"/>
      <c r="BQ20" s="59"/>
      <c r="BR20" s="59"/>
      <c r="BS20" s="59"/>
      <c r="BT20" s="59"/>
      <c r="BU20" s="59"/>
      <c r="BV20" s="59"/>
      <c r="BW20" s="59"/>
      <c r="BX20" s="59"/>
      <c r="BY20" s="59"/>
      <c r="BZ20" s="60"/>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8"/>
      <c r="BM21" s="59"/>
      <c r="BN21" s="59"/>
      <c r="BO21" s="59"/>
      <c r="BP21" s="59"/>
      <c r="BQ21" s="59"/>
      <c r="BR21" s="59"/>
      <c r="BS21" s="59"/>
      <c r="BT21" s="59"/>
      <c r="BU21" s="59"/>
      <c r="BV21" s="59"/>
      <c r="BW21" s="59"/>
      <c r="BX21" s="59"/>
      <c r="BY21" s="59"/>
      <c r="BZ21" s="60"/>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8"/>
      <c r="BM22" s="59"/>
      <c r="BN22" s="59"/>
      <c r="BO22" s="59"/>
      <c r="BP22" s="59"/>
      <c r="BQ22" s="59"/>
      <c r="BR22" s="59"/>
      <c r="BS22" s="59"/>
      <c r="BT22" s="59"/>
      <c r="BU22" s="59"/>
      <c r="BV22" s="59"/>
      <c r="BW22" s="59"/>
      <c r="BX22" s="59"/>
      <c r="BY22" s="59"/>
      <c r="BZ22" s="60"/>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8"/>
      <c r="BM23" s="59"/>
      <c r="BN23" s="59"/>
      <c r="BO23" s="59"/>
      <c r="BP23" s="59"/>
      <c r="BQ23" s="59"/>
      <c r="BR23" s="59"/>
      <c r="BS23" s="59"/>
      <c r="BT23" s="59"/>
      <c r="BU23" s="59"/>
      <c r="BV23" s="59"/>
      <c r="BW23" s="59"/>
      <c r="BX23" s="59"/>
      <c r="BY23" s="59"/>
      <c r="BZ23" s="60"/>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8"/>
      <c r="BM24" s="59"/>
      <c r="BN24" s="59"/>
      <c r="BO24" s="59"/>
      <c r="BP24" s="59"/>
      <c r="BQ24" s="59"/>
      <c r="BR24" s="59"/>
      <c r="BS24" s="59"/>
      <c r="BT24" s="59"/>
      <c r="BU24" s="59"/>
      <c r="BV24" s="59"/>
      <c r="BW24" s="59"/>
      <c r="BX24" s="59"/>
      <c r="BY24" s="59"/>
      <c r="BZ24" s="60"/>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8"/>
      <c r="BM25" s="59"/>
      <c r="BN25" s="59"/>
      <c r="BO25" s="59"/>
      <c r="BP25" s="59"/>
      <c r="BQ25" s="59"/>
      <c r="BR25" s="59"/>
      <c r="BS25" s="59"/>
      <c r="BT25" s="59"/>
      <c r="BU25" s="59"/>
      <c r="BV25" s="59"/>
      <c r="BW25" s="59"/>
      <c r="BX25" s="59"/>
      <c r="BY25" s="59"/>
      <c r="BZ25" s="60"/>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8"/>
      <c r="BM26" s="59"/>
      <c r="BN26" s="59"/>
      <c r="BO26" s="59"/>
      <c r="BP26" s="59"/>
      <c r="BQ26" s="59"/>
      <c r="BR26" s="59"/>
      <c r="BS26" s="59"/>
      <c r="BT26" s="59"/>
      <c r="BU26" s="59"/>
      <c r="BV26" s="59"/>
      <c r="BW26" s="59"/>
      <c r="BX26" s="59"/>
      <c r="BY26" s="59"/>
      <c r="BZ26" s="60"/>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8"/>
      <c r="BM27" s="59"/>
      <c r="BN27" s="59"/>
      <c r="BO27" s="59"/>
      <c r="BP27" s="59"/>
      <c r="BQ27" s="59"/>
      <c r="BR27" s="59"/>
      <c r="BS27" s="59"/>
      <c r="BT27" s="59"/>
      <c r="BU27" s="59"/>
      <c r="BV27" s="59"/>
      <c r="BW27" s="59"/>
      <c r="BX27" s="59"/>
      <c r="BY27" s="59"/>
      <c r="BZ27" s="60"/>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8"/>
      <c r="BM28" s="59"/>
      <c r="BN28" s="59"/>
      <c r="BO28" s="59"/>
      <c r="BP28" s="59"/>
      <c r="BQ28" s="59"/>
      <c r="BR28" s="59"/>
      <c r="BS28" s="59"/>
      <c r="BT28" s="59"/>
      <c r="BU28" s="59"/>
      <c r="BV28" s="59"/>
      <c r="BW28" s="59"/>
      <c r="BX28" s="59"/>
      <c r="BY28" s="59"/>
      <c r="BZ28" s="60"/>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8"/>
      <c r="BM29" s="59"/>
      <c r="BN29" s="59"/>
      <c r="BO29" s="59"/>
      <c r="BP29" s="59"/>
      <c r="BQ29" s="59"/>
      <c r="BR29" s="59"/>
      <c r="BS29" s="59"/>
      <c r="BT29" s="59"/>
      <c r="BU29" s="59"/>
      <c r="BV29" s="59"/>
      <c r="BW29" s="59"/>
      <c r="BX29" s="59"/>
      <c r="BY29" s="59"/>
      <c r="BZ29" s="60"/>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8"/>
      <c r="BM30" s="59"/>
      <c r="BN30" s="59"/>
      <c r="BO30" s="59"/>
      <c r="BP30" s="59"/>
      <c r="BQ30" s="59"/>
      <c r="BR30" s="59"/>
      <c r="BS30" s="59"/>
      <c r="BT30" s="59"/>
      <c r="BU30" s="59"/>
      <c r="BV30" s="59"/>
      <c r="BW30" s="59"/>
      <c r="BX30" s="59"/>
      <c r="BY30" s="59"/>
      <c r="BZ30" s="60"/>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8"/>
      <c r="BM31" s="59"/>
      <c r="BN31" s="59"/>
      <c r="BO31" s="59"/>
      <c r="BP31" s="59"/>
      <c r="BQ31" s="59"/>
      <c r="BR31" s="59"/>
      <c r="BS31" s="59"/>
      <c r="BT31" s="59"/>
      <c r="BU31" s="59"/>
      <c r="BV31" s="59"/>
      <c r="BW31" s="59"/>
      <c r="BX31" s="59"/>
      <c r="BY31" s="59"/>
      <c r="BZ31" s="60"/>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8"/>
      <c r="BM32" s="59"/>
      <c r="BN32" s="59"/>
      <c r="BO32" s="59"/>
      <c r="BP32" s="59"/>
      <c r="BQ32" s="59"/>
      <c r="BR32" s="59"/>
      <c r="BS32" s="59"/>
      <c r="BT32" s="59"/>
      <c r="BU32" s="59"/>
      <c r="BV32" s="59"/>
      <c r="BW32" s="59"/>
      <c r="BX32" s="59"/>
      <c r="BY32" s="59"/>
      <c r="BZ32" s="60"/>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8"/>
      <c r="BM33" s="59"/>
      <c r="BN33" s="59"/>
      <c r="BO33" s="59"/>
      <c r="BP33" s="59"/>
      <c r="BQ33" s="59"/>
      <c r="BR33" s="59"/>
      <c r="BS33" s="59"/>
      <c r="BT33" s="59"/>
      <c r="BU33" s="59"/>
      <c r="BV33" s="59"/>
      <c r="BW33" s="59"/>
      <c r="BX33" s="59"/>
      <c r="BY33" s="59"/>
      <c r="BZ33" s="60"/>
    </row>
    <row r="34" spans="1:78" ht="13.5" customHeight="1">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58"/>
      <c r="BM34" s="59"/>
      <c r="BN34" s="59"/>
      <c r="BO34" s="59"/>
      <c r="BP34" s="59"/>
      <c r="BQ34" s="59"/>
      <c r="BR34" s="59"/>
      <c r="BS34" s="59"/>
      <c r="BT34" s="59"/>
      <c r="BU34" s="59"/>
      <c r="BV34" s="59"/>
      <c r="BW34" s="59"/>
      <c r="BX34" s="59"/>
      <c r="BY34" s="59"/>
      <c r="BZ34" s="60"/>
    </row>
    <row r="35" spans="1:78" ht="13.5" customHeight="1">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58"/>
      <c r="BM35" s="59"/>
      <c r="BN35" s="59"/>
      <c r="BO35" s="59"/>
      <c r="BP35" s="59"/>
      <c r="BQ35" s="59"/>
      <c r="BR35" s="59"/>
      <c r="BS35" s="59"/>
      <c r="BT35" s="59"/>
      <c r="BU35" s="59"/>
      <c r="BV35" s="59"/>
      <c r="BW35" s="59"/>
      <c r="BX35" s="59"/>
      <c r="BY35" s="59"/>
      <c r="BZ35" s="60"/>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8"/>
      <c r="BM36" s="59"/>
      <c r="BN36" s="59"/>
      <c r="BO36" s="59"/>
      <c r="BP36" s="59"/>
      <c r="BQ36" s="59"/>
      <c r="BR36" s="59"/>
      <c r="BS36" s="59"/>
      <c r="BT36" s="59"/>
      <c r="BU36" s="59"/>
      <c r="BV36" s="59"/>
      <c r="BW36" s="59"/>
      <c r="BX36" s="59"/>
      <c r="BY36" s="59"/>
      <c r="BZ36" s="60"/>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8"/>
      <c r="BM37" s="59"/>
      <c r="BN37" s="59"/>
      <c r="BO37" s="59"/>
      <c r="BP37" s="59"/>
      <c r="BQ37" s="59"/>
      <c r="BR37" s="59"/>
      <c r="BS37" s="59"/>
      <c r="BT37" s="59"/>
      <c r="BU37" s="59"/>
      <c r="BV37" s="59"/>
      <c r="BW37" s="59"/>
      <c r="BX37" s="59"/>
      <c r="BY37" s="59"/>
      <c r="BZ37" s="60"/>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8"/>
      <c r="BM38" s="59"/>
      <c r="BN38" s="59"/>
      <c r="BO38" s="59"/>
      <c r="BP38" s="59"/>
      <c r="BQ38" s="59"/>
      <c r="BR38" s="59"/>
      <c r="BS38" s="59"/>
      <c r="BT38" s="59"/>
      <c r="BU38" s="59"/>
      <c r="BV38" s="59"/>
      <c r="BW38" s="59"/>
      <c r="BX38" s="59"/>
      <c r="BY38" s="59"/>
      <c r="BZ38" s="60"/>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8"/>
      <c r="BM39" s="59"/>
      <c r="BN39" s="59"/>
      <c r="BO39" s="59"/>
      <c r="BP39" s="59"/>
      <c r="BQ39" s="59"/>
      <c r="BR39" s="59"/>
      <c r="BS39" s="59"/>
      <c r="BT39" s="59"/>
      <c r="BU39" s="59"/>
      <c r="BV39" s="59"/>
      <c r="BW39" s="59"/>
      <c r="BX39" s="59"/>
      <c r="BY39" s="59"/>
      <c r="BZ39" s="60"/>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8"/>
      <c r="BM40" s="59"/>
      <c r="BN40" s="59"/>
      <c r="BO40" s="59"/>
      <c r="BP40" s="59"/>
      <c r="BQ40" s="59"/>
      <c r="BR40" s="59"/>
      <c r="BS40" s="59"/>
      <c r="BT40" s="59"/>
      <c r="BU40" s="59"/>
      <c r="BV40" s="59"/>
      <c r="BW40" s="59"/>
      <c r="BX40" s="59"/>
      <c r="BY40" s="59"/>
      <c r="BZ40" s="60"/>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8"/>
      <c r="BM41" s="59"/>
      <c r="BN41" s="59"/>
      <c r="BO41" s="59"/>
      <c r="BP41" s="59"/>
      <c r="BQ41" s="59"/>
      <c r="BR41" s="59"/>
      <c r="BS41" s="59"/>
      <c r="BT41" s="59"/>
      <c r="BU41" s="59"/>
      <c r="BV41" s="59"/>
      <c r="BW41" s="59"/>
      <c r="BX41" s="59"/>
      <c r="BY41" s="59"/>
      <c r="BZ41" s="60"/>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8"/>
      <c r="BM42" s="59"/>
      <c r="BN42" s="59"/>
      <c r="BO42" s="59"/>
      <c r="BP42" s="59"/>
      <c r="BQ42" s="59"/>
      <c r="BR42" s="59"/>
      <c r="BS42" s="59"/>
      <c r="BT42" s="59"/>
      <c r="BU42" s="59"/>
      <c r="BV42" s="59"/>
      <c r="BW42" s="59"/>
      <c r="BX42" s="59"/>
      <c r="BY42" s="59"/>
      <c r="BZ42" s="60"/>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8"/>
      <c r="BM43" s="59"/>
      <c r="BN43" s="59"/>
      <c r="BO43" s="59"/>
      <c r="BP43" s="59"/>
      <c r="BQ43" s="59"/>
      <c r="BR43" s="59"/>
      <c r="BS43" s="59"/>
      <c r="BT43" s="59"/>
      <c r="BU43" s="59"/>
      <c r="BV43" s="59"/>
      <c r="BW43" s="59"/>
      <c r="BX43" s="59"/>
      <c r="BY43" s="59"/>
      <c r="BZ43" s="60"/>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8"/>
      <c r="BM44" s="59"/>
      <c r="BN44" s="59"/>
      <c r="BO44" s="59"/>
      <c r="BP44" s="59"/>
      <c r="BQ44" s="59"/>
      <c r="BR44" s="59"/>
      <c r="BS44" s="59"/>
      <c r="BT44" s="59"/>
      <c r="BU44" s="59"/>
      <c r="BV44" s="59"/>
      <c r="BW44" s="59"/>
      <c r="BX44" s="59"/>
      <c r="BY44" s="59"/>
      <c r="BZ44" s="60"/>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9" t="s">
        <v>104</v>
      </c>
      <c r="BM47" s="80"/>
      <c r="BN47" s="80"/>
      <c r="BO47" s="80"/>
      <c r="BP47" s="80"/>
      <c r="BQ47" s="80"/>
      <c r="BR47" s="80"/>
      <c r="BS47" s="80"/>
      <c r="BT47" s="80"/>
      <c r="BU47" s="80"/>
      <c r="BV47" s="80"/>
      <c r="BW47" s="80"/>
      <c r="BX47" s="80"/>
      <c r="BY47" s="80"/>
      <c r="BZ47" s="81"/>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9"/>
      <c r="BM48" s="80"/>
      <c r="BN48" s="80"/>
      <c r="BO48" s="80"/>
      <c r="BP48" s="80"/>
      <c r="BQ48" s="80"/>
      <c r="BR48" s="80"/>
      <c r="BS48" s="80"/>
      <c r="BT48" s="80"/>
      <c r="BU48" s="80"/>
      <c r="BV48" s="80"/>
      <c r="BW48" s="80"/>
      <c r="BX48" s="80"/>
      <c r="BY48" s="80"/>
      <c r="BZ48" s="81"/>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9"/>
      <c r="BM49" s="80"/>
      <c r="BN49" s="80"/>
      <c r="BO49" s="80"/>
      <c r="BP49" s="80"/>
      <c r="BQ49" s="80"/>
      <c r="BR49" s="80"/>
      <c r="BS49" s="80"/>
      <c r="BT49" s="80"/>
      <c r="BU49" s="80"/>
      <c r="BV49" s="80"/>
      <c r="BW49" s="80"/>
      <c r="BX49" s="80"/>
      <c r="BY49" s="80"/>
      <c r="BZ49" s="81"/>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9"/>
      <c r="BM50" s="80"/>
      <c r="BN50" s="80"/>
      <c r="BO50" s="80"/>
      <c r="BP50" s="80"/>
      <c r="BQ50" s="80"/>
      <c r="BR50" s="80"/>
      <c r="BS50" s="80"/>
      <c r="BT50" s="80"/>
      <c r="BU50" s="80"/>
      <c r="BV50" s="80"/>
      <c r="BW50" s="80"/>
      <c r="BX50" s="80"/>
      <c r="BY50" s="80"/>
      <c r="BZ50" s="81"/>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9"/>
      <c r="BM51" s="80"/>
      <c r="BN51" s="80"/>
      <c r="BO51" s="80"/>
      <c r="BP51" s="80"/>
      <c r="BQ51" s="80"/>
      <c r="BR51" s="80"/>
      <c r="BS51" s="80"/>
      <c r="BT51" s="80"/>
      <c r="BU51" s="80"/>
      <c r="BV51" s="80"/>
      <c r="BW51" s="80"/>
      <c r="BX51" s="80"/>
      <c r="BY51" s="80"/>
      <c r="BZ51" s="81"/>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9"/>
      <c r="BM52" s="80"/>
      <c r="BN52" s="80"/>
      <c r="BO52" s="80"/>
      <c r="BP52" s="80"/>
      <c r="BQ52" s="80"/>
      <c r="BR52" s="80"/>
      <c r="BS52" s="80"/>
      <c r="BT52" s="80"/>
      <c r="BU52" s="80"/>
      <c r="BV52" s="80"/>
      <c r="BW52" s="80"/>
      <c r="BX52" s="80"/>
      <c r="BY52" s="80"/>
      <c r="BZ52" s="81"/>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9"/>
      <c r="BM53" s="80"/>
      <c r="BN53" s="80"/>
      <c r="BO53" s="80"/>
      <c r="BP53" s="80"/>
      <c r="BQ53" s="80"/>
      <c r="BR53" s="80"/>
      <c r="BS53" s="80"/>
      <c r="BT53" s="80"/>
      <c r="BU53" s="80"/>
      <c r="BV53" s="80"/>
      <c r="BW53" s="80"/>
      <c r="BX53" s="80"/>
      <c r="BY53" s="80"/>
      <c r="BZ53" s="81"/>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9"/>
      <c r="BM54" s="80"/>
      <c r="BN54" s="80"/>
      <c r="BO54" s="80"/>
      <c r="BP54" s="80"/>
      <c r="BQ54" s="80"/>
      <c r="BR54" s="80"/>
      <c r="BS54" s="80"/>
      <c r="BT54" s="80"/>
      <c r="BU54" s="80"/>
      <c r="BV54" s="80"/>
      <c r="BW54" s="80"/>
      <c r="BX54" s="80"/>
      <c r="BY54" s="80"/>
      <c r="BZ54" s="81"/>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9"/>
      <c r="BM55" s="80"/>
      <c r="BN55" s="80"/>
      <c r="BO55" s="80"/>
      <c r="BP55" s="80"/>
      <c r="BQ55" s="80"/>
      <c r="BR55" s="80"/>
      <c r="BS55" s="80"/>
      <c r="BT55" s="80"/>
      <c r="BU55" s="80"/>
      <c r="BV55" s="80"/>
      <c r="BW55" s="80"/>
      <c r="BX55" s="80"/>
      <c r="BY55" s="80"/>
      <c r="BZ55" s="81"/>
    </row>
    <row r="56" spans="1:78" ht="13.5" customHeight="1">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79"/>
      <c r="BM56" s="80"/>
      <c r="BN56" s="80"/>
      <c r="BO56" s="80"/>
      <c r="BP56" s="80"/>
      <c r="BQ56" s="80"/>
      <c r="BR56" s="80"/>
      <c r="BS56" s="80"/>
      <c r="BT56" s="80"/>
      <c r="BU56" s="80"/>
      <c r="BV56" s="80"/>
      <c r="BW56" s="80"/>
      <c r="BX56" s="80"/>
      <c r="BY56" s="80"/>
      <c r="BZ56" s="81"/>
    </row>
    <row r="57" spans="1:78" ht="13.5" customHeight="1">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79"/>
      <c r="BM57" s="80"/>
      <c r="BN57" s="80"/>
      <c r="BO57" s="80"/>
      <c r="BP57" s="80"/>
      <c r="BQ57" s="80"/>
      <c r="BR57" s="80"/>
      <c r="BS57" s="80"/>
      <c r="BT57" s="80"/>
      <c r="BU57" s="80"/>
      <c r="BV57" s="80"/>
      <c r="BW57" s="80"/>
      <c r="BX57" s="80"/>
      <c r="BY57" s="80"/>
      <c r="BZ57" s="81"/>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79"/>
      <c r="BM60" s="80"/>
      <c r="BN60" s="80"/>
      <c r="BO60" s="80"/>
      <c r="BP60" s="80"/>
      <c r="BQ60" s="80"/>
      <c r="BR60" s="80"/>
      <c r="BS60" s="80"/>
      <c r="BT60" s="80"/>
      <c r="BU60" s="80"/>
      <c r="BV60" s="80"/>
      <c r="BW60" s="80"/>
      <c r="BX60" s="80"/>
      <c r="BY60" s="80"/>
      <c r="BZ60" s="81"/>
    </row>
    <row r="61" spans="1:78" ht="13.5" customHeight="1">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79"/>
      <c r="BM61" s="80"/>
      <c r="BN61" s="80"/>
      <c r="BO61" s="80"/>
      <c r="BP61" s="80"/>
      <c r="BQ61" s="80"/>
      <c r="BR61" s="80"/>
      <c r="BS61" s="80"/>
      <c r="BT61" s="80"/>
      <c r="BU61" s="80"/>
      <c r="BV61" s="80"/>
      <c r="BW61" s="80"/>
      <c r="BX61" s="80"/>
      <c r="BY61" s="80"/>
      <c r="BZ61" s="81"/>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9"/>
      <c r="BM62" s="80"/>
      <c r="BN62" s="80"/>
      <c r="BO62" s="80"/>
      <c r="BP62" s="80"/>
      <c r="BQ62" s="80"/>
      <c r="BR62" s="80"/>
      <c r="BS62" s="80"/>
      <c r="BT62" s="80"/>
      <c r="BU62" s="80"/>
      <c r="BV62" s="80"/>
      <c r="BW62" s="80"/>
      <c r="BX62" s="80"/>
      <c r="BY62" s="80"/>
      <c r="BZ62" s="81"/>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9"/>
      <c r="BM63" s="80"/>
      <c r="BN63" s="80"/>
      <c r="BO63" s="80"/>
      <c r="BP63" s="80"/>
      <c r="BQ63" s="80"/>
      <c r="BR63" s="80"/>
      <c r="BS63" s="80"/>
      <c r="BT63" s="80"/>
      <c r="BU63" s="80"/>
      <c r="BV63" s="80"/>
      <c r="BW63" s="80"/>
      <c r="BX63" s="80"/>
      <c r="BY63" s="80"/>
      <c r="BZ63" s="8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9" t="s">
        <v>105</v>
      </c>
      <c r="BM66" s="80"/>
      <c r="BN66" s="80"/>
      <c r="BO66" s="80"/>
      <c r="BP66" s="80"/>
      <c r="BQ66" s="80"/>
      <c r="BR66" s="80"/>
      <c r="BS66" s="80"/>
      <c r="BT66" s="80"/>
      <c r="BU66" s="80"/>
      <c r="BV66" s="80"/>
      <c r="BW66" s="80"/>
      <c r="BX66" s="80"/>
      <c r="BY66" s="80"/>
      <c r="BZ66" s="81"/>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9"/>
      <c r="BM67" s="80"/>
      <c r="BN67" s="80"/>
      <c r="BO67" s="80"/>
      <c r="BP67" s="80"/>
      <c r="BQ67" s="80"/>
      <c r="BR67" s="80"/>
      <c r="BS67" s="80"/>
      <c r="BT67" s="80"/>
      <c r="BU67" s="80"/>
      <c r="BV67" s="80"/>
      <c r="BW67" s="80"/>
      <c r="BX67" s="80"/>
      <c r="BY67" s="80"/>
      <c r="BZ67" s="81"/>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9"/>
      <c r="BM68" s="80"/>
      <c r="BN68" s="80"/>
      <c r="BO68" s="80"/>
      <c r="BP68" s="80"/>
      <c r="BQ68" s="80"/>
      <c r="BR68" s="80"/>
      <c r="BS68" s="80"/>
      <c r="BT68" s="80"/>
      <c r="BU68" s="80"/>
      <c r="BV68" s="80"/>
      <c r="BW68" s="80"/>
      <c r="BX68" s="80"/>
      <c r="BY68" s="80"/>
      <c r="BZ68" s="81"/>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9"/>
      <c r="BM69" s="80"/>
      <c r="BN69" s="80"/>
      <c r="BO69" s="80"/>
      <c r="BP69" s="80"/>
      <c r="BQ69" s="80"/>
      <c r="BR69" s="80"/>
      <c r="BS69" s="80"/>
      <c r="BT69" s="80"/>
      <c r="BU69" s="80"/>
      <c r="BV69" s="80"/>
      <c r="BW69" s="80"/>
      <c r="BX69" s="80"/>
      <c r="BY69" s="80"/>
      <c r="BZ69" s="81"/>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9"/>
      <c r="BM70" s="80"/>
      <c r="BN70" s="80"/>
      <c r="BO70" s="80"/>
      <c r="BP70" s="80"/>
      <c r="BQ70" s="80"/>
      <c r="BR70" s="80"/>
      <c r="BS70" s="80"/>
      <c r="BT70" s="80"/>
      <c r="BU70" s="80"/>
      <c r="BV70" s="80"/>
      <c r="BW70" s="80"/>
      <c r="BX70" s="80"/>
      <c r="BY70" s="80"/>
      <c r="BZ70" s="81"/>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9"/>
      <c r="BM71" s="80"/>
      <c r="BN71" s="80"/>
      <c r="BO71" s="80"/>
      <c r="BP71" s="80"/>
      <c r="BQ71" s="80"/>
      <c r="BR71" s="80"/>
      <c r="BS71" s="80"/>
      <c r="BT71" s="80"/>
      <c r="BU71" s="80"/>
      <c r="BV71" s="80"/>
      <c r="BW71" s="80"/>
      <c r="BX71" s="80"/>
      <c r="BY71" s="80"/>
      <c r="BZ71" s="81"/>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9"/>
      <c r="BM72" s="80"/>
      <c r="BN72" s="80"/>
      <c r="BO72" s="80"/>
      <c r="BP72" s="80"/>
      <c r="BQ72" s="80"/>
      <c r="BR72" s="80"/>
      <c r="BS72" s="80"/>
      <c r="BT72" s="80"/>
      <c r="BU72" s="80"/>
      <c r="BV72" s="80"/>
      <c r="BW72" s="80"/>
      <c r="BX72" s="80"/>
      <c r="BY72" s="80"/>
      <c r="BZ72" s="81"/>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9"/>
      <c r="BM73" s="80"/>
      <c r="BN73" s="80"/>
      <c r="BO73" s="80"/>
      <c r="BP73" s="80"/>
      <c r="BQ73" s="80"/>
      <c r="BR73" s="80"/>
      <c r="BS73" s="80"/>
      <c r="BT73" s="80"/>
      <c r="BU73" s="80"/>
      <c r="BV73" s="80"/>
      <c r="BW73" s="80"/>
      <c r="BX73" s="80"/>
      <c r="BY73" s="80"/>
      <c r="BZ73" s="81"/>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9"/>
      <c r="BM74" s="80"/>
      <c r="BN74" s="80"/>
      <c r="BO74" s="80"/>
      <c r="BP74" s="80"/>
      <c r="BQ74" s="80"/>
      <c r="BR74" s="80"/>
      <c r="BS74" s="80"/>
      <c r="BT74" s="80"/>
      <c r="BU74" s="80"/>
      <c r="BV74" s="80"/>
      <c r="BW74" s="80"/>
      <c r="BX74" s="80"/>
      <c r="BY74" s="80"/>
      <c r="BZ74" s="81"/>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9"/>
      <c r="BM75" s="80"/>
      <c r="BN75" s="80"/>
      <c r="BO75" s="80"/>
      <c r="BP75" s="80"/>
      <c r="BQ75" s="80"/>
      <c r="BR75" s="80"/>
      <c r="BS75" s="80"/>
      <c r="BT75" s="80"/>
      <c r="BU75" s="80"/>
      <c r="BV75" s="80"/>
      <c r="BW75" s="80"/>
      <c r="BX75" s="80"/>
      <c r="BY75" s="80"/>
      <c r="BZ75" s="81"/>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9"/>
      <c r="BM76" s="80"/>
      <c r="BN76" s="80"/>
      <c r="BO76" s="80"/>
      <c r="BP76" s="80"/>
      <c r="BQ76" s="80"/>
      <c r="BR76" s="80"/>
      <c r="BS76" s="80"/>
      <c r="BT76" s="80"/>
      <c r="BU76" s="80"/>
      <c r="BV76" s="80"/>
      <c r="BW76" s="80"/>
      <c r="BX76" s="80"/>
      <c r="BY76" s="80"/>
      <c r="BZ76" s="81"/>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9"/>
      <c r="BM77" s="80"/>
      <c r="BN77" s="80"/>
      <c r="BO77" s="80"/>
      <c r="BP77" s="80"/>
      <c r="BQ77" s="80"/>
      <c r="BR77" s="80"/>
      <c r="BS77" s="80"/>
      <c r="BT77" s="80"/>
      <c r="BU77" s="80"/>
      <c r="BV77" s="80"/>
      <c r="BW77" s="80"/>
      <c r="BX77" s="80"/>
      <c r="BY77" s="80"/>
      <c r="BZ77" s="81"/>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9"/>
      <c r="BM78" s="80"/>
      <c r="BN78" s="80"/>
      <c r="BO78" s="80"/>
      <c r="BP78" s="80"/>
      <c r="BQ78" s="80"/>
      <c r="BR78" s="80"/>
      <c r="BS78" s="80"/>
      <c r="BT78" s="80"/>
      <c r="BU78" s="80"/>
      <c r="BV78" s="80"/>
      <c r="BW78" s="80"/>
      <c r="BX78" s="80"/>
      <c r="BY78" s="80"/>
      <c r="BZ78" s="81"/>
    </row>
    <row r="79" spans="1:78" ht="13.5" customHeight="1">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79"/>
      <c r="BM79" s="80"/>
      <c r="BN79" s="80"/>
      <c r="BO79" s="80"/>
      <c r="BP79" s="80"/>
      <c r="BQ79" s="80"/>
      <c r="BR79" s="80"/>
      <c r="BS79" s="80"/>
      <c r="BT79" s="80"/>
      <c r="BU79" s="80"/>
      <c r="BV79" s="80"/>
      <c r="BW79" s="80"/>
      <c r="BX79" s="80"/>
      <c r="BY79" s="80"/>
      <c r="BZ79" s="81"/>
    </row>
    <row r="80" spans="1:78" ht="13.5" customHeight="1">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79"/>
      <c r="BM80" s="80"/>
      <c r="BN80" s="80"/>
      <c r="BO80" s="80"/>
      <c r="BP80" s="80"/>
      <c r="BQ80" s="80"/>
      <c r="BR80" s="80"/>
      <c r="BS80" s="80"/>
      <c r="BT80" s="80"/>
      <c r="BU80" s="80"/>
      <c r="BV80" s="80"/>
      <c r="BW80" s="80"/>
      <c r="BX80" s="80"/>
      <c r="BY80" s="80"/>
      <c r="BZ80" s="81"/>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79"/>
      <c r="BM81" s="80"/>
      <c r="BN81" s="80"/>
      <c r="BO81" s="80"/>
      <c r="BP81" s="80"/>
      <c r="BQ81" s="80"/>
      <c r="BR81" s="80"/>
      <c r="BS81" s="80"/>
      <c r="BT81" s="80"/>
      <c r="BU81" s="80"/>
      <c r="BV81" s="80"/>
      <c r="BW81" s="80"/>
      <c r="BX81" s="80"/>
      <c r="BY81" s="80"/>
      <c r="BZ81" s="81"/>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2"/>
      <c r="BM82" s="83"/>
      <c r="BN82" s="83"/>
      <c r="BO82" s="83"/>
      <c r="BP82" s="83"/>
      <c r="BQ82" s="83"/>
      <c r="BR82" s="83"/>
      <c r="BS82" s="83"/>
      <c r="BT82" s="83"/>
      <c r="BU82" s="83"/>
      <c r="BV82" s="83"/>
      <c r="BW82" s="83"/>
      <c r="BX82" s="83"/>
      <c r="BY82" s="83"/>
      <c r="BZ82" s="84"/>
    </row>
    <row r="83" spans="1:78">
      <c r="C83" s="2" t="s">
        <v>39</v>
      </c>
    </row>
  </sheetData>
  <sheetProtection password="B501"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6" t="s">
        <v>49</v>
      </c>
      <c r="I3" s="87"/>
      <c r="J3" s="87"/>
      <c r="K3" s="87"/>
      <c r="L3" s="87"/>
      <c r="M3" s="87"/>
      <c r="N3" s="87"/>
      <c r="O3" s="87"/>
      <c r="P3" s="87"/>
      <c r="Q3" s="87"/>
      <c r="R3" s="87"/>
      <c r="S3" s="87"/>
      <c r="T3" s="87"/>
      <c r="U3" s="87"/>
      <c r="V3" s="88"/>
      <c r="W3" s="92" t="s">
        <v>50</v>
      </c>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t="s">
        <v>51</v>
      </c>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row>
    <row r="4" spans="1:143">
      <c r="A4" s="26" t="s">
        <v>52</v>
      </c>
      <c r="B4" s="28"/>
      <c r="C4" s="28"/>
      <c r="D4" s="28"/>
      <c r="E4" s="28"/>
      <c r="F4" s="28"/>
      <c r="G4" s="28"/>
      <c r="H4" s="89"/>
      <c r="I4" s="90"/>
      <c r="J4" s="90"/>
      <c r="K4" s="90"/>
      <c r="L4" s="90"/>
      <c r="M4" s="90"/>
      <c r="N4" s="90"/>
      <c r="O4" s="90"/>
      <c r="P4" s="90"/>
      <c r="Q4" s="90"/>
      <c r="R4" s="90"/>
      <c r="S4" s="90"/>
      <c r="T4" s="90"/>
      <c r="U4" s="90"/>
      <c r="V4" s="91"/>
      <c r="W4" s="85" t="s">
        <v>53</v>
      </c>
      <c r="X4" s="85"/>
      <c r="Y4" s="85"/>
      <c r="Z4" s="85"/>
      <c r="AA4" s="85"/>
      <c r="AB4" s="85"/>
      <c r="AC4" s="85"/>
      <c r="AD4" s="85"/>
      <c r="AE4" s="85"/>
      <c r="AF4" s="85"/>
      <c r="AG4" s="85"/>
      <c r="AH4" s="85" t="s">
        <v>54</v>
      </c>
      <c r="AI4" s="85"/>
      <c r="AJ4" s="85"/>
      <c r="AK4" s="85"/>
      <c r="AL4" s="85"/>
      <c r="AM4" s="85"/>
      <c r="AN4" s="85"/>
      <c r="AO4" s="85"/>
      <c r="AP4" s="85"/>
      <c r="AQ4" s="85"/>
      <c r="AR4" s="85"/>
      <c r="AS4" s="85" t="s">
        <v>55</v>
      </c>
      <c r="AT4" s="85"/>
      <c r="AU4" s="85"/>
      <c r="AV4" s="85"/>
      <c r="AW4" s="85"/>
      <c r="AX4" s="85"/>
      <c r="AY4" s="85"/>
      <c r="AZ4" s="85"/>
      <c r="BA4" s="85"/>
      <c r="BB4" s="85"/>
      <c r="BC4" s="85"/>
      <c r="BD4" s="85" t="s">
        <v>56</v>
      </c>
      <c r="BE4" s="85"/>
      <c r="BF4" s="85"/>
      <c r="BG4" s="85"/>
      <c r="BH4" s="85"/>
      <c r="BI4" s="85"/>
      <c r="BJ4" s="85"/>
      <c r="BK4" s="85"/>
      <c r="BL4" s="85"/>
      <c r="BM4" s="85"/>
      <c r="BN4" s="85"/>
      <c r="BO4" s="85" t="s">
        <v>57</v>
      </c>
      <c r="BP4" s="85"/>
      <c r="BQ4" s="85"/>
      <c r="BR4" s="85"/>
      <c r="BS4" s="85"/>
      <c r="BT4" s="85"/>
      <c r="BU4" s="85"/>
      <c r="BV4" s="85"/>
      <c r="BW4" s="85"/>
      <c r="BX4" s="85"/>
      <c r="BY4" s="85"/>
      <c r="BZ4" s="85" t="s">
        <v>58</v>
      </c>
      <c r="CA4" s="85"/>
      <c r="CB4" s="85"/>
      <c r="CC4" s="85"/>
      <c r="CD4" s="85"/>
      <c r="CE4" s="85"/>
      <c r="CF4" s="85"/>
      <c r="CG4" s="85"/>
      <c r="CH4" s="85"/>
      <c r="CI4" s="85"/>
      <c r="CJ4" s="85"/>
      <c r="CK4" s="85" t="s">
        <v>59</v>
      </c>
      <c r="CL4" s="85"/>
      <c r="CM4" s="85"/>
      <c r="CN4" s="85"/>
      <c r="CO4" s="85"/>
      <c r="CP4" s="85"/>
      <c r="CQ4" s="85"/>
      <c r="CR4" s="85"/>
      <c r="CS4" s="85"/>
      <c r="CT4" s="85"/>
      <c r="CU4" s="85"/>
      <c r="CV4" s="85" t="s">
        <v>60</v>
      </c>
      <c r="CW4" s="85"/>
      <c r="CX4" s="85"/>
      <c r="CY4" s="85"/>
      <c r="CZ4" s="85"/>
      <c r="DA4" s="85"/>
      <c r="DB4" s="85"/>
      <c r="DC4" s="85"/>
      <c r="DD4" s="85"/>
      <c r="DE4" s="85"/>
      <c r="DF4" s="85"/>
      <c r="DG4" s="85" t="s">
        <v>61</v>
      </c>
      <c r="DH4" s="85"/>
      <c r="DI4" s="85"/>
      <c r="DJ4" s="85"/>
      <c r="DK4" s="85"/>
      <c r="DL4" s="85"/>
      <c r="DM4" s="85"/>
      <c r="DN4" s="85"/>
      <c r="DO4" s="85"/>
      <c r="DP4" s="85"/>
      <c r="DQ4" s="85"/>
      <c r="DR4" s="85" t="s">
        <v>62</v>
      </c>
      <c r="DS4" s="85"/>
      <c r="DT4" s="85"/>
      <c r="DU4" s="85"/>
      <c r="DV4" s="85"/>
      <c r="DW4" s="85"/>
      <c r="DX4" s="85"/>
      <c r="DY4" s="85"/>
      <c r="DZ4" s="85"/>
      <c r="EA4" s="85"/>
      <c r="EB4" s="85"/>
      <c r="EC4" s="85" t="s">
        <v>63</v>
      </c>
      <c r="ED4" s="85"/>
      <c r="EE4" s="85"/>
      <c r="EF4" s="85"/>
      <c r="EG4" s="85"/>
      <c r="EH4" s="85"/>
      <c r="EI4" s="85"/>
      <c r="EJ4" s="85"/>
      <c r="EK4" s="85"/>
      <c r="EL4" s="85"/>
      <c r="EM4" s="85"/>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2014</v>
      </c>
      <c r="C6" s="31">
        <f t="shared" ref="C6:V6" si="3">C7</f>
        <v>252026</v>
      </c>
      <c r="D6" s="31">
        <f t="shared" si="3"/>
        <v>46</v>
      </c>
      <c r="E6" s="31">
        <f t="shared" si="3"/>
        <v>1</v>
      </c>
      <c r="F6" s="31">
        <f t="shared" si="3"/>
        <v>0</v>
      </c>
      <c r="G6" s="31">
        <f t="shared" si="3"/>
        <v>1</v>
      </c>
      <c r="H6" s="31" t="str">
        <f t="shared" si="3"/>
        <v>滋賀県　彦根市</v>
      </c>
      <c r="I6" s="31" t="str">
        <f t="shared" si="3"/>
        <v>法適用</v>
      </c>
      <c r="J6" s="31" t="str">
        <f t="shared" si="3"/>
        <v>水道事業</v>
      </c>
      <c r="K6" s="31" t="str">
        <f t="shared" si="3"/>
        <v>末端給水事業</v>
      </c>
      <c r="L6" s="31" t="str">
        <f t="shared" si="3"/>
        <v>A3</v>
      </c>
      <c r="M6" s="32" t="str">
        <f t="shared" si="3"/>
        <v>-</v>
      </c>
      <c r="N6" s="32">
        <f t="shared" si="3"/>
        <v>71.19</v>
      </c>
      <c r="O6" s="32">
        <f t="shared" si="3"/>
        <v>99.8</v>
      </c>
      <c r="P6" s="32">
        <f t="shared" si="3"/>
        <v>2613</v>
      </c>
      <c r="Q6" s="32">
        <f t="shared" si="3"/>
        <v>112750</v>
      </c>
      <c r="R6" s="32">
        <f t="shared" si="3"/>
        <v>196.87</v>
      </c>
      <c r="S6" s="32">
        <f t="shared" si="3"/>
        <v>572.71</v>
      </c>
      <c r="T6" s="32">
        <f t="shared" si="3"/>
        <v>112400</v>
      </c>
      <c r="U6" s="32">
        <f t="shared" si="3"/>
        <v>77.349999999999994</v>
      </c>
      <c r="V6" s="32">
        <f t="shared" si="3"/>
        <v>1453.14</v>
      </c>
      <c r="W6" s="33">
        <f>IF(W7="",NA(),W7)</f>
        <v>111.49</v>
      </c>
      <c r="X6" s="33">
        <f t="shared" ref="X6:AF6" si="4">IF(X7="",NA(),X7)</f>
        <v>105.84</v>
      </c>
      <c r="Y6" s="33">
        <f t="shared" si="4"/>
        <v>107.69</v>
      </c>
      <c r="Z6" s="33">
        <f t="shared" si="4"/>
        <v>110.09</v>
      </c>
      <c r="AA6" s="33">
        <f t="shared" si="4"/>
        <v>126.29</v>
      </c>
      <c r="AB6" s="33">
        <f t="shared" si="4"/>
        <v>109.88</v>
      </c>
      <c r="AC6" s="33">
        <f t="shared" si="4"/>
        <v>107.74</v>
      </c>
      <c r="AD6" s="33">
        <f t="shared" si="4"/>
        <v>107.91</v>
      </c>
      <c r="AE6" s="33">
        <f t="shared" si="4"/>
        <v>108.44</v>
      </c>
      <c r="AF6" s="33">
        <f t="shared" si="4"/>
        <v>113.11</v>
      </c>
      <c r="AG6" s="32" t="str">
        <f>IF(AG7="","",IF(AG7="-","【-】","【"&amp;SUBSTITUTE(TEXT(AG7,"#,##0.00"),"-","△")&amp;"】"))</f>
        <v>【113.03】</v>
      </c>
      <c r="AH6" s="32">
        <f>IF(AH7="",NA(),AH7)</f>
        <v>0</v>
      </c>
      <c r="AI6" s="32">
        <f t="shared" ref="AI6:AQ6" si="5">IF(AI7="",NA(),AI7)</f>
        <v>0</v>
      </c>
      <c r="AJ6" s="32">
        <f t="shared" si="5"/>
        <v>0</v>
      </c>
      <c r="AK6" s="32">
        <f t="shared" si="5"/>
        <v>0</v>
      </c>
      <c r="AL6" s="32">
        <f t="shared" si="5"/>
        <v>0</v>
      </c>
      <c r="AM6" s="33">
        <f t="shared" si="5"/>
        <v>1.1399999999999999</v>
      </c>
      <c r="AN6" s="33">
        <f t="shared" si="5"/>
        <v>0.45</v>
      </c>
      <c r="AO6" s="33">
        <f t="shared" si="5"/>
        <v>0.57999999999999996</v>
      </c>
      <c r="AP6" s="33">
        <f t="shared" si="5"/>
        <v>0.81</v>
      </c>
      <c r="AQ6" s="32">
        <f t="shared" si="5"/>
        <v>0</v>
      </c>
      <c r="AR6" s="32" t="str">
        <f>IF(AR7="","",IF(AR7="-","【-】","【"&amp;SUBSTITUTE(TEXT(AR7,"#,##0.00"),"-","△")&amp;"】"))</f>
        <v>【0.81】</v>
      </c>
      <c r="AS6" s="33">
        <f>IF(AS7="",NA(),AS7)</f>
        <v>753.71</v>
      </c>
      <c r="AT6" s="33">
        <f t="shared" ref="AT6:BB6" si="6">IF(AT7="",NA(),AT7)</f>
        <v>705.53</v>
      </c>
      <c r="AU6" s="33">
        <f t="shared" si="6"/>
        <v>536.16999999999996</v>
      </c>
      <c r="AV6" s="33">
        <f t="shared" si="6"/>
        <v>866.3</v>
      </c>
      <c r="AW6" s="33">
        <f t="shared" si="6"/>
        <v>447.82</v>
      </c>
      <c r="AX6" s="33">
        <f t="shared" si="6"/>
        <v>589.41999999999996</v>
      </c>
      <c r="AY6" s="33">
        <f t="shared" si="6"/>
        <v>608.24</v>
      </c>
      <c r="AZ6" s="33">
        <f t="shared" si="6"/>
        <v>633.30999999999995</v>
      </c>
      <c r="BA6" s="33">
        <f t="shared" si="6"/>
        <v>648.09</v>
      </c>
      <c r="BB6" s="33">
        <f t="shared" si="6"/>
        <v>344.19</v>
      </c>
      <c r="BC6" s="32" t="str">
        <f>IF(BC7="","",IF(BC7="-","【-】","【"&amp;SUBSTITUTE(TEXT(BC7,"#,##0.00"),"-","△")&amp;"】"))</f>
        <v>【264.16】</v>
      </c>
      <c r="BD6" s="33">
        <f>IF(BD7="",NA(),BD7)</f>
        <v>432.7</v>
      </c>
      <c r="BE6" s="33">
        <f t="shared" ref="BE6:BM6" si="7">IF(BE7="",NA(),BE7)</f>
        <v>404.7</v>
      </c>
      <c r="BF6" s="33">
        <f t="shared" si="7"/>
        <v>374.9</v>
      </c>
      <c r="BG6" s="33">
        <f t="shared" si="7"/>
        <v>365.48</v>
      </c>
      <c r="BH6" s="33">
        <f t="shared" si="7"/>
        <v>380.95</v>
      </c>
      <c r="BI6" s="33">
        <f t="shared" si="7"/>
        <v>260.54000000000002</v>
      </c>
      <c r="BJ6" s="33">
        <f t="shared" si="7"/>
        <v>263.83999999999997</v>
      </c>
      <c r="BK6" s="33">
        <f t="shared" si="7"/>
        <v>257.41000000000003</v>
      </c>
      <c r="BL6" s="33">
        <f t="shared" si="7"/>
        <v>253.86</v>
      </c>
      <c r="BM6" s="33">
        <f t="shared" si="7"/>
        <v>252.09</v>
      </c>
      <c r="BN6" s="32" t="str">
        <f>IF(BN7="","",IF(BN7="-","【-】","【"&amp;SUBSTITUTE(TEXT(BN7,"#,##0.00"),"-","△")&amp;"】"))</f>
        <v>【283.72】</v>
      </c>
      <c r="BO6" s="33">
        <f>IF(BO7="",NA(),BO7)</f>
        <v>108.14</v>
      </c>
      <c r="BP6" s="33">
        <f t="shared" ref="BP6:BX6" si="8">IF(BP7="",NA(),BP7)</f>
        <v>101.65</v>
      </c>
      <c r="BQ6" s="33">
        <f t="shared" si="8"/>
        <v>102.66</v>
      </c>
      <c r="BR6" s="33">
        <f t="shared" si="8"/>
        <v>104.51</v>
      </c>
      <c r="BS6" s="33">
        <f t="shared" si="8"/>
        <v>127.96</v>
      </c>
      <c r="BT6" s="33">
        <f t="shared" si="8"/>
        <v>102.82</v>
      </c>
      <c r="BU6" s="33">
        <f t="shared" si="8"/>
        <v>100.16</v>
      </c>
      <c r="BV6" s="33">
        <f t="shared" si="8"/>
        <v>100.16</v>
      </c>
      <c r="BW6" s="33">
        <f t="shared" si="8"/>
        <v>100.07</v>
      </c>
      <c r="BX6" s="33">
        <f t="shared" si="8"/>
        <v>106.22</v>
      </c>
      <c r="BY6" s="32" t="str">
        <f>IF(BY7="","",IF(BY7="-","【-】","【"&amp;SUBSTITUTE(TEXT(BY7,"#,##0.00"),"-","△")&amp;"】"))</f>
        <v>【104.60】</v>
      </c>
      <c r="BZ6" s="33">
        <f>IF(BZ7="",NA(),BZ7)</f>
        <v>130.87</v>
      </c>
      <c r="CA6" s="33">
        <f t="shared" ref="CA6:CI6" si="9">IF(CA7="",NA(),CA7)</f>
        <v>138.63999999999999</v>
      </c>
      <c r="CB6" s="33">
        <f t="shared" si="9"/>
        <v>136.79</v>
      </c>
      <c r="CC6" s="33">
        <f t="shared" si="9"/>
        <v>134.24</v>
      </c>
      <c r="CD6" s="33">
        <f t="shared" si="9"/>
        <v>109.68</v>
      </c>
      <c r="CE6" s="33">
        <f t="shared" si="9"/>
        <v>161.72999999999999</v>
      </c>
      <c r="CF6" s="33">
        <f t="shared" si="9"/>
        <v>166.38</v>
      </c>
      <c r="CG6" s="33">
        <f t="shared" si="9"/>
        <v>166.17</v>
      </c>
      <c r="CH6" s="33">
        <f t="shared" si="9"/>
        <v>164.93</v>
      </c>
      <c r="CI6" s="33">
        <f t="shared" si="9"/>
        <v>155.22999999999999</v>
      </c>
      <c r="CJ6" s="32" t="str">
        <f>IF(CJ7="","",IF(CJ7="-","【-】","【"&amp;SUBSTITUTE(TEXT(CJ7,"#,##0.00"),"-","△")&amp;"】"))</f>
        <v>【164.21】</v>
      </c>
      <c r="CK6" s="33">
        <f>IF(CK7="",NA(),CK7)</f>
        <v>58.52</v>
      </c>
      <c r="CL6" s="33">
        <f t="shared" ref="CL6:CT6" si="10">IF(CL7="",NA(),CL7)</f>
        <v>58.26</v>
      </c>
      <c r="CM6" s="33">
        <f t="shared" si="10"/>
        <v>57.95</v>
      </c>
      <c r="CN6" s="33">
        <f t="shared" si="10"/>
        <v>57.22</v>
      </c>
      <c r="CO6" s="33">
        <f t="shared" si="10"/>
        <v>56.18</v>
      </c>
      <c r="CP6" s="33">
        <f t="shared" si="10"/>
        <v>63.12</v>
      </c>
      <c r="CQ6" s="33">
        <f t="shared" si="10"/>
        <v>62.81</v>
      </c>
      <c r="CR6" s="33">
        <f t="shared" si="10"/>
        <v>62.5</v>
      </c>
      <c r="CS6" s="33">
        <f t="shared" si="10"/>
        <v>62.45</v>
      </c>
      <c r="CT6" s="33">
        <f t="shared" si="10"/>
        <v>62.12</v>
      </c>
      <c r="CU6" s="32" t="str">
        <f>IF(CU7="","",IF(CU7="-","【-】","【"&amp;SUBSTITUTE(TEXT(CU7,"#,##0.00"),"-","△")&amp;"】"))</f>
        <v>【59.80】</v>
      </c>
      <c r="CV6" s="33">
        <f>IF(CV7="",NA(),CV7)</f>
        <v>87.45</v>
      </c>
      <c r="CW6" s="33">
        <f t="shared" ref="CW6:DE6" si="11">IF(CW7="",NA(),CW7)</f>
        <v>87.38</v>
      </c>
      <c r="CX6" s="33">
        <f t="shared" si="11"/>
        <v>87.33</v>
      </c>
      <c r="CY6" s="33">
        <f t="shared" si="11"/>
        <v>88.22</v>
      </c>
      <c r="CZ6" s="33">
        <f t="shared" si="11"/>
        <v>88.92</v>
      </c>
      <c r="DA6" s="33">
        <f t="shared" si="11"/>
        <v>89.94</v>
      </c>
      <c r="DB6" s="33">
        <f t="shared" si="11"/>
        <v>89.45</v>
      </c>
      <c r="DC6" s="33">
        <f t="shared" si="11"/>
        <v>89.62</v>
      </c>
      <c r="DD6" s="33">
        <f t="shared" si="11"/>
        <v>89.76</v>
      </c>
      <c r="DE6" s="33">
        <f t="shared" si="11"/>
        <v>89.45</v>
      </c>
      <c r="DF6" s="32" t="str">
        <f>IF(DF7="","",IF(DF7="-","【-】","【"&amp;SUBSTITUTE(TEXT(DF7,"#,##0.00"),"-","△")&amp;"】"))</f>
        <v>【89.78】</v>
      </c>
      <c r="DG6" s="33">
        <f>IF(DG7="",NA(),DG7)</f>
        <v>35.869999999999997</v>
      </c>
      <c r="DH6" s="33">
        <f t="shared" ref="DH6:DP6" si="12">IF(DH7="",NA(),DH7)</f>
        <v>37.619999999999997</v>
      </c>
      <c r="DI6" s="33">
        <f t="shared" si="12"/>
        <v>39.07</v>
      </c>
      <c r="DJ6" s="33">
        <f t="shared" si="12"/>
        <v>40.89</v>
      </c>
      <c r="DK6" s="33">
        <f t="shared" si="12"/>
        <v>41.61</v>
      </c>
      <c r="DL6" s="33">
        <f t="shared" si="12"/>
        <v>38.29</v>
      </c>
      <c r="DM6" s="33">
        <f t="shared" si="12"/>
        <v>39.159999999999997</v>
      </c>
      <c r="DN6" s="33">
        <f t="shared" si="12"/>
        <v>40.21</v>
      </c>
      <c r="DO6" s="33">
        <f t="shared" si="12"/>
        <v>41.12</v>
      </c>
      <c r="DP6" s="33">
        <f t="shared" si="12"/>
        <v>44.91</v>
      </c>
      <c r="DQ6" s="32" t="str">
        <f>IF(DQ7="","",IF(DQ7="-","【-】","【"&amp;SUBSTITUTE(TEXT(DQ7,"#,##0.00"),"-","△")&amp;"】"))</f>
        <v>【46.31】</v>
      </c>
      <c r="DR6" s="33">
        <f>IF(DR7="",NA(),DR7)</f>
        <v>6.97</v>
      </c>
      <c r="DS6" s="33">
        <f t="shared" ref="DS6:EA6" si="13">IF(DS7="",NA(),DS7)</f>
        <v>8.9</v>
      </c>
      <c r="DT6" s="33">
        <f t="shared" si="13"/>
        <v>8.3800000000000008</v>
      </c>
      <c r="DU6" s="33">
        <f t="shared" si="13"/>
        <v>8.35</v>
      </c>
      <c r="DV6" s="33">
        <f t="shared" si="13"/>
        <v>9.3699999999999992</v>
      </c>
      <c r="DW6" s="33">
        <f t="shared" si="13"/>
        <v>7.87</v>
      </c>
      <c r="DX6" s="33">
        <f t="shared" si="13"/>
        <v>9.14</v>
      </c>
      <c r="DY6" s="33">
        <f t="shared" si="13"/>
        <v>10.19</v>
      </c>
      <c r="DZ6" s="33">
        <f t="shared" si="13"/>
        <v>10.9</v>
      </c>
      <c r="EA6" s="33">
        <f t="shared" si="13"/>
        <v>12.03</v>
      </c>
      <c r="EB6" s="32" t="str">
        <f>IF(EB7="","",IF(EB7="-","【-】","【"&amp;SUBSTITUTE(TEXT(EB7,"#,##0.00"),"-","△")&amp;"】"))</f>
        <v>【12.42】</v>
      </c>
      <c r="EC6" s="33">
        <f>IF(EC7="",NA(),EC7)</f>
        <v>0.78</v>
      </c>
      <c r="ED6" s="33">
        <f t="shared" ref="ED6:EL6" si="14">IF(ED7="",NA(),ED7)</f>
        <v>0.78</v>
      </c>
      <c r="EE6" s="33">
        <f t="shared" si="14"/>
        <v>0.82</v>
      </c>
      <c r="EF6" s="33">
        <f t="shared" si="14"/>
        <v>0.71</v>
      </c>
      <c r="EG6" s="33">
        <f t="shared" si="14"/>
        <v>0.75</v>
      </c>
      <c r="EH6" s="33">
        <f t="shared" si="14"/>
        <v>0.9</v>
      </c>
      <c r="EI6" s="33">
        <f t="shared" si="14"/>
        <v>1.01</v>
      </c>
      <c r="EJ6" s="33">
        <f t="shared" si="14"/>
        <v>0.88</v>
      </c>
      <c r="EK6" s="33">
        <f t="shared" si="14"/>
        <v>0.85</v>
      </c>
      <c r="EL6" s="33">
        <f t="shared" si="14"/>
        <v>0.75</v>
      </c>
      <c r="EM6" s="32" t="str">
        <f>IF(EM7="","",IF(EM7="-","【-】","【"&amp;SUBSTITUTE(TEXT(EM7,"#,##0.00"),"-","△")&amp;"】"))</f>
        <v>【0.78】</v>
      </c>
    </row>
    <row r="7" spans="1:143" s="34" customFormat="1">
      <c r="A7" s="26"/>
      <c r="B7" s="35">
        <v>2014</v>
      </c>
      <c r="C7" s="35">
        <v>252026</v>
      </c>
      <c r="D7" s="35">
        <v>46</v>
      </c>
      <c r="E7" s="35">
        <v>1</v>
      </c>
      <c r="F7" s="35">
        <v>0</v>
      </c>
      <c r="G7" s="35">
        <v>1</v>
      </c>
      <c r="H7" s="35" t="s">
        <v>93</v>
      </c>
      <c r="I7" s="35" t="s">
        <v>94</v>
      </c>
      <c r="J7" s="35" t="s">
        <v>95</v>
      </c>
      <c r="K7" s="35" t="s">
        <v>96</v>
      </c>
      <c r="L7" s="35" t="s">
        <v>97</v>
      </c>
      <c r="M7" s="36" t="s">
        <v>98</v>
      </c>
      <c r="N7" s="36">
        <v>71.19</v>
      </c>
      <c r="O7" s="36">
        <v>99.8</v>
      </c>
      <c r="P7" s="36">
        <v>2613</v>
      </c>
      <c r="Q7" s="36">
        <v>112750</v>
      </c>
      <c r="R7" s="36">
        <v>196.87</v>
      </c>
      <c r="S7" s="36">
        <v>572.71</v>
      </c>
      <c r="T7" s="36">
        <v>112400</v>
      </c>
      <c r="U7" s="36">
        <v>77.349999999999994</v>
      </c>
      <c r="V7" s="36">
        <v>1453.14</v>
      </c>
      <c r="W7" s="36">
        <v>111.49</v>
      </c>
      <c r="X7" s="36">
        <v>105.84</v>
      </c>
      <c r="Y7" s="36">
        <v>107.69</v>
      </c>
      <c r="Z7" s="36">
        <v>110.09</v>
      </c>
      <c r="AA7" s="36">
        <v>126.29</v>
      </c>
      <c r="AB7" s="36">
        <v>109.88</v>
      </c>
      <c r="AC7" s="36">
        <v>107.74</v>
      </c>
      <c r="AD7" s="36">
        <v>107.91</v>
      </c>
      <c r="AE7" s="36">
        <v>108.44</v>
      </c>
      <c r="AF7" s="36">
        <v>113.11</v>
      </c>
      <c r="AG7" s="36">
        <v>113.03</v>
      </c>
      <c r="AH7" s="36">
        <v>0</v>
      </c>
      <c r="AI7" s="36">
        <v>0</v>
      </c>
      <c r="AJ7" s="36">
        <v>0</v>
      </c>
      <c r="AK7" s="36">
        <v>0</v>
      </c>
      <c r="AL7" s="36">
        <v>0</v>
      </c>
      <c r="AM7" s="36">
        <v>1.1399999999999999</v>
      </c>
      <c r="AN7" s="36">
        <v>0.45</v>
      </c>
      <c r="AO7" s="36">
        <v>0.57999999999999996</v>
      </c>
      <c r="AP7" s="36">
        <v>0.81</v>
      </c>
      <c r="AQ7" s="36">
        <v>0</v>
      </c>
      <c r="AR7" s="36">
        <v>0.81</v>
      </c>
      <c r="AS7" s="36">
        <v>753.71</v>
      </c>
      <c r="AT7" s="36">
        <v>705.53</v>
      </c>
      <c r="AU7" s="36">
        <v>536.16999999999996</v>
      </c>
      <c r="AV7" s="36">
        <v>866.3</v>
      </c>
      <c r="AW7" s="36">
        <v>447.82</v>
      </c>
      <c r="AX7" s="36">
        <v>589.41999999999996</v>
      </c>
      <c r="AY7" s="36">
        <v>608.24</v>
      </c>
      <c r="AZ7" s="36">
        <v>633.30999999999995</v>
      </c>
      <c r="BA7" s="36">
        <v>648.09</v>
      </c>
      <c r="BB7" s="36">
        <v>344.19</v>
      </c>
      <c r="BC7" s="36">
        <v>264.16000000000003</v>
      </c>
      <c r="BD7" s="36">
        <v>432.7</v>
      </c>
      <c r="BE7" s="36">
        <v>404.7</v>
      </c>
      <c r="BF7" s="36">
        <v>374.9</v>
      </c>
      <c r="BG7" s="36">
        <v>365.48</v>
      </c>
      <c r="BH7" s="36">
        <v>380.95</v>
      </c>
      <c r="BI7" s="36">
        <v>260.54000000000002</v>
      </c>
      <c r="BJ7" s="36">
        <v>263.83999999999997</v>
      </c>
      <c r="BK7" s="36">
        <v>257.41000000000003</v>
      </c>
      <c r="BL7" s="36">
        <v>253.86</v>
      </c>
      <c r="BM7" s="36">
        <v>252.09</v>
      </c>
      <c r="BN7" s="36">
        <v>283.72000000000003</v>
      </c>
      <c r="BO7" s="36">
        <v>108.14</v>
      </c>
      <c r="BP7" s="36">
        <v>101.65</v>
      </c>
      <c r="BQ7" s="36">
        <v>102.66</v>
      </c>
      <c r="BR7" s="36">
        <v>104.51</v>
      </c>
      <c r="BS7" s="36">
        <v>127.96</v>
      </c>
      <c r="BT7" s="36">
        <v>102.82</v>
      </c>
      <c r="BU7" s="36">
        <v>100.16</v>
      </c>
      <c r="BV7" s="36">
        <v>100.16</v>
      </c>
      <c r="BW7" s="36">
        <v>100.07</v>
      </c>
      <c r="BX7" s="36">
        <v>106.22</v>
      </c>
      <c r="BY7" s="36">
        <v>104.6</v>
      </c>
      <c r="BZ7" s="36">
        <v>130.87</v>
      </c>
      <c r="CA7" s="36">
        <v>138.63999999999999</v>
      </c>
      <c r="CB7" s="36">
        <v>136.79</v>
      </c>
      <c r="CC7" s="36">
        <v>134.24</v>
      </c>
      <c r="CD7" s="36">
        <v>109.68</v>
      </c>
      <c r="CE7" s="36">
        <v>161.72999999999999</v>
      </c>
      <c r="CF7" s="36">
        <v>166.38</v>
      </c>
      <c r="CG7" s="36">
        <v>166.17</v>
      </c>
      <c r="CH7" s="36">
        <v>164.93</v>
      </c>
      <c r="CI7" s="36">
        <v>155.22999999999999</v>
      </c>
      <c r="CJ7" s="36">
        <v>164.21</v>
      </c>
      <c r="CK7" s="36">
        <v>58.52</v>
      </c>
      <c r="CL7" s="36">
        <v>58.26</v>
      </c>
      <c r="CM7" s="36">
        <v>57.95</v>
      </c>
      <c r="CN7" s="36">
        <v>57.22</v>
      </c>
      <c r="CO7" s="36">
        <v>56.18</v>
      </c>
      <c r="CP7" s="36">
        <v>63.12</v>
      </c>
      <c r="CQ7" s="36">
        <v>62.81</v>
      </c>
      <c r="CR7" s="36">
        <v>62.5</v>
      </c>
      <c r="CS7" s="36">
        <v>62.45</v>
      </c>
      <c r="CT7" s="36">
        <v>62.12</v>
      </c>
      <c r="CU7" s="36">
        <v>59.8</v>
      </c>
      <c r="CV7" s="36">
        <v>87.45</v>
      </c>
      <c r="CW7" s="36">
        <v>87.38</v>
      </c>
      <c r="CX7" s="36">
        <v>87.33</v>
      </c>
      <c r="CY7" s="36">
        <v>88.22</v>
      </c>
      <c r="CZ7" s="36">
        <v>88.92</v>
      </c>
      <c r="DA7" s="36">
        <v>89.94</v>
      </c>
      <c r="DB7" s="36">
        <v>89.45</v>
      </c>
      <c r="DC7" s="36">
        <v>89.62</v>
      </c>
      <c r="DD7" s="36">
        <v>89.76</v>
      </c>
      <c r="DE7" s="36">
        <v>89.45</v>
      </c>
      <c r="DF7" s="36">
        <v>89.78</v>
      </c>
      <c r="DG7" s="36">
        <v>35.869999999999997</v>
      </c>
      <c r="DH7" s="36">
        <v>37.619999999999997</v>
      </c>
      <c r="DI7" s="36">
        <v>39.07</v>
      </c>
      <c r="DJ7" s="36">
        <v>40.89</v>
      </c>
      <c r="DK7" s="36">
        <v>41.61</v>
      </c>
      <c r="DL7" s="36">
        <v>38.29</v>
      </c>
      <c r="DM7" s="36">
        <v>39.159999999999997</v>
      </c>
      <c r="DN7" s="36">
        <v>40.21</v>
      </c>
      <c r="DO7" s="36">
        <v>41.12</v>
      </c>
      <c r="DP7" s="36">
        <v>44.91</v>
      </c>
      <c r="DQ7" s="36">
        <v>46.31</v>
      </c>
      <c r="DR7" s="36">
        <v>6.97</v>
      </c>
      <c r="DS7" s="36">
        <v>8.9</v>
      </c>
      <c r="DT7" s="36">
        <v>8.3800000000000008</v>
      </c>
      <c r="DU7" s="36">
        <v>8.35</v>
      </c>
      <c r="DV7" s="36">
        <v>9.3699999999999992</v>
      </c>
      <c r="DW7" s="36">
        <v>7.87</v>
      </c>
      <c r="DX7" s="36">
        <v>9.14</v>
      </c>
      <c r="DY7" s="36">
        <v>10.19</v>
      </c>
      <c r="DZ7" s="36">
        <v>10.9</v>
      </c>
      <c r="EA7" s="36">
        <v>12.03</v>
      </c>
      <c r="EB7" s="36">
        <v>12.42</v>
      </c>
      <c r="EC7" s="36">
        <v>0.78</v>
      </c>
      <c r="ED7" s="36">
        <v>0.78</v>
      </c>
      <c r="EE7" s="36">
        <v>0.82</v>
      </c>
      <c r="EF7" s="36">
        <v>0.71</v>
      </c>
      <c r="EG7" s="36">
        <v>0.75</v>
      </c>
      <c r="EH7" s="36">
        <v>0.9</v>
      </c>
      <c r="EI7" s="36">
        <v>1.01</v>
      </c>
      <c r="EJ7" s="36">
        <v>0.88</v>
      </c>
      <c r="EK7" s="36">
        <v>0.85</v>
      </c>
      <c r="EL7" s="36">
        <v>0.75</v>
      </c>
      <c r="EM7" s="36">
        <v>0.78</v>
      </c>
    </row>
    <row r="8" spans="1:143">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9" t="s">
        <v>43</v>
      </c>
      <c r="B10" s="40">
        <f>DATEVALUE($B$6-4&amp;"年1月1日")</f>
        <v>40179</v>
      </c>
      <c r="C10" s="40">
        <f>DATEVALUE($B$6-3&amp;"年1月1日")</f>
        <v>40544</v>
      </c>
      <c r="D10" s="40">
        <f>DATEVALUE($B$6-2&amp;"年1月1日")</f>
        <v>40909</v>
      </c>
      <c r="E10" s="40">
        <f>DATEVALUE($B$6-1&amp;"年1月1日")</f>
        <v>41275</v>
      </c>
      <c r="F10" s="40">
        <f>DATEVALUE($B$6&amp;"年1月1日")</f>
        <v>41640</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suido103</cp:lastModifiedBy>
  <cp:lastPrinted>2016-02-09T02:33:03Z</cp:lastPrinted>
  <dcterms:created xsi:type="dcterms:W3CDTF">2016-01-18T04:49:28Z</dcterms:created>
  <dcterms:modified xsi:type="dcterms:W3CDTF">2016-02-09T02:44:08Z</dcterms:modified>
  <cp:category/>
</cp:coreProperties>
</file>