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B319" lockStructure="1"/>
  <bookViews>
    <workbookView xWindow="240" yWindow="75" windowWidth="14940" windowHeight="7860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T6" i="5"/>
  <c r="AT8" i="4" s="1"/>
  <c r="S6" i="5"/>
  <c r="R6" i="5"/>
  <c r="Q6" i="5"/>
  <c r="W10" i="4" s="1"/>
  <c r="P6" i="5"/>
  <c r="P10" i="4" s="1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I10" i="4"/>
  <c r="B10" i="4"/>
  <c r="BB8" i="4"/>
  <c r="AL8" i="4"/>
  <c r="P8" i="4"/>
  <c r="I8" i="4"/>
  <c r="B8" i="4"/>
  <c r="D10" i="5" l="1"/>
  <c r="C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<sst xmlns="http://schemas.openxmlformats.org/spreadsheetml/2006/main" count="240" uniqueCount="126">
  <si>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</si>
  <si>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</si>
  <si>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</si>
  <si>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</si>
  <si>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</si>
  <si>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</si>
  <si>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</si>
  <si>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</si>
  <si>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</si>
  <si>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</si>
  <si>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</si>
  <si>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</si>
  <si>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</si>
  <si>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</si>
  <si>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</si>
  <si>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</si>
  <si>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</si>
  <si>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</si>
  <si>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</si>
  <si>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</si>
  <si>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</si>
  <si>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</si>
  <si>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</si>
  <si>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</si>
  <si>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</si>
  <si>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</si>
  <si>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</si>
  <si>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</si>
  <si>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</si>
  <si>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</si>
  <si>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</si>
  <si>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</si>
  <si>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</si>
  <si>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</si>
  <si>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</si>
  <si>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</si>
  <si>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</si>
  <si>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</si>
  <si>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</si>
  <si>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</si>
  <si>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</si>
  <si>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</si>
  <si>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</si>
  <si>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</si>
  <si>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</si>
  <si>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</si>
  <si>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</si>
  <si>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</si>
  <si>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</si>
  <si>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</si>
  <si>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</si>
  <si>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</si>
  <si>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</si>
  <si>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</si>
  <si>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</si>
  <si>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</si>
  <si>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</si>
  <si>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</si>
  <si>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</si>
  <si>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</si>
  <si>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</si>
  <si>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</si>
  <si>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</si>
  <si>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</si>
  <si>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</si>
  <si>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</si>
  <si>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</si>
  <si>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</si>
  <si>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</si>
  <si>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</si>
  <si>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</si>
  <si>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</si>
  <si>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</si>
  <si>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</si>
  <si>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</si>
  <si>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</si>
  <si>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</si>
  <si>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</si>
  <si>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</si>
  <si>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</si>
  <si>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</si>
  <si>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</si>
  <si>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</si>
  <si>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</si>
  <si>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</si>
  <si>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</si>
  <si>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</si>
  <si>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</si>
  <si>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</si>
  <si>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</si>
  <si>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</si>
  <si>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</si>
  <si>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</si>
  <si>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</si>
  <si>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</si>
  <si>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</si>
  <si>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</si>
  <si>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</si>
  <si>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</si>
  <si>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</si>
  <si>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</si>
  <si>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</si>
  <si>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</si>
  <si>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</si>
  <si>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</si>
  <si>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</si>
  <si>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</si>
  <si>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</si>
  <si>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</si>
  <si>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</si>
  <si>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日野町</t>
  </si>
  <si>
    <t>法非適用</t>
  </si>
  <si>
    <t>下水道事業</t>
  </si>
  <si>
    <t>公共下水道</t>
  </si>
  <si>
    <t>Cd2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</si>
  <si>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</si>
  <si>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</si>
  <si>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</si>
  <si>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</si>
  <si>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</si>
  <si>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</si>
  <si>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</si>
  <si>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汚水処理原価は類似団体平均より低い数値であり、経費回収率においては類似団体平均を上回っている。
　収益的収支比率ついては、昨年より改善しているものの100%を下回っている状態であることから、今後は使用料の増収対策等の検討が必要となってくる。
　水洗化率においては、90%以上であり類似団体平均より高い値となっているが、今後も啓発は必要である。</t>
    <phoneticPr fontId="4"/>
  </si>
  <si>
    <t>事業費の大半を企業債の返済が占めている中、収益的収支比率は平成26年度より改善傾向にあるものの、100%以下の数値となっているため、比率改善のための取り組みが必要となっている。
　また、今後はコンクリート管やマンホール等、調査・修繕といった維持管理における費用も増加する見込であり、経営改善のための取り組みが必須となっている。</t>
    <phoneticPr fontId="4"/>
  </si>
  <si>
    <t>管渠の殆どが塩ビ管であり現時点では更新を行っていないが、一部存在するコンクリート管において、対策が必要な箇所が発現したことから、平成30年度において更新工事を行う。また、マンホール及びポンプ施設においても、施工年度が早い地区より目視による調査・点検を行い今後の対策を計画していく。</t>
    <rPh sb="46" eb="48">
      <t>タイサク</t>
    </rPh>
    <rPh sb="49" eb="51">
      <t>ヒツヨウ</t>
    </rPh>
    <rPh sb="52" eb="54">
      <t>カショ</t>
    </rPh>
    <rPh sb="55" eb="57">
      <t>ハツゲン</t>
    </rPh>
    <rPh sb="74" eb="76">
      <t>コウシン</t>
    </rPh>
    <rPh sb="76" eb="78">
      <t>コウジ</t>
    </rPh>
    <rPh sb="79" eb="80">
      <t>オコナ</t>
    </rPh>
    <phoneticPr fontId="4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</si>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</sst>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56832"/>
        <c:axId val="83258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7.0000000000000007E-2</c:v>
                </c:pt>
                <c:pt idx="1">
                  <c:v>0.14000000000000001</c:v>
                </c:pt>
                <c:pt idx="2">
                  <c:v>0.03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56832"/>
        <c:axId val="83258752"/>
      </c:lineChart>
      <c:dateAx>
        <c:axId val="83256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258752"/>
        <c:crosses val="autoZero"/>
        <c:auto val="1"/>
        <c:lblOffset val="100"/>
        <c:baseTimeUnit val="years"/>
      </c:dateAx>
      <c:valAx>
        <c:axId val="83258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256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86.47</c:v>
                </c:pt>
                <c:pt idx="1">
                  <c:v>86.47</c:v>
                </c:pt>
                <c:pt idx="2">
                  <c:v>97.31</c:v>
                </c:pt>
                <c:pt idx="3">
                  <c:v>97.32</c:v>
                </c:pt>
                <c:pt idx="4">
                  <c:v>91.56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569152"/>
        <c:axId val="89579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49.29</c:v>
                </c:pt>
                <c:pt idx="1">
                  <c:v>50.32</c:v>
                </c:pt>
                <c:pt idx="2">
                  <c:v>49.89</c:v>
                </c:pt>
                <c:pt idx="3">
                  <c:v>49.39</c:v>
                </c:pt>
                <c:pt idx="4">
                  <c:v>49.25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569152"/>
        <c:axId val="89579520"/>
      </c:lineChart>
      <c:dateAx>
        <c:axId val="895691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579520"/>
        <c:crosses val="autoZero"/>
        <c:auto val="1"/>
        <c:lblOffset val="100"/>
        <c:baseTimeUnit val="years"/>
      </c:dateAx>
      <c:valAx>
        <c:axId val="895795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5691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88.05</c:v>
                </c:pt>
                <c:pt idx="1">
                  <c:v>90.04</c:v>
                </c:pt>
                <c:pt idx="2">
                  <c:v>89.14</c:v>
                </c:pt>
                <c:pt idx="3">
                  <c:v>90.74</c:v>
                </c:pt>
                <c:pt idx="4">
                  <c:v>91.5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75264"/>
        <c:axId val="8967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84.31</c:v>
                </c:pt>
                <c:pt idx="1">
                  <c:v>84.57</c:v>
                </c:pt>
                <c:pt idx="2">
                  <c:v>84.73</c:v>
                </c:pt>
                <c:pt idx="3">
                  <c:v>83.96</c:v>
                </c:pt>
                <c:pt idx="4">
                  <c:v>84.12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75264"/>
        <c:axId val="89677184"/>
      </c:lineChart>
      <c:dateAx>
        <c:axId val="89675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677184"/>
        <c:crosses val="autoZero"/>
        <c:auto val="1"/>
        <c:lblOffset val="100"/>
        <c:baseTimeUnit val="years"/>
      </c:dateAx>
      <c:valAx>
        <c:axId val="8967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675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71.39</c:v>
                </c:pt>
                <c:pt idx="1">
                  <c:v>59.83</c:v>
                </c:pt>
                <c:pt idx="2">
                  <c:v>68.53</c:v>
                </c:pt>
                <c:pt idx="3">
                  <c:v>75.180000000000007</c:v>
                </c:pt>
                <c:pt idx="4">
                  <c:v>80.94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50784"/>
        <c:axId val="84552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50784"/>
        <c:axId val="84552704"/>
      </c:lineChart>
      <c:dateAx>
        <c:axId val="84550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552704"/>
        <c:crosses val="autoZero"/>
        <c:auto val="1"/>
        <c:lblOffset val="100"/>
        <c:baseTimeUnit val="years"/>
      </c:dateAx>
      <c:valAx>
        <c:axId val="84552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550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79072"/>
        <c:axId val="84580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79072"/>
        <c:axId val="84580992"/>
      </c:lineChart>
      <c:dateAx>
        <c:axId val="84579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580992"/>
        <c:crosses val="autoZero"/>
        <c:auto val="1"/>
        <c:lblOffset val="100"/>
        <c:baseTimeUnit val="years"/>
      </c:dateAx>
      <c:valAx>
        <c:axId val="84580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579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851968"/>
        <c:axId val="86853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51968"/>
        <c:axId val="86853888"/>
      </c:lineChart>
      <c:dateAx>
        <c:axId val="86851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853888"/>
        <c:crosses val="autoZero"/>
        <c:auto val="1"/>
        <c:lblOffset val="100"/>
        <c:baseTimeUnit val="years"/>
      </c:dateAx>
      <c:valAx>
        <c:axId val="86853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851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894848"/>
        <c:axId val="8932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94848"/>
        <c:axId val="89325952"/>
      </c:lineChart>
      <c:dateAx>
        <c:axId val="86894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325952"/>
        <c:crosses val="autoZero"/>
        <c:auto val="1"/>
        <c:lblOffset val="100"/>
        <c:baseTimeUnit val="years"/>
      </c:dateAx>
      <c:valAx>
        <c:axId val="8932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894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64352"/>
        <c:axId val="89378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64352"/>
        <c:axId val="89378816"/>
      </c:lineChart>
      <c:dateAx>
        <c:axId val="89364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378816"/>
        <c:crosses val="autoZero"/>
        <c:auto val="1"/>
        <c:lblOffset val="100"/>
        <c:baseTimeUnit val="years"/>
      </c:dateAx>
      <c:valAx>
        <c:axId val="89378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364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1110.55</c:v>
                </c:pt>
                <c:pt idx="1">
                  <c:v>1258.1300000000001</c:v>
                </c:pt>
                <c:pt idx="2">
                  <c:v>1271.46</c:v>
                </c:pt>
                <c:pt idx="3">
                  <c:v>1436.32</c:v>
                </c:pt>
                <c:pt idx="4">
                  <c:v>1130.3800000000001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66368"/>
        <c:axId val="89468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1309.43</c:v>
                </c:pt>
                <c:pt idx="1">
                  <c:v>1306.92</c:v>
                </c:pt>
                <c:pt idx="2">
                  <c:v>1203.71</c:v>
                </c:pt>
                <c:pt idx="3">
                  <c:v>1162.3599999999999</c:v>
                </c:pt>
                <c:pt idx="4">
                  <c:v>1047.6500000000001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466368"/>
        <c:axId val="89468288"/>
      </c:lineChart>
      <c:dateAx>
        <c:axId val="89466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468288"/>
        <c:crosses val="autoZero"/>
        <c:auto val="1"/>
        <c:lblOffset val="100"/>
        <c:baseTimeUnit val="years"/>
      </c:dateAx>
      <c:valAx>
        <c:axId val="89468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466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102.43</c:v>
                </c:pt>
                <c:pt idx="1">
                  <c:v>100.57</c:v>
                </c:pt>
                <c:pt idx="2">
                  <c:v>85.87</c:v>
                </c:pt>
                <c:pt idx="3">
                  <c:v>87.07</c:v>
                </c:pt>
                <c:pt idx="4">
                  <c:v>97.37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506944"/>
        <c:axId val="89508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67.59</c:v>
                </c:pt>
                <c:pt idx="1">
                  <c:v>68.510000000000005</c:v>
                </c:pt>
                <c:pt idx="2">
                  <c:v>69.739999999999995</c:v>
                </c:pt>
                <c:pt idx="3">
                  <c:v>68.209999999999994</c:v>
                </c:pt>
                <c:pt idx="4">
                  <c:v>74.040000000000006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506944"/>
        <c:axId val="89508864"/>
      </c:lineChart>
      <c:dateAx>
        <c:axId val="89506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508864"/>
        <c:crosses val="autoZero"/>
        <c:auto val="1"/>
        <c:lblOffset val="100"/>
        <c:baseTimeUnit val="years"/>
      </c:dateAx>
      <c:valAx>
        <c:axId val="89508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506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151.68</c:v>
                </c:pt>
                <c:pt idx="1">
                  <c:v>114.96</c:v>
                </c:pt>
                <c:pt idx="2">
                  <c:v>138.12</c:v>
                </c:pt>
                <c:pt idx="3">
                  <c:v>135.87</c:v>
                </c:pt>
                <c:pt idx="4">
                  <c:v>163.38999999999999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867328"/>
        <c:axId val="89547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251.88</c:v>
                </c:pt>
                <c:pt idx="1">
                  <c:v>247.43</c:v>
                </c:pt>
                <c:pt idx="2">
                  <c:v>248.89</c:v>
                </c:pt>
                <c:pt idx="3">
                  <c:v>250.84</c:v>
                </c:pt>
                <c:pt idx="4">
                  <c:v>235.61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67328"/>
        <c:axId val="89547136"/>
      </c:lineChart>
      <c:dateAx>
        <c:axId val="86867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547136"/>
        <c:crosses val="autoZero"/>
        <c:auto val="1"/>
        <c:lblOffset val="100"/>
        <c:baseTimeUnit val="years"/>
      </c:dateAx>
      <c:valAx>
        <c:axId val="89547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867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【728.30】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W1" zoomScale="75" zoomScaleNormal="75" workbookViewId="0">
      <selection activeCell="AD8" sqref="AD8:AJ8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日野町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公共下水道</v>
      </c>
      <c r="Q8" s="48"/>
      <c r="R8" s="48"/>
      <c r="S8" s="48"/>
      <c r="T8" s="48"/>
      <c r="U8" s="48"/>
      <c r="V8" s="48"/>
      <c r="W8" s="48" t="str">
        <f>データ!L6</f>
        <v>Cd2</v>
      </c>
      <c r="X8" s="48"/>
      <c r="Y8" s="48"/>
      <c r="Z8" s="48"/>
      <c r="AA8" s="48"/>
      <c r="AB8" s="48"/>
      <c r="AC8" s="48"/>
      <c r="AD8" s="49" t="s">
        <v>125</v>
      </c>
      <c r="AE8" s="49"/>
      <c r="AF8" s="49"/>
      <c r="AG8" s="49"/>
      <c r="AH8" s="49"/>
      <c r="AI8" s="49"/>
      <c r="AJ8" s="49"/>
      <c r="AK8" s="4"/>
      <c r="AL8" s="50">
        <f>データ!S6</f>
        <v>21842</v>
      </c>
      <c r="AM8" s="50"/>
      <c r="AN8" s="50"/>
      <c r="AO8" s="50"/>
      <c r="AP8" s="50"/>
      <c r="AQ8" s="50"/>
      <c r="AR8" s="50"/>
      <c r="AS8" s="50"/>
      <c r="AT8" s="45">
        <f>データ!T6</f>
        <v>117.6</v>
      </c>
      <c r="AU8" s="45"/>
      <c r="AV8" s="45"/>
      <c r="AW8" s="45"/>
      <c r="AX8" s="45"/>
      <c r="AY8" s="45"/>
      <c r="AZ8" s="45"/>
      <c r="BA8" s="45"/>
      <c r="BB8" s="45">
        <f>データ!U6</f>
        <v>185.73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38.01</v>
      </c>
      <c r="Q10" s="45"/>
      <c r="R10" s="45"/>
      <c r="S10" s="45"/>
      <c r="T10" s="45"/>
      <c r="U10" s="45"/>
      <c r="V10" s="45"/>
      <c r="W10" s="45">
        <f>データ!Q6</f>
        <v>90.31</v>
      </c>
      <c r="X10" s="45"/>
      <c r="Y10" s="45"/>
      <c r="Z10" s="45"/>
      <c r="AA10" s="45"/>
      <c r="AB10" s="45"/>
      <c r="AC10" s="45"/>
      <c r="AD10" s="50">
        <f>データ!R6</f>
        <v>2900</v>
      </c>
      <c r="AE10" s="50"/>
      <c r="AF10" s="50"/>
      <c r="AG10" s="50"/>
      <c r="AH10" s="50"/>
      <c r="AI10" s="50"/>
      <c r="AJ10" s="50"/>
      <c r="AK10" s="2"/>
      <c r="AL10" s="50">
        <f>データ!V6</f>
        <v>8270</v>
      </c>
      <c r="AM10" s="50"/>
      <c r="AN10" s="50"/>
      <c r="AO10" s="50"/>
      <c r="AP10" s="50"/>
      <c r="AQ10" s="50"/>
      <c r="AR10" s="50"/>
      <c r="AS10" s="50"/>
      <c r="AT10" s="45">
        <f>データ!W6</f>
        <v>3.99</v>
      </c>
      <c r="AU10" s="45"/>
      <c r="AV10" s="45"/>
      <c r="AW10" s="45"/>
      <c r="AX10" s="45"/>
      <c r="AY10" s="45"/>
      <c r="AZ10" s="45"/>
      <c r="BA10" s="45"/>
      <c r="BB10" s="45">
        <f>データ!X6</f>
        <v>2072.6799999999998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122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124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123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【728.30】</v>
      </c>
      <c r="I86" s="26" t="str">
        <f>データ!CA6</f>
        <v>【100.04】</v>
      </c>
      <c r="J86" s="26" t="str">
        <f>データ!CL6</f>
        <v>【137.82】</v>
      </c>
      <c r="K86" s="26" t="str">
        <f>データ!CW6</f>
        <v>【60.09】</v>
      </c>
      <c r="L86" s="26" t="str">
        <f>データ!DH6</f>
        <v>【94.90】</v>
      </c>
      <c r="M86" s="26" t="s">
        <v>56</v>
      </c>
      <c r="N86" s="26" t="s">
        <v>56</v>
      </c>
      <c r="O86" s="26" t="str">
        <f>データ!EO6</f>
        <v>【0.27】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>
      <c r="A6" s="28" t="s">
        <v>109</v>
      </c>
      <c r="B6" s="33">
        <f>B7</f>
        <v>2016</v>
      </c>
      <c r="C6" s="33">
        <f t="shared" ref="C6:X6" si="3">C7</f>
        <v>253839</v>
      </c>
      <c r="D6" s="33">
        <f t="shared" si="3"/>
        <v>47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滋賀県　日野町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Cd2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38.01</v>
      </c>
      <c r="Q6" s="34">
        <f t="shared" si="3"/>
        <v>90.31</v>
      </c>
      <c r="R6" s="34">
        <f t="shared" si="3"/>
        <v>2900</v>
      </c>
      <c r="S6" s="34">
        <f t="shared" si="3"/>
        <v>21842</v>
      </c>
      <c r="T6" s="34">
        <f t="shared" si="3"/>
        <v>117.6</v>
      </c>
      <c r="U6" s="34">
        <f t="shared" si="3"/>
        <v>185.73</v>
      </c>
      <c r="V6" s="34">
        <f t="shared" si="3"/>
        <v>8270</v>
      </c>
      <c r="W6" s="34">
        <f t="shared" si="3"/>
        <v>3.99</v>
      </c>
      <c r="X6" s="34">
        <f t="shared" si="3"/>
        <v>2072.6799999999998</v>
      </c>
      <c r="Y6" s="35">
        <f>IF(Y7="",NA(),Y7)</f>
        <v>71.39</v>
      </c>
      <c r="Z6" s="35">
        <f t="shared" ref="Z6:AH6" si="4">IF(Z7="",NA(),Z7)</f>
        <v>59.83</v>
      </c>
      <c r="AA6" s="35">
        <f t="shared" si="4"/>
        <v>68.53</v>
      </c>
      <c r="AB6" s="35">
        <f t="shared" si="4"/>
        <v>75.180000000000007</v>
      </c>
      <c r="AC6" s="35">
        <f t="shared" si="4"/>
        <v>80.94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1110.55</v>
      </c>
      <c r="BG6" s="35">
        <f t="shared" ref="BG6:BO6" si="7">IF(BG7="",NA(),BG7)</f>
        <v>1258.1300000000001</v>
      </c>
      <c r="BH6" s="35">
        <f t="shared" si="7"/>
        <v>1271.46</v>
      </c>
      <c r="BI6" s="35">
        <f t="shared" si="7"/>
        <v>1436.32</v>
      </c>
      <c r="BJ6" s="35">
        <f t="shared" si="7"/>
        <v>1130.3800000000001</v>
      </c>
      <c r="BK6" s="35">
        <f t="shared" si="7"/>
        <v>1309.43</v>
      </c>
      <c r="BL6" s="35">
        <f t="shared" si="7"/>
        <v>1306.92</v>
      </c>
      <c r="BM6" s="35">
        <f t="shared" si="7"/>
        <v>1203.71</v>
      </c>
      <c r="BN6" s="35">
        <f t="shared" si="7"/>
        <v>1162.3599999999999</v>
      </c>
      <c r="BO6" s="35">
        <f t="shared" si="7"/>
        <v>1047.6500000000001</v>
      </c>
      <c r="BP6" s="34" t="str">
        <f>IF(BP7="","",IF(BP7="-","【-】","【"&amp;SUBSTITUTE(TEXT(BP7,"#,##0.00"),"-","△")&amp;"】"))</f>
        <v>【728.30】</v>
      </c>
      <c r="BQ6" s="35">
        <f>IF(BQ7="",NA(),BQ7)</f>
        <v>102.43</v>
      </c>
      <c r="BR6" s="35">
        <f t="shared" ref="BR6:BZ6" si="8">IF(BR7="",NA(),BR7)</f>
        <v>100.57</v>
      </c>
      <c r="BS6" s="35">
        <f t="shared" si="8"/>
        <v>85.87</v>
      </c>
      <c r="BT6" s="35">
        <f t="shared" si="8"/>
        <v>87.07</v>
      </c>
      <c r="BU6" s="35">
        <f t="shared" si="8"/>
        <v>97.37</v>
      </c>
      <c r="BV6" s="35">
        <f t="shared" si="8"/>
        <v>67.59</v>
      </c>
      <c r="BW6" s="35">
        <f t="shared" si="8"/>
        <v>68.510000000000005</v>
      </c>
      <c r="BX6" s="35">
        <f t="shared" si="8"/>
        <v>69.739999999999995</v>
      </c>
      <c r="BY6" s="35">
        <f t="shared" si="8"/>
        <v>68.209999999999994</v>
      </c>
      <c r="BZ6" s="35">
        <f t="shared" si="8"/>
        <v>74.040000000000006</v>
      </c>
      <c r="CA6" s="34" t="str">
        <f>IF(CA7="","",IF(CA7="-","【-】","【"&amp;SUBSTITUTE(TEXT(CA7,"#,##0.00"),"-","△")&amp;"】"))</f>
        <v>【100.04】</v>
      </c>
      <c r="CB6" s="35">
        <f>IF(CB7="",NA(),CB7)</f>
        <v>151.68</v>
      </c>
      <c r="CC6" s="35">
        <f t="shared" ref="CC6:CK6" si="9">IF(CC7="",NA(),CC7)</f>
        <v>114.96</v>
      </c>
      <c r="CD6" s="35">
        <f t="shared" si="9"/>
        <v>138.12</v>
      </c>
      <c r="CE6" s="35">
        <f t="shared" si="9"/>
        <v>135.87</v>
      </c>
      <c r="CF6" s="35">
        <f t="shared" si="9"/>
        <v>163.38999999999999</v>
      </c>
      <c r="CG6" s="35">
        <f t="shared" si="9"/>
        <v>251.88</v>
      </c>
      <c r="CH6" s="35">
        <f t="shared" si="9"/>
        <v>247.43</v>
      </c>
      <c r="CI6" s="35">
        <f t="shared" si="9"/>
        <v>248.89</v>
      </c>
      <c r="CJ6" s="35">
        <f t="shared" si="9"/>
        <v>250.84</v>
      </c>
      <c r="CK6" s="35">
        <f t="shared" si="9"/>
        <v>235.61</v>
      </c>
      <c r="CL6" s="34" t="str">
        <f>IF(CL7="","",IF(CL7="-","【-】","【"&amp;SUBSTITUTE(TEXT(CL7,"#,##0.00"),"-","△")&amp;"】"))</f>
        <v>【137.82】</v>
      </c>
      <c r="CM6" s="35">
        <f>IF(CM7="",NA(),CM7)</f>
        <v>86.47</v>
      </c>
      <c r="CN6" s="35">
        <f t="shared" ref="CN6:CV6" si="10">IF(CN7="",NA(),CN7)</f>
        <v>86.47</v>
      </c>
      <c r="CO6" s="35">
        <f t="shared" si="10"/>
        <v>97.31</v>
      </c>
      <c r="CP6" s="35">
        <f t="shared" si="10"/>
        <v>97.32</v>
      </c>
      <c r="CQ6" s="35">
        <f t="shared" si="10"/>
        <v>91.56</v>
      </c>
      <c r="CR6" s="35">
        <f t="shared" si="10"/>
        <v>49.29</v>
      </c>
      <c r="CS6" s="35">
        <f t="shared" si="10"/>
        <v>50.32</v>
      </c>
      <c r="CT6" s="35">
        <f t="shared" si="10"/>
        <v>49.89</v>
      </c>
      <c r="CU6" s="35">
        <f t="shared" si="10"/>
        <v>49.39</v>
      </c>
      <c r="CV6" s="35">
        <f t="shared" si="10"/>
        <v>49.25</v>
      </c>
      <c r="CW6" s="34" t="str">
        <f>IF(CW7="","",IF(CW7="-","【-】","【"&amp;SUBSTITUTE(TEXT(CW7,"#,##0.00"),"-","△")&amp;"】"))</f>
        <v>【60.09】</v>
      </c>
      <c r="CX6" s="35">
        <f>IF(CX7="",NA(),CX7)</f>
        <v>88.05</v>
      </c>
      <c r="CY6" s="35">
        <f t="shared" ref="CY6:DG6" si="11">IF(CY7="",NA(),CY7)</f>
        <v>90.04</v>
      </c>
      <c r="CZ6" s="35">
        <f t="shared" si="11"/>
        <v>89.14</v>
      </c>
      <c r="DA6" s="35">
        <f t="shared" si="11"/>
        <v>90.74</v>
      </c>
      <c r="DB6" s="35">
        <f t="shared" si="11"/>
        <v>91.5</v>
      </c>
      <c r="DC6" s="35">
        <f t="shared" si="11"/>
        <v>84.31</v>
      </c>
      <c r="DD6" s="35">
        <f t="shared" si="11"/>
        <v>84.57</v>
      </c>
      <c r="DE6" s="35">
        <f t="shared" si="11"/>
        <v>84.73</v>
      </c>
      <c r="DF6" s="35">
        <f t="shared" si="11"/>
        <v>83.96</v>
      </c>
      <c r="DG6" s="35">
        <f t="shared" si="11"/>
        <v>84.12</v>
      </c>
      <c r="DH6" s="34" t="str">
        <f>IF(DH7="","",IF(DH7="-","【-】","【"&amp;SUBSTITUTE(TEXT(DH7,"#,##0.00"),"-","△")&amp;"】"))</f>
        <v>【94.90】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7.0000000000000007E-2</v>
      </c>
      <c r="EK6" s="35">
        <f t="shared" si="14"/>
        <v>0.14000000000000001</v>
      </c>
      <c r="EL6" s="35">
        <f t="shared" si="14"/>
        <v>0.03</v>
      </c>
      <c r="EM6" s="35">
        <f t="shared" si="14"/>
        <v>0.15</v>
      </c>
      <c r="EN6" s="35">
        <f t="shared" si="14"/>
        <v>0.1</v>
      </c>
      <c r="EO6" s="34" t="str">
        <f>IF(EO7="","",IF(EO7="-","【-】","【"&amp;SUBSTITUTE(TEXT(EO7,"#,##0.00"),"-","△")&amp;"】"))</f>
        <v>【0.27】</v>
      </c>
    </row>
    <row r="7" spans="1:145" s="36" customFormat="1">
      <c r="A7" s="28"/>
      <c r="B7" s="37">
        <v>2016</v>
      </c>
      <c r="C7" s="37">
        <v>253839</v>
      </c>
      <c r="D7" s="37">
        <v>47</v>
      </c>
      <c r="E7" s="37">
        <v>17</v>
      </c>
      <c r="F7" s="37">
        <v>1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38.01</v>
      </c>
      <c r="Q7" s="38">
        <v>90.31</v>
      </c>
      <c r="R7" s="38">
        <v>2900</v>
      </c>
      <c r="S7" s="38">
        <v>21842</v>
      </c>
      <c r="T7" s="38">
        <v>117.6</v>
      </c>
      <c r="U7" s="38">
        <v>185.73</v>
      </c>
      <c r="V7" s="38">
        <v>8270</v>
      </c>
      <c r="W7" s="38">
        <v>3.99</v>
      </c>
      <c r="X7" s="38">
        <v>2072.6799999999998</v>
      </c>
      <c r="Y7" s="38">
        <v>71.39</v>
      </c>
      <c r="Z7" s="38">
        <v>59.83</v>
      </c>
      <c r="AA7" s="38">
        <v>68.53</v>
      </c>
      <c r="AB7" s="38">
        <v>75.180000000000007</v>
      </c>
      <c r="AC7" s="38">
        <v>80.94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1110.55</v>
      </c>
      <c r="BG7" s="38">
        <v>1258.1300000000001</v>
      </c>
      <c r="BH7" s="38">
        <v>1271.46</v>
      </c>
      <c r="BI7" s="38">
        <v>1436.32</v>
      </c>
      <c r="BJ7" s="38">
        <v>1130.3800000000001</v>
      </c>
      <c r="BK7" s="38">
        <v>1309.43</v>
      </c>
      <c r="BL7" s="38">
        <v>1306.92</v>
      </c>
      <c r="BM7" s="38">
        <v>1203.71</v>
      </c>
      <c r="BN7" s="38">
        <v>1162.3599999999999</v>
      </c>
      <c r="BO7" s="38">
        <v>1047.6500000000001</v>
      </c>
      <c r="BP7" s="38">
        <v>728.3</v>
      </c>
      <c r="BQ7" s="38">
        <v>102.43</v>
      </c>
      <c r="BR7" s="38">
        <v>100.57</v>
      </c>
      <c r="BS7" s="38">
        <v>85.87</v>
      </c>
      <c r="BT7" s="38">
        <v>87.07</v>
      </c>
      <c r="BU7" s="38">
        <v>97.37</v>
      </c>
      <c r="BV7" s="38">
        <v>67.59</v>
      </c>
      <c r="BW7" s="38">
        <v>68.510000000000005</v>
      </c>
      <c r="BX7" s="38">
        <v>69.739999999999995</v>
      </c>
      <c r="BY7" s="38">
        <v>68.209999999999994</v>
      </c>
      <c r="BZ7" s="38">
        <v>74.040000000000006</v>
      </c>
      <c r="CA7" s="38">
        <v>100.04</v>
      </c>
      <c r="CB7" s="38">
        <v>151.68</v>
      </c>
      <c r="CC7" s="38">
        <v>114.96</v>
      </c>
      <c r="CD7" s="38">
        <v>138.12</v>
      </c>
      <c r="CE7" s="38">
        <v>135.87</v>
      </c>
      <c r="CF7" s="38">
        <v>163.38999999999999</v>
      </c>
      <c r="CG7" s="38">
        <v>251.88</v>
      </c>
      <c r="CH7" s="38">
        <v>247.43</v>
      </c>
      <c r="CI7" s="38">
        <v>248.89</v>
      </c>
      <c r="CJ7" s="38">
        <v>250.84</v>
      </c>
      <c r="CK7" s="38">
        <v>235.61</v>
      </c>
      <c r="CL7" s="38">
        <v>137.82</v>
      </c>
      <c r="CM7" s="38">
        <v>86.47</v>
      </c>
      <c r="CN7" s="38">
        <v>86.47</v>
      </c>
      <c r="CO7" s="38">
        <v>97.31</v>
      </c>
      <c r="CP7" s="38">
        <v>97.32</v>
      </c>
      <c r="CQ7" s="38">
        <v>91.56</v>
      </c>
      <c r="CR7" s="38">
        <v>49.29</v>
      </c>
      <c r="CS7" s="38">
        <v>50.32</v>
      </c>
      <c r="CT7" s="38">
        <v>49.89</v>
      </c>
      <c r="CU7" s="38">
        <v>49.39</v>
      </c>
      <c r="CV7" s="38">
        <v>49.25</v>
      </c>
      <c r="CW7" s="38">
        <v>60.09</v>
      </c>
      <c r="CX7" s="38">
        <v>88.05</v>
      </c>
      <c r="CY7" s="38">
        <v>90.04</v>
      </c>
      <c r="CZ7" s="38">
        <v>89.14</v>
      </c>
      <c r="DA7" s="38">
        <v>90.74</v>
      </c>
      <c r="DB7" s="38">
        <v>91.5</v>
      </c>
      <c r="DC7" s="38">
        <v>84.31</v>
      </c>
      <c r="DD7" s="38">
        <v>84.57</v>
      </c>
      <c r="DE7" s="38">
        <v>84.73</v>
      </c>
      <c r="DF7" s="38">
        <v>83.96</v>
      </c>
      <c r="DG7" s="38">
        <v>84.12</v>
      </c>
      <c r="DH7" s="38">
        <v>94.9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7.0000000000000007E-2</v>
      </c>
      <c r="EK7" s="38">
        <v>0.14000000000000001</v>
      </c>
      <c r="EL7" s="38">
        <v>0.03</v>
      </c>
      <c r="EM7" s="38">
        <v>0.15</v>
      </c>
      <c r="EN7" s="38">
        <v>0.1</v>
      </c>
      <c r="EO7" s="38">
        <v>0.27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杉本 伸一</cp:lastModifiedBy>
  <cp:lastPrinted>2018-02-05T07:24:12Z</cp:lastPrinted>
  <dcterms:created xsi:type="dcterms:W3CDTF">2017-12-25T02:09:51Z</dcterms:created>
  <dcterms:modified xsi:type="dcterms:W3CDTF">2018-02-20T00:36:10Z</dcterms:modified>
  <cp:category/>
</cp:coreProperties>
</file>