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uo_yamawaki\Desktop\20180129_公営企業経営比較表分析\県提出\"/>
    </mc:Choice>
  </mc:AlternateContent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BB8" i="4" s="1"/>
  <c r="T6" i="5"/>
  <c r="S6" i="5"/>
  <c r="AL8" i="4" s="1"/>
  <c r="R6" i="5"/>
  <c r="AD10" i="4" s="1"/>
  <c r="Q6" i="5"/>
  <c r="W10" i="4" s="1"/>
  <c r="P6" i="5"/>
  <c r="O6" i="5"/>
  <c r="I10" i="4" s="1"/>
  <c r="N6" i="5"/>
  <c r="B10" i="4" s="1"/>
  <c r="M6" i="5"/>
  <c r="L6" i="5"/>
  <c r="W8" i="4" s="1"/>
  <c r="K6" i="5"/>
  <c r="J6" i="5"/>
  <c r="I8" i="4" s="1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H86" i="4"/>
  <c r="P10" i="4"/>
  <c r="AT8" i="4"/>
  <c r="P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<sst xmlns="http://schemas.openxmlformats.org/spreadsheetml/2006/main" count="240" uniqueCount="126">
  <si>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</si>
  <si>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</si>
  <si>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</si>
  <si>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</si>
  <si>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</si>
  <si>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</si>
  <si>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</si>
  <si>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</si>
  <si>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</si>
  <si>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</si>
  <si>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</si>
  <si>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</si>
  <si>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</si>
  <si>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</si>
  <si>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</si>
  <si>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</si>
  <si>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</si>
  <si>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</si>
  <si>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</si>
  <si>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</si>
  <si>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</si>
  <si>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</si>
  <si>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</si>
  <si>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</si>
  <si>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</si>
  <si>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</si>
  <si>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</si>
  <si>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</si>
  <si>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</si>
  <si>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</si>
  <si>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</si>
  <si>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</si>
  <si>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</si>
  <si>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</si>
  <si>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</si>
  <si>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</si>
  <si>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</si>
  <si>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</si>
  <si>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</si>
  <si>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</si>
  <si>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</si>
  <si>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</si>
  <si>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</si>
  <si>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</si>
  <si>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</si>
  <si>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</si>
  <si>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</si>
  <si>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</si>
  <si>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</si>
  <si>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</si>
  <si>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</si>
  <si>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</si>
  <si>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</si>
  <si>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</si>
  <si>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</si>
  <si>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</si>
  <si>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</si>
  <si>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</si>
  <si>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</si>
  <si>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</si>
  <si>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</si>
  <si>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</si>
  <si>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</si>
  <si>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</si>
  <si>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</si>
  <si>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</si>
  <si>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</si>
  <si>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</si>
  <si>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</si>
  <si>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</si>
  <si>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</si>
  <si>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</si>
  <si>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</si>
  <si>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</si>
  <si>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</si>
  <si>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</si>
  <si>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</si>
  <si>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</si>
  <si>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</si>
  <si>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</si>
  <si>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</si>
  <si>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</si>
  <si>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</si>
  <si>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</si>
  <si>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</si>
  <si>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</si>
  <si>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</si>
  <si>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</si>
  <si>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</si>
  <si>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</si>
  <si>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</si>
  <si>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</si>
  <si>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</si>
  <si>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</si>
  <si>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</si>
  <si>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</si>
  <si>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</si>
  <si>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</si>
  <si>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</si>
  <si>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</si>
  <si>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</si>
  <si>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</si>
  <si>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</si>
  <si>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</si>
  <si>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</si>
  <si>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</si>
  <si>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</si>
  <si>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</si>
  <si>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</si>
  <si>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</si>
  <si>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米原市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</si>
  <si>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</si>
  <si>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</si>
  <si>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</si>
  <si>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</si>
  <si>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</si>
  <si>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</si>
  <si>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</si>
  <si>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</si>
  <si>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</si>
  <si>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</si>
  <si>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</si>
  <si>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管渠の更新および改良については未実施のため、該当値なし。</t>
    <phoneticPr fontId="4"/>
  </si>
  <si>
    <t>　収益的収支比率が100％を割り込んでおり、単年度収支が赤字となっている。
　また、経費回収率が100％を下回っており、料金で回収すべき経費をすべて料金では賄えていない状況である。将来の人口減少を考慮すると、料金収入も減少が見込まれるため、今後ますます厳しくなることが想定される。
　汚水処理原価については、類似団体平均や全国平均と比較すると高くなっているため、投資の効率化や維持管理費の削減等により、経営改善への取組を行う必要があると考えられる。
　水洗化率については、類似団体平均および全国平均を上回っており、毎年順調に増加していることから、水洗化啓発活動を効果的に行えているといえる。</t>
    <rPh sb="161" eb="163">
      <t>ゼンコク</t>
    </rPh>
    <rPh sb="163" eb="165">
      <t>ヘイキン</t>
    </rPh>
    <rPh sb="166" eb="168">
      <t>ヒカク</t>
    </rPh>
    <phoneticPr fontId="4"/>
  </si>
  <si>
    <t>　水洗化率は順調に増加しているものの、収益的収支比率や経費回収率が100％を下回っており、経営状況は厳しいと言わざるを得ない。今後は、人口減少に伴う有収水量の減少が懸念されるため、投資の効率化や維持管理費の削減等を行い、水洗化率の向上に努めることにより、有収水量を増加させ、料金収入の増収を図ることで、経営改善に取り組んでいく。
　また、施設が破損してから対応する事後対応型から、計画的に点検・補修・改築等を行う予防保全型に移行していくことで、施設の安全性向上や長寿命化を図り、効率的な事業運営に取り組んでいく。</t>
    <phoneticPr fontId="4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</si>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</sst>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6-44D5-A20D-0B7683BCF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613440"/>
        <c:axId val="113615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0.04</c:v>
                </c:pt>
                <c:pt idx="1">
                  <c:v>0.03</c:v>
                </c:pt>
                <c:pt idx="2">
                  <c:v>0.02</c:v>
                </c:pt>
                <c:pt idx="3">
                  <c:v>0.01</c:v>
                </c:pt>
                <c:pt idx="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6-44D5-A20D-0B7683BCF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13440"/>
        <c:axId val="113615616"/>
      </c:lineChart>
      <c:dateAx>
        <c:axId val="113613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3615616"/>
        <c:crosses val="autoZero"/>
        <c:auto val="1"/>
        <c:lblOffset val="100"/>
        <c:baseTimeUnit val="years"/>
      </c:dateAx>
      <c:valAx>
        <c:axId val="113615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3613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59.45</c:v>
                </c:pt>
                <c:pt idx="1">
                  <c:v>57.74</c:v>
                </c:pt>
                <c:pt idx="2">
                  <c:v>58.51</c:v>
                </c:pt>
                <c:pt idx="3">
                  <c:v>57.25</c:v>
                </c:pt>
                <c:pt idx="4">
                  <c:v>58.79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2-4192-ACB8-374B7F1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78624"/>
        <c:axId val="116380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54.74</c:v>
                </c:pt>
                <c:pt idx="1">
                  <c:v>53.78</c:v>
                </c:pt>
                <c:pt idx="2">
                  <c:v>53.24</c:v>
                </c:pt>
                <c:pt idx="3">
                  <c:v>52.31</c:v>
                </c:pt>
                <c:pt idx="4">
                  <c:v>60.65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2-4192-ACB8-374B7F1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78624"/>
        <c:axId val="116380800"/>
      </c:lineChart>
      <c:dateAx>
        <c:axId val="116378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380800"/>
        <c:crosses val="autoZero"/>
        <c:auto val="1"/>
        <c:lblOffset val="100"/>
        <c:baseTimeUnit val="years"/>
      </c:dateAx>
      <c:valAx>
        <c:axId val="116380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378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92.07</c:v>
                </c:pt>
                <c:pt idx="1">
                  <c:v>92.59</c:v>
                </c:pt>
                <c:pt idx="2">
                  <c:v>93.26</c:v>
                </c:pt>
                <c:pt idx="3">
                  <c:v>93.47</c:v>
                </c:pt>
                <c:pt idx="4">
                  <c:v>94.28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3-4D93-8AC6-35BB9A94F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730496"/>
        <c:axId val="116749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83.88</c:v>
                </c:pt>
                <c:pt idx="1">
                  <c:v>84.06</c:v>
                </c:pt>
                <c:pt idx="2">
                  <c:v>84.07</c:v>
                </c:pt>
                <c:pt idx="3">
                  <c:v>84.32</c:v>
                </c:pt>
                <c:pt idx="4">
                  <c:v>84.58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43-4D93-8AC6-35BB9A94F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30496"/>
        <c:axId val="116749056"/>
      </c:lineChart>
      <c:dateAx>
        <c:axId val="116730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749056"/>
        <c:crosses val="autoZero"/>
        <c:auto val="1"/>
        <c:lblOffset val="100"/>
        <c:baseTimeUnit val="years"/>
      </c:dateAx>
      <c:valAx>
        <c:axId val="116749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730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82.98</c:v>
                </c:pt>
                <c:pt idx="1">
                  <c:v>82.96</c:v>
                </c:pt>
                <c:pt idx="2">
                  <c:v>82.69</c:v>
                </c:pt>
                <c:pt idx="3">
                  <c:v>81.03</c:v>
                </c:pt>
                <c:pt idx="4">
                  <c:v>78.63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1-4701-846F-0C6E2DDE6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640576"/>
        <c:axId val="115659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1-4701-846F-0C6E2DDE6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40576"/>
        <c:axId val="115659136"/>
      </c:lineChart>
      <c:dateAx>
        <c:axId val="115640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659136"/>
        <c:crosses val="autoZero"/>
        <c:auto val="1"/>
        <c:lblOffset val="100"/>
        <c:baseTimeUnit val="years"/>
      </c:dateAx>
      <c:valAx>
        <c:axId val="115659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6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0-45F0-A74A-612082661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51488"/>
        <c:axId val="115961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50-45F0-A74A-612082661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51488"/>
        <c:axId val="115961856"/>
      </c:lineChart>
      <c:dateAx>
        <c:axId val="115951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961856"/>
        <c:crosses val="autoZero"/>
        <c:auto val="1"/>
        <c:lblOffset val="100"/>
        <c:baseTimeUnit val="years"/>
      </c:dateAx>
      <c:valAx>
        <c:axId val="115961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951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5-47AE-B7EF-7BF489C42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12544"/>
        <c:axId val="116014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5-47AE-B7EF-7BF489C42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12544"/>
        <c:axId val="116014464"/>
      </c:lineChart>
      <c:dateAx>
        <c:axId val="116012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014464"/>
        <c:crosses val="autoZero"/>
        <c:auto val="1"/>
        <c:lblOffset val="100"/>
        <c:baseTimeUnit val="years"/>
      </c:dateAx>
      <c:valAx>
        <c:axId val="116014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012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1-4251-AC25-E5A707452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36736"/>
        <c:axId val="116038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1-4251-AC25-E5A707452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6736"/>
        <c:axId val="116038656"/>
      </c:lineChart>
      <c:dateAx>
        <c:axId val="116036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038656"/>
        <c:crosses val="autoZero"/>
        <c:auto val="1"/>
        <c:lblOffset val="100"/>
        <c:baseTimeUnit val="years"/>
      </c:dateAx>
      <c:valAx>
        <c:axId val="116038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036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6-4D68-B8B9-0961F31D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30560"/>
        <c:axId val="116132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6-4D68-B8B9-0961F31D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30560"/>
        <c:axId val="116132480"/>
      </c:lineChart>
      <c:dateAx>
        <c:axId val="1161305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132480"/>
        <c:crosses val="autoZero"/>
        <c:auto val="1"/>
        <c:lblOffset val="100"/>
        <c:baseTimeUnit val="years"/>
      </c:dateAx>
      <c:valAx>
        <c:axId val="116132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1305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580.9</c:v>
                </c:pt>
                <c:pt idx="1">
                  <c:v>338.77</c:v>
                </c:pt>
                <c:pt idx="2">
                  <c:v>189.73</c:v>
                </c:pt>
                <c:pt idx="3">
                  <c:v>270.57</c:v>
                </c:pt>
                <c:pt idx="4">
                  <c:v>406.89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3F-457B-A6A3-06189992C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1136"/>
        <c:axId val="116173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1197.82</c:v>
                </c:pt>
                <c:pt idx="1">
                  <c:v>1126.77</c:v>
                </c:pt>
                <c:pt idx="2">
                  <c:v>1044.8</c:v>
                </c:pt>
                <c:pt idx="3">
                  <c:v>1081.8</c:v>
                </c:pt>
                <c:pt idx="4">
                  <c:v>974.93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F-457B-A6A3-06189992C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1136"/>
        <c:axId val="116173056"/>
      </c:lineChart>
      <c:dateAx>
        <c:axId val="116171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173056"/>
        <c:crosses val="autoZero"/>
        <c:auto val="1"/>
        <c:lblOffset val="100"/>
        <c:baseTimeUnit val="years"/>
      </c:dateAx>
      <c:valAx>
        <c:axId val="116173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171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54.59</c:v>
                </c:pt>
                <c:pt idx="1">
                  <c:v>55.3</c:v>
                </c:pt>
                <c:pt idx="2">
                  <c:v>55.41</c:v>
                </c:pt>
                <c:pt idx="3">
                  <c:v>53.73</c:v>
                </c:pt>
                <c:pt idx="4">
                  <c:v>52.13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A-40CB-99D6-FA57F6E7A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14112"/>
        <c:axId val="116316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51.03</c:v>
                </c:pt>
                <c:pt idx="1">
                  <c:v>50.9</c:v>
                </c:pt>
                <c:pt idx="2">
                  <c:v>50.82</c:v>
                </c:pt>
                <c:pt idx="3">
                  <c:v>52.19</c:v>
                </c:pt>
                <c:pt idx="4">
                  <c:v>55.32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A-40CB-99D6-FA57F6E7A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14112"/>
        <c:axId val="116316032"/>
      </c:lineChart>
      <c:dateAx>
        <c:axId val="116314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316032"/>
        <c:crosses val="autoZero"/>
        <c:auto val="1"/>
        <c:lblOffset val="100"/>
        <c:baseTimeUnit val="years"/>
      </c:dateAx>
      <c:valAx>
        <c:axId val="116316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314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266.5</c:v>
                </c:pt>
                <c:pt idx="1">
                  <c:v>265.82</c:v>
                </c:pt>
                <c:pt idx="2">
                  <c:v>271.14999999999998</c:v>
                </c:pt>
                <c:pt idx="3">
                  <c:v>278.83</c:v>
                </c:pt>
                <c:pt idx="4">
                  <c:v>289.17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59-4828-9C0A-DBE07E5D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42144"/>
        <c:axId val="116348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289.60000000000002</c:v>
                </c:pt>
                <c:pt idx="1">
                  <c:v>293.27</c:v>
                </c:pt>
                <c:pt idx="2">
                  <c:v>300.52</c:v>
                </c:pt>
                <c:pt idx="3">
                  <c:v>296.14</c:v>
                </c:pt>
                <c:pt idx="4">
                  <c:v>283.17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9-4828-9C0A-DBE07E5D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42144"/>
        <c:axId val="116348416"/>
      </c:lineChart>
      <c:dateAx>
        <c:axId val="116342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348416"/>
        <c:crosses val="autoZero"/>
        <c:auto val="1"/>
        <c:lblOffset val="100"/>
        <c:baseTimeUnit val="years"/>
      </c:dateAx>
      <c:valAx>
        <c:axId val="116348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342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【914.53】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75" t="str">
        <f>データ!H6</f>
        <v>滋賀県　米原市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63" t="s">
        <v>1</v>
      </c>
      <c r="C7" s="63"/>
      <c r="D7" s="63"/>
      <c r="E7" s="63"/>
      <c r="F7" s="63"/>
      <c r="G7" s="63"/>
      <c r="H7" s="63"/>
      <c r="I7" s="63" t="s">
        <v>2</v>
      </c>
      <c r="J7" s="63"/>
      <c r="K7" s="63"/>
      <c r="L7" s="63"/>
      <c r="M7" s="63"/>
      <c r="N7" s="63"/>
      <c r="O7" s="63"/>
      <c r="P7" s="63" t="s">
        <v>3</v>
      </c>
      <c r="Q7" s="63"/>
      <c r="R7" s="63"/>
      <c r="S7" s="63"/>
      <c r="T7" s="63"/>
      <c r="U7" s="63"/>
      <c r="V7" s="63"/>
      <c r="W7" s="63" t="s">
        <v>4</v>
      </c>
      <c r="X7" s="63"/>
      <c r="Y7" s="63"/>
      <c r="Z7" s="63"/>
      <c r="AA7" s="63"/>
      <c r="AB7" s="63"/>
      <c r="AC7" s="63"/>
      <c r="AD7" s="63" t="s">
        <v>5</v>
      </c>
      <c r="AE7" s="63"/>
      <c r="AF7" s="63"/>
      <c r="AG7" s="63"/>
      <c r="AH7" s="63"/>
      <c r="AI7" s="63"/>
      <c r="AJ7" s="63"/>
      <c r="AK7" s="4"/>
      <c r="AL7" s="63" t="s">
        <v>6</v>
      </c>
      <c r="AM7" s="63"/>
      <c r="AN7" s="63"/>
      <c r="AO7" s="63"/>
      <c r="AP7" s="63"/>
      <c r="AQ7" s="63"/>
      <c r="AR7" s="63"/>
      <c r="AS7" s="63"/>
      <c r="AT7" s="63" t="s">
        <v>7</v>
      </c>
      <c r="AU7" s="63"/>
      <c r="AV7" s="63"/>
      <c r="AW7" s="63"/>
      <c r="AX7" s="63"/>
      <c r="AY7" s="63"/>
      <c r="AZ7" s="63"/>
      <c r="BA7" s="63"/>
      <c r="BB7" s="63" t="s">
        <v>8</v>
      </c>
      <c r="BC7" s="63"/>
      <c r="BD7" s="63"/>
      <c r="BE7" s="63"/>
      <c r="BF7" s="63"/>
      <c r="BG7" s="63"/>
      <c r="BH7" s="63"/>
      <c r="BI7" s="63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72" t="str">
        <f>データ!I6</f>
        <v>法非適用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農業集落排水</v>
      </c>
      <c r="Q8" s="72"/>
      <c r="R8" s="72"/>
      <c r="S8" s="72"/>
      <c r="T8" s="72"/>
      <c r="U8" s="72"/>
      <c r="V8" s="72"/>
      <c r="W8" s="72" t="str">
        <f>データ!L6</f>
        <v>F2</v>
      </c>
      <c r="X8" s="72"/>
      <c r="Y8" s="72"/>
      <c r="Z8" s="72"/>
      <c r="AA8" s="72"/>
      <c r="AB8" s="72"/>
      <c r="AC8" s="72"/>
      <c r="AD8" s="73" t="s">
        <v>125</v>
      </c>
      <c r="AE8" s="73"/>
      <c r="AF8" s="73"/>
      <c r="AG8" s="73"/>
      <c r="AH8" s="73"/>
      <c r="AI8" s="73"/>
      <c r="AJ8" s="73"/>
      <c r="AK8" s="4"/>
      <c r="AL8" s="67">
        <f>データ!S6</f>
        <v>39717</v>
      </c>
      <c r="AM8" s="67"/>
      <c r="AN8" s="67"/>
      <c r="AO8" s="67"/>
      <c r="AP8" s="67"/>
      <c r="AQ8" s="67"/>
      <c r="AR8" s="67"/>
      <c r="AS8" s="67"/>
      <c r="AT8" s="66">
        <f>データ!T6</f>
        <v>250.39</v>
      </c>
      <c r="AU8" s="66"/>
      <c r="AV8" s="66"/>
      <c r="AW8" s="66"/>
      <c r="AX8" s="66"/>
      <c r="AY8" s="66"/>
      <c r="AZ8" s="66"/>
      <c r="BA8" s="66"/>
      <c r="BB8" s="66">
        <f>データ!U6</f>
        <v>158.62</v>
      </c>
      <c r="BC8" s="66"/>
      <c r="BD8" s="66"/>
      <c r="BE8" s="66"/>
      <c r="BF8" s="66"/>
      <c r="BG8" s="66"/>
      <c r="BH8" s="66"/>
      <c r="BI8" s="66"/>
      <c r="BJ8" s="4"/>
      <c r="BK8" s="4"/>
      <c r="BL8" s="70" t="s">
        <v>10</v>
      </c>
      <c r="BM8" s="71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63" t="s">
        <v>12</v>
      </c>
      <c r="C9" s="63"/>
      <c r="D9" s="63"/>
      <c r="E9" s="63"/>
      <c r="F9" s="63"/>
      <c r="G9" s="63"/>
      <c r="H9" s="63"/>
      <c r="I9" s="63" t="s">
        <v>13</v>
      </c>
      <c r="J9" s="63"/>
      <c r="K9" s="63"/>
      <c r="L9" s="63"/>
      <c r="M9" s="63"/>
      <c r="N9" s="63"/>
      <c r="O9" s="63"/>
      <c r="P9" s="63" t="s">
        <v>14</v>
      </c>
      <c r="Q9" s="63"/>
      <c r="R9" s="63"/>
      <c r="S9" s="63"/>
      <c r="T9" s="63"/>
      <c r="U9" s="63"/>
      <c r="V9" s="63"/>
      <c r="W9" s="63" t="s">
        <v>15</v>
      </c>
      <c r="X9" s="63"/>
      <c r="Y9" s="63"/>
      <c r="Z9" s="63"/>
      <c r="AA9" s="63"/>
      <c r="AB9" s="63"/>
      <c r="AC9" s="63"/>
      <c r="AD9" s="63" t="s">
        <v>16</v>
      </c>
      <c r="AE9" s="63"/>
      <c r="AF9" s="63"/>
      <c r="AG9" s="63"/>
      <c r="AH9" s="63"/>
      <c r="AI9" s="63"/>
      <c r="AJ9" s="63"/>
      <c r="AK9" s="4"/>
      <c r="AL9" s="63" t="s">
        <v>17</v>
      </c>
      <c r="AM9" s="63"/>
      <c r="AN9" s="63"/>
      <c r="AO9" s="63"/>
      <c r="AP9" s="63"/>
      <c r="AQ9" s="63"/>
      <c r="AR9" s="63"/>
      <c r="AS9" s="63"/>
      <c r="AT9" s="63" t="s">
        <v>18</v>
      </c>
      <c r="AU9" s="63"/>
      <c r="AV9" s="63"/>
      <c r="AW9" s="63"/>
      <c r="AX9" s="63"/>
      <c r="AY9" s="63"/>
      <c r="AZ9" s="63"/>
      <c r="BA9" s="63"/>
      <c r="BB9" s="63" t="s">
        <v>19</v>
      </c>
      <c r="BC9" s="63"/>
      <c r="BD9" s="63"/>
      <c r="BE9" s="63"/>
      <c r="BF9" s="63"/>
      <c r="BG9" s="63"/>
      <c r="BH9" s="63"/>
      <c r="BI9" s="63"/>
      <c r="BJ9" s="4"/>
      <c r="BK9" s="4"/>
      <c r="BL9" s="64" t="s">
        <v>20</v>
      </c>
      <c r="BM9" s="65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66" t="str">
        <f>データ!N6</f>
        <v>-</v>
      </c>
      <c r="C10" s="66"/>
      <c r="D10" s="66"/>
      <c r="E10" s="66"/>
      <c r="F10" s="66"/>
      <c r="G10" s="66"/>
      <c r="H10" s="66"/>
      <c r="I10" s="66" t="str">
        <f>データ!O6</f>
        <v>該当数値なし</v>
      </c>
      <c r="J10" s="66"/>
      <c r="K10" s="66"/>
      <c r="L10" s="66"/>
      <c r="M10" s="66"/>
      <c r="N10" s="66"/>
      <c r="O10" s="66"/>
      <c r="P10" s="66">
        <f>データ!P6</f>
        <v>9.83</v>
      </c>
      <c r="Q10" s="66"/>
      <c r="R10" s="66"/>
      <c r="S10" s="66"/>
      <c r="T10" s="66"/>
      <c r="U10" s="66"/>
      <c r="V10" s="66"/>
      <c r="W10" s="66">
        <f>データ!Q6</f>
        <v>92.53</v>
      </c>
      <c r="X10" s="66"/>
      <c r="Y10" s="66"/>
      <c r="Z10" s="66"/>
      <c r="AA10" s="66"/>
      <c r="AB10" s="66"/>
      <c r="AC10" s="66"/>
      <c r="AD10" s="67">
        <f>データ!R6</f>
        <v>2776</v>
      </c>
      <c r="AE10" s="67"/>
      <c r="AF10" s="67"/>
      <c r="AG10" s="67"/>
      <c r="AH10" s="67"/>
      <c r="AI10" s="67"/>
      <c r="AJ10" s="67"/>
      <c r="AK10" s="2"/>
      <c r="AL10" s="67">
        <f>データ!V6</f>
        <v>3899</v>
      </c>
      <c r="AM10" s="67"/>
      <c r="AN10" s="67"/>
      <c r="AO10" s="67"/>
      <c r="AP10" s="67"/>
      <c r="AQ10" s="67"/>
      <c r="AR10" s="67"/>
      <c r="AS10" s="67"/>
      <c r="AT10" s="66">
        <f>データ!W6</f>
        <v>1.68</v>
      </c>
      <c r="AU10" s="66"/>
      <c r="AV10" s="66"/>
      <c r="AW10" s="66"/>
      <c r="AX10" s="66"/>
      <c r="AY10" s="66"/>
      <c r="AZ10" s="66"/>
      <c r="BA10" s="66"/>
      <c r="BB10" s="66">
        <f>データ!X6</f>
        <v>2320.83</v>
      </c>
      <c r="BC10" s="66"/>
      <c r="BD10" s="66"/>
      <c r="BE10" s="66"/>
      <c r="BF10" s="66"/>
      <c r="BG10" s="66"/>
      <c r="BH10" s="66"/>
      <c r="BI10" s="66"/>
      <c r="BJ10" s="2"/>
      <c r="BK10" s="2"/>
      <c r="BL10" s="68" t="s">
        <v>22</v>
      </c>
      <c r="BM10" s="69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8" t="s">
        <v>24</v>
      </c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</row>
    <row r="14" spans="1:78" ht="13.5" customHeight="1">
      <c r="A14" s="2"/>
      <c r="B14" s="60" t="s">
        <v>25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2"/>
      <c r="BK14" s="2"/>
      <c r="BL14" s="42" t="s">
        <v>26</v>
      </c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</row>
    <row r="15" spans="1:78" ht="13.5" customHeight="1">
      <c r="A15" s="2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2"/>
      <c r="BL15" s="45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7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48" t="s">
        <v>123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48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50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48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50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48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50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48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50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48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50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48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50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48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50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48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50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48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50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48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50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48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50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48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50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48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50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48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50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48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50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48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50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48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50"/>
    </row>
    <row r="34" spans="1:78" ht="13.5" customHeight="1">
      <c r="A34" s="2"/>
      <c r="B34" s="17"/>
      <c r="C34" s="54" t="s">
        <v>27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20"/>
      <c r="R34" s="54" t="s">
        <v>28</v>
      </c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20"/>
      <c r="AG34" s="54" t="s">
        <v>29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20"/>
      <c r="AV34" s="54" t="s">
        <v>30</v>
      </c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19"/>
      <c r="BK34" s="2"/>
      <c r="BL34" s="48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50"/>
    </row>
    <row r="35" spans="1:78" ht="13.5" customHeight="1">
      <c r="A35" s="2"/>
      <c r="B35" s="17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20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20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20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19"/>
      <c r="BK35" s="2"/>
      <c r="BL35" s="48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50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48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50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48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50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48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50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48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50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48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50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48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50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48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50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48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50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42" t="s">
        <v>31</v>
      </c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4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45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7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48" t="s">
        <v>122</v>
      </c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50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48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50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48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50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48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50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48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50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48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50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48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50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48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50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48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50"/>
    </row>
    <row r="56" spans="1:78" ht="13.5" customHeight="1">
      <c r="A56" s="2"/>
      <c r="B56" s="17"/>
      <c r="C56" s="54" t="s">
        <v>32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20"/>
      <c r="R56" s="54" t="s">
        <v>33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20"/>
      <c r="AG56" s="54" t="s">
        <v>34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20"/>
      <c r="AV56" s="54" t="s">
        <v>35</v>
      </c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19"/>
      <c r="BK56" s="2"/>
      <c r="BL56" s="48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50"/>
    </row>
    <row r="57" spans="1:78" ht="13.5" customHeight="1">
      <c r="A57" s="2"/>
      <c r="B57" s="17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20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20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20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19"/>
      <c r="BK57" s="2"/>
      <c r="BL57" s="48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50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48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50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8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50"/>
    </row>
    <row r="60" spans="1:78" ht="13.5" customHeight="1">
      <c r="A60" s="2"/>
      <c r="B60" s="55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7"/>
      <c r="BK60" s="2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50"/>
    </row>
    <row r="61" spans="1:78" ht="13.5" customHeight="1">
      <c r="A61" s="2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7"/>
      <c r="BK61" s="2"/>
      <c r="BL61" s="48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50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48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50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42" t="s">
        <v>37</v>
      </c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4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45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7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48" t="s">
        <v>124</v>
      </c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50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48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50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48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50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48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50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48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50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48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50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48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50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48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50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48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50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48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50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48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50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48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50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48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50"/>
    </row>
    <row r="79" spans="1:78" ht="13.5" customHeight="1">
      <c r="A79" s="2"/>
      <c r="B79" s="17"/>
      <c r="C79" s="54" t="s">
        <v>38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20"/>
      <c r="V79" s="20"/>
      <c r="W79" s="54" t="s">
        <v>39</v>
      </c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20"/>
      <c r="AP79" s="20"/>
      <c r="AQ79" s="54" t="s">
        <v>40</v>
      </c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18"/>
      <c r="BJ79" s="19"/>
      <c r="BK79" s="2"/>
      <c r="BL79" s="48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50"/>
    </row>
    <row r="80" spans="1:78" ht="13.5" customHeight="1">
      <c r="A80" s="2"/>
      <c r="B80" s="17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20"/>
      <c r="V80" s="20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20"/>
      <c r="AP80" s="20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18"/>
      <c r="BJ80" s="19"/>
      <c r="BK80" s="2"/>
      <c r="BL80" s="48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50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48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50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1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3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【914.53】</v>
      </c>
      <c r="I86" s="26" t="str">
        <f>データ!CA6</f>
        <v>【55.73】</v>
      </c>
      <c r="J86" s="26" t="str">
        <f>データ!CL6</f>
        <v>【276.78】</v>
      </c>
      <c r="K86" s="26" t="str">
        <f>データ!CW6</f>
        <v>【59.15】</v>
      </c>
      <c r="L86" s="26" t="str">
        <f>データ!DH6</f>
        <v>【85.01】</v>
      </c>
      <c r="M86" s="26" t="s">
        <v>56</v>
      </c>
      <c r="N86" s="26" t="s">
        <v>56</v>
      </c>
      <c r="O86" s="26" t="str">
        <f>データ!EO6</f>
        <v>【1.58】</v>
      </c>
    </row>
  </sheetData>
  <sheetProtection password="B319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>
      <c r="A6" s="28" t="s">
        <v>109</v>
      </c>
      <c r="B6" s="33">
        <f>B7</f>
        <v>2016</v>
      </c>
      <c r="C6" s="33">
        <f t="shared" ref="C6:X6" si="3">C7</f>
        <v>252140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米原市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9.83</v>
      </c>
      <c r="Q6" s="34">
        <f t="shared" si="3"/>
        <v>92.53</v>
      </c>
      <c r="R6" s="34">
        <f t="shared" si="3"/>
        <v>2776</v>
      </c>
      <c r="S6" s="34">
        <f t="shared" si="3"/>
        <v>39717</v>
      </c>
      <c r="T6" s="34">
        <f t="shared" si="3"/>
        <v>250.39</v>
      </c>
      <c r="U6" s="34">
        <f t="shared" si="3"/>
        <v>158.62</v>
      </c>
      <c r="V6" s="34">
        <f t="shared" si="3"/>
        <v>3899</v>
      </c>
      <c r="W6" s="34">
        <f t="shared" si="3"/>
        <v>1.68</v>
      </c>
      <c r="X6" s="34">
        <f t="shared" si="3"/>
        <v>2320.83</v>
      </c>
      <c r="Y6" s="35">
        <f>IF(Y7="",NA(),Y7)</f>
        <v>82.98</v>
      </c>
      <c r="Z6" s="35">
        <f t="shared" ref="Z6:AH6" si="4">IF(Z7="",NA(),Z7)</f>
        <v>82.96</v>
      </c>
      <c r="AA6" s="35">
        <f t="shared" si="4"/>
        <v>82.69</v>
      </c>
      <c r="AB6" s="35">
        <f t="shared" si="4"/>
        <v>81.03</v>
      </c>
      <c r="AC6" s="35">
        <f t="shared" si="4"/>
        <v>78.63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580.9</v>
      </c>
      <c r="BG6" s="35">
        <f t="shared" ref="BG6:BO6" si="7">IF(BG7="",NA(),BG7)</f>
        <v>338.77</v>
      </c>
      <c r="BH6" s="35">
        <f t="shared" si="7"/>
        <v>189.73</v>
      </c>
      <c r="BI6" s="35">
        <f t="shared" si="7"/>
        <v>270.57</v>
      </c>
      <c r="BJ6" s="35">
        <f t="shared" si="7"/>
        <v>406.89</v>
      </c>
      <c r="BK6" s="35">
        <f t="shared" si="7"/>
        <v>1197.82</v>
      </c>
      <c r="BL6" s="35">
        <f t="shared" si="7"/>
        <v>1126.77</v>
      </c>
      <c r="BM6" s="35">
        <f t="shared" si="7"/>
        <v>1044.8</v>
      </c>
      <c r="BN6" s="35">
        <f t="shared" si="7"/>
        <v>1081.8</v>
      </c>
      <c r="BO6" s="35">
        <f t="shared" si="7"/>
        <v>974.93</v>
      </c>
      <c r="BP6" s="34" t="str">
        <f>IF(BP7="","",IF(BP7="-","【-】","【"&amp;SUBSTITUTE(TEXT(BP7,"#,##0.00"),"-","△")&amp;"】"))</f>
        <v>【914.53】</v>
      </c>
      <c r="BQ6" s="35">
        <f>IF(BQ7="",NA(),BQ7)</f>
        <v>54.59</v>
      </c>
      <c r="BR6" s="35">
        <f t="shared" ref="BR6:BZ6" si="8">IF(BR7="",NA(),BR7)</f>
        <v>55.3</v>
      </c>
      <c r="BS6" s="35">
        <f t="shared" si="8"/>
        <v>55.41</v>
      </c>
      <c r="BT6" s="35">
        <f t="shared" si="8"/>
        <v>53.73</v>
      </c>
      <c r="BU6" s="35">
        <f t="shared" si="8"/>
        <v>52.13</v>
      </c>
      <c r="BV6" s="35">
        <f t="shared" si="8"/>
        <v>51.03</v>
      </c>
      <c r="BW6" s="35">
        <f t="shared" si="8"/>
        <v>50.9</v>
      </c>
      <c r="BX6" s="35">
        <f t="shared" si="8"/>
        <v>50.82</v>
      </c>
      <c r="BY6" s="35">
        <f t="shared" si="8"/>
        <v>52.19</v>
      </c>
      <c r="BZ6" s="35">
        <f t="shared" si="8"/>
        <v>55.32</v>
      </c>
      <c r="CA6" s="34" t="str">
        <f>IF(CA7="","",IF(CA7="-","【-】","【"&amp;SUBSTITUTE(TEXT(CA7,"#,##0.00"),"-","△")&amp;"】"))</f>
        <v>【55.73】</v>
      </c>
      <c r="CB6" s="35">
        <f>IF(CB7="",NA(),CB7)</f>
        <v>266.5</v>
      </c>
      <c r="CC6" s="35">
        <f t="shared" ref="CC6:CK6" si="9">IF(CC7="",NA(),CC7)</f>
        <v>265.82</v>
      </c>
      <c r="CD6" s="35">
        <f t="shared" si="9"/>
        <v>271.14999999999998</v>
      </c>
      <c r="CE6" s="35">
        <f t="shared" si="9"/>
        <v>278.83</v>
      </c>
      <c r="CF6" s="35">
        <f t="shared" si="9"/>
        <v>289.17</v>
      </c>
      <c r="CG6" s="35">
        <f t="shared" si="9"/>
        <v>289.60000000000002</v>
      </c>
      <c r="CH6" s="35">
        <f t="shared" si="9"/>
        <v>293.27</v>
      </c>
      <c r="CI6" s="35">
        <f t="shared" si="9"/>
        <v>300.52</v>
      </c>
      <c r="CJ6" s="35">
        <f t="shared" si="9"/>
        <v>296.14</v>
      </c>
      <c r="CK6" s="35">
        <f t="shared" si="9"/>
        <v>283.17</v>
      </c>
      <c r="CL6" s="34" t="str">
        <f>IF(CL7="","",IF(CL7="-","【-】","【"&amp;SUBSTITUTE(TEXT(CL7,"#,##0.00"),"-","△")&amp;"】"))</f>
        <v>【276.78】</v>
      </c>
      <c r="CM6" s="35">
        <f>IF(CM7="",NA(),CM7)</f>
        <v>59.45</v>
      </c>
      <c r="CN6" s="35">
        <f t="shared" ref="CN6:CV6" si="10">IF(CN7="",NA(),CN7)</f>
        <v>57.74</v>
      </c>
      <c r="CO6" s="35">
        <f t="shared" si="10"/>
        <v>58.51</v>
      </c>
      <c r="CP6" s="35">
        <f t="shared" si="10"/>
        <v>57.25</v>
      </c>
      <c r="CQ6" s="35">
        <f t="shared" si="10"/>
        <v>58.79</v>
      </c>
      <c r="CR6" s="35">
        <f t="shared" si="10"/>
        <v>54.74</v>
      </c>
      <c r="CS6" s="35">
        <f t="shared" si="10"/>
        <v>53.78</v>
      </c>
      <c r="CT6" s="35">
        <f t="shared" si="10"/>
        <v>53.24</v>
      </c>
      <c r="CU6" s="35">
        <f t="shared" si="10"/>
        <v>52.31</v>
      </c>
      <c r="CV6" s="35">
        <f t="shared" si="10"/>
        <v>60.65</v>
      </c>
      <c r="CW6" s="34" t="str">
        <f>IF(CW7="","",IF(CW7="-","【-】","【"&amp;SUBSTITUTE(TEXT(CW7,"#,##0.00"),"-","△")&amp;"】"))</f>
        <v>【59.15】</v>
      </c>
      <c r="CX6" s="35">
        <f>IF(CX7="",NA(),CX7)</f>
        <v>92.07</v>
      </c>
      <c r="CY6" s="35">
        <f t="shared" ref="CY6:DG6" si="11">IF(CY7="",NA(),CY7)</f>
        <v>92.59</v>
      </c>
      <c r="CZ6" s="35">
        <f t="shared" si="11"/>
        <v>93.26</v>
      </c>
      <c r="DA6" s="35">
        <f t="shared" si="11"/>
        <v>93.47</v>
      </c>
      <c r="DB6" s="35">
        <f t="shared" si="11"/>
        <v>94.28</v>
      </c>
      <c r="DC6" s="35">
        <f t="shared" si="11"/>
        <v>83.88</v>
      </c>
      <c r="DD6" s="35">
        <f t="shared" si="11"/>
        <v>84.06</v>
      </c>
      <c r="DE6" s="35">
        <f t="shared" si="11"/>
        <v>84.07</v>
      </c>
      <c r="DF6" s="35">
        <f t="shared" si="11"/>
        <v>84.32</v>
      </c>
      <c r="DG6" s="35">
        <f t="shared" si="11"/>
        <v>84.58</v>
      </c>
      <c r="DH6" s="34" t="str">
        <f>IF(DH7="","",IF(DH7="-","【-】","【"&amp;SUBSTITUTE(TEXT(DH7,"#,##0.00"),"-","△")&amp;"】"))</f>
        <v>【85.01】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0.04</v>
      </c>
      <c r="EK6" s="35">
        <f t="shared" si="14"/>
        <v>0.03</v>
      </c>
      <c r="EL6" s="35">
        <f t="shared" si="14"/>
        <v>0.02</v>
      </c>
      <c r="EM6" s="35">
        <f t="shared" si="14"/>
        <v>0.01</v>
      </c>
      <c r="EN6" s="35">
        <f t="shared" si="14"/>
        <v>2.0499999999999998</v>
      </c>
      <c r="EO6" s="34" t="str">
        <f>IF(EO7="","",IF(EO7="-","【-】","【"&amp;SUBSTITUTE(TEXT(EO7,"#,##0.00"),"-","△")&amp;"】"))</f>
        <v>【1.58】</v>
      </c>
    </row>
    <row r="7" spans="1:145" s="36" customFormat="1">
      <c r="A7" s="28"/>
      <c r="B7" s="37">
        <v>2016</v>
      </c>
      <c r="C7" s="37">
        <v>252140</v>
      </c>
      <c r="D7" s="37">
        <v>47</v>
      </c>
      <c r="E7" s="37">
        <v>17</v>
      </c>
      <c r="F7" s="37">
        <v>5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9.83</v>
      </c>
      <c r="Q7" s="38">
        <v>92.53</v>
      </c>
      <c r="R7" s="38">
        <v>2776</v>
      </c>
      <c r="S7" s="38">
        <v>39717</v>
      </c>
      <c r="T7" s="38">
        <v>250.39</v>
      </c>
      <c r="U7" s="38">
        <v>158.62</v>
      </c>
      <c r="V7" s="38">
        <v>3899</v>
      </c>
      <c r="W7" s="38">
        <v>1.68</v>
      </c>
      <c r="X7" s="38">
        <v>2320.83</v>
      </c>
      <c r="Y7" s="38">
        <v>82.98</v>
      </c>
      <c r="Z7" s="38">
        <v>82.96</v>
      </c>
      <c r="AA7" s="38">
        <v>82.69</v>
      </c>
      <c r="AB7" s="38">
        <v>81.03</v>
      </c>
      <c r="AC7" s="38">
        <v>78.63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580.9</v>
      </c>
      <c r="BG7" s="38">
        <v>338.77</v>
      </c>
      <c r="BH7" s="38">
        <v>189.73</v>
      </c>
      <c r="BI7" s="38">
        <v>270.57</v>
      </c>
      <c r="BJ7" s="38">
        <v>406.89</v>
      </c>
      <c r="BK7" s="38">
        <v>1197.82</v>
      </c>
      <c r="BL7" s="38">
        <v>1126.77</v>
      </c>
      <c r="BM7" s="38">
        <v>1044.8</v>
      </c>
      <c r="BN7" s="38">
        <v>1081.8</v>
      </c>
      <c r="BO7" s="38">
        <v>974.93</v>
      </c>
      <c r="BP7" s="38">
        <v>914.53</v>
      </c>
      <c r="BQ7" s="38">
        <v>54.59</v>
      </c>
      <c r="BR7" s="38">
        <v>55.3</v>
      </c>
      <c r="BS7" s="38">
        <v>55.41</v>
      </c>
      <c r="BT7" s="38">
        <v>53.73</v>
      </c>
      <c r="BU7" s="38">
        <v>52.13</v>
      </c>
      <c r="BV7" s="38">
        <v>51.03</v>
      </c>
      <c r="BW7" s="38">
        <v>50.9</v>
      </c>
      <c r="BX7" s="38">
        <v>50.82</v>
      </c>
      <c r="BY7" s="38">
        <v>52.19</v>
      </c>
      <c r="BZ7" s="38">
        <v>55.32</v>
      </c>
      <c r="CA7" s="38">
        <v>55.73</v>
      </c>
      <c r="CB7" s="38">
        <v>266.5</v>
      </c>
      <c r="CC7" s="38">
        <v>265.82</v>
      </c>
      <c r="CD7" s="38">
        <v>271.14999999999998</v>
      </c>
      <c r="CE7" s="38">
        <v>278.83</v>
      </c>
      <c r="CF7" s="38">
        <v>289.17</v>
      </c>
      <c r="CG7" s="38">
        <v>289.60000000000002</v>
      </c>
      <c r="CH7" s="38">
        <v>293.27</v>
      </c>
      <c r="CI7" s="38">
        <v>300.52</v>
      </c>
      <c r="CJ7" s="38">
        <v>296.14</v>
      </c>
      <c r="CK7" s="38">
        <v>283.17</v>
      </c>
      <c r="CL7" s="38">
        <v>276.77999999999997</v>
      </c>
      <c r="CM7" s="38">
        <v>59.45</v>
      </c>
      <c r="CN7" s="38">
        <v>57.74</v>
      </c>
      <c r="CO7" s="38">
        <v>58.51</v>
      </c>
      <c r="CP7" s="38">
        <v>57.25</v>
      </c>
      <c r="CQ7" s="38">
        <v>58.79</v>
      </c>
      <c r="CR7" s="38">
        <v>54.74</v>
      </c>
      <c r="CS7" s="38">
        <v>53.78</v>
      </c>
      <c r="CT7" s="38">
        <v>53.24</v>
      </c>
      <c r="CU7" s="38">
        <v>52.31</v>
      </c>
      <c r="CV7" s="38">
        <v>60.65</v>
      </c>
      <c r="CW7" s="38">
        <v>59.15</v>
      </c>
      <c r="CX7" s="38">
        <v>92.07</v>
      </c>
      <c r="CY7" s="38">
        <v>92.59</v>
      </c>
      <c r="CZ7" s="38">
        <v>93.26</v>
      </c>
      <c r="DA7" s="38">
        <v>93.47</v>
      </c>
      <c r="DB7" s="38">
        <v>94.28</v>
      </c>
      <c r="DC7" s="38">
        <v>83.88</v>
      </c>
      <c r="DD7" s="38">
        <v>84.06</v>
      </c>
      <c r="DE7" s="38">
        <v>84.07</v>
      </c>
      <c r="DF7" s="38">
        <v>84.32</v>
      </c>
      <c r="DG7" s="38">
        <v>84.58</v>
      </c>
      <c r="DH7" s="38">
        <v>85.01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0.04</v>
      </c>
      <c r="EK7" s="38">
        <v>0.03</v>
      </c>
      <c r="EL7" s="38">
        <v>0.02</v>
      </c>
      <c r="EM7" s="38">
        <v>0.01</v>
      </c>
      <c r="EN7" s="38">
        <v>2.0499999999999998</v>
      </c>
      <c r="EO7" s="38">
        <v>1.58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2017-12-25T02:30:35Z</dcterms:created>
  <dcterms:modified xsi:type="dcterms:W3CDTF">2018-02-08T07:50:00Z</dcterms:modified>
  <cp:category/>
</cp:coreProperties>
</file>