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319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S6" i="5"/>
  <c r="R6" i="5"/>
  <c r="Q6" i="5"/>
  <c r="W10" i="4" s="1"/>
  <c r="P6" i="5"/>
  <c r="O6" i="5"/>
  <c r="N6" i="5"/>
  <c r="M6" i="5"/>
  <c r="L6" i="5"/>
  <c r="W8" i="4" s="1"/>
  <c r="K6" i="5"/>
  <c r="J6" i="5"/>
  <c r="I6" i="5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J86" i="4"/>
  <c r="I86" i="4"/>
  <c r="H86" i="4"/>
  <c r="E86" i="4"/>
  <c r="AT10" i="4"/>
  <c r="AL10" i="4"/>
  <c r="AD10" i="4"/>
  <c r="P10" i="4"/>
  <c r="I10" i="4"/>
  <c r="B10" i="4"/>
  <c r="AT8" i="4"/>
  <c r="AL8" i="4"/>
  <c r="P8" i="4"/>
  <c r="I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<sst xmlns="http://schemas.openxmlformats.org/spreadsheetml/2006/main" count="240" uniqueCount="124">
  <si>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</si>
  <si>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</si>
  <si>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</si>
  <si>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</si>
  <si>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</si>
  <si>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</si>
  <si>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</si>
  <si>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</si>
  <si>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</si>
  <si>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</si>
  <si>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</si>
  <si>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</si>
  <si>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</si>
  <si>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</si>
  <si>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</si>
  <si>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t>有収率(％)</t>
    <rPh sb="0" eb="1">
      <t>ユウ</t>
    </rPh>
    <rPh sb="1" eb="3">
      <t>シュウリツ</t>
    </rPh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</si>
  <si>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</si>
  <si>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処理区域内人口(人)</t>
    <rPh sb="0" eb="2">
      <t>ショリ</t>
    </rPh>
    <rPh sb="2" eb="5">
      <t>クイキナイ</t>
    </rPh>
    <phoneticPr fontId="7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</si>
  <si>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7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</si>
  <si>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</si>
  <si>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</si>
  <si>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</si>
  <si>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</si>
  <si>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</si>
  <si>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</si>
  <si>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</si>
  <si>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</si>
  <si>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「単年度の収支」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</si>
  <si>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</si>
  <si>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</si>
  <si>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</si>
  <si>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</si>
  <si>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</si>
  <si>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</si>
  <si>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</si>
  <si>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「使用料対象の捕捉」</t>
    <rPh sb="1" eb="4">
      <t>シヨウリョウ</t>
    </rPh>
    <rPh sb="4" eb="6">
      <t>タイショウ</t>
    </rPh>
    <rPh sb="7" eb="9">
      <t>ホソク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</si>
  <si>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</si>
  <si>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</si>
  <si>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</si>
  <si>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「管渠の経年化の状況」</t>
    <rPh sb="4" eb="7">
      <t>ケイネンカ</t>
    </rPh>
    <rPh sb="8" eb="10">
      <t>ジョウキョウ</t>
    </rPh>
    <phoneticPr fontId="7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</si>
  <si>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7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</si>
  <si>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7"/>
  </si>
  <si>
    <t>※　平成24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</si>
  <si>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</si>
  <si>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</si>
  <si>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</si>
  <si>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</si>
  <si>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</si>
  <si>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</si>
  <si>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</si>
  <si>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</si>
  <si>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</si>
  <si>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</si>
  <si>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</si>
  <si>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</si>
  <si>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-</t>
    <phoneticPr fontId="7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</si>
  <si>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</si>
  <si>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</si>
  <si>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</si>
  <si>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</si>
  <si>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</si>
  <si>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</si>
  <si>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</si>
  <si>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</si>
  <si>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</si>
  <si>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</si>
  <si>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</si>
  <si>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中項目</t>
    <rPh sb="0" eb="1">
      <t>チュウ</t>
    </rPh>
    <rPh sb="1" eb="3">
      <t>コウモク</t>
    </rPh>
    <phoneticPr fontId="7"/>
  </si>
  <si>
    <t>①収益的収支比率(％)</t>
    <rPh sb="1" eb="4">
      <t>シュウエキテキ</t>
    </rPh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</si>
  <si>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</si>
  <si>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</si>
  <si>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④企業債残高対事業規模比率(％)</t>
    <phoneticPr fontId="7"/>
  </si>
  <si>
    <t>⑤経費回収率(％)</t>
    <phoneticPr fontId="7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</si>
  <si>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</si>
  <si>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</si>
  <si>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⑧水洗化率(％)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</si>
  <si>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</si>
  <si>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②管渠老朽化率(％)</t>
    <phoneticPr fontId="7"/>
  </si>
  <si>
    <t>③管渠改善率(％)</t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</si>
  <si>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</si>
  <si>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</si>
  <si>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</si>
  <si>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</si>
  <si>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</si>
  <si>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</si>
  <si>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</si>
  <si>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</si>
  <si>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</si>
  <si>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有収率</t>
    <rPh sb="0" eb="1">
      <t>ユウ</t>
    </rPh>
    <rPh sb="1" eb="3">
      <t>シュウリツ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</si>
  <si>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</si>
  <si>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</si>
  <si>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</si>
  <si>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</si>
  <si>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処理区域内人口</t>
  </si>
  <si>
    <t>処理区域面積</t>
  </si>
  <si>
    <t>処理区域内人口密度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</si>
  <si>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</si>
  <si>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</si>
  <si>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</si>
  <si>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</si>
  <si>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</si>
  <si>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</si>
  <si>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</si>
  <si>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</si>
  <si>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</si>
  <si>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</si>
  <si>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</si>
  <si>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</si>
  <si>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滋賀県　野洲市</t>
  </si>
  <si>
    <t>法非適用</t>
  </si>
  <si>
    <t>下水道事業</t>
  </si>
  <si>
    <t>特定環境保全公共下水道</t>
  </si>
  <si>
    <t>D2</t>
  </si>
  <si>
    <t>-</t>
  </si>
  <si>
    <t>該当数値なし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</si>
  <si>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</si>
  <si>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</si>
  <si>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</si>
  <si>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</si>
  <si>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</si>
  <si>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　管渠改善率は数値なしとなっており、更新した管路はないが、今後、更新が必要となる管渠等の増加が見込まれる。
　現在は長寿命化計画に基づき、マンホール蓋やマンホールポンプの更新を順次行っており、引き続き老朽化に対する対応を行っていく予定である。</t>
    <phoneticPr fontId="7"/>
  </si>
  <si>
    <t>　類似団体と比較しても、健全な事業運営を行っている面はあるが、維持管理費の削減に余地を残すため、管路等の更新等、将来の事業継続に向け、経営改善を検討する必要がある。
　</t>
    <rPh sb="1" eb="3">
      <t>ルイジ</t>
    </rPh>
    <rPh sb="3" eb="5">
      <t>ダンタイ</t>
    </rPh>
    <rPh sb="6" eb="8">
      <t>ヒカク</t>
    </rPh>
    <rPh sb="12" eb="14">
      <t>ケンゼン</t>
    </rPh>
    <rPh sb="15" eb="17">
      <t>ジギョウ</t>
    </rPh>
    <rPh sb="17" eb="19">
      <t>ウンエイ</t>
    </rPh>
    <rPh sb="20" eb="21">
      <t>オコナ</t>
    </rPh>
    <rPh sb="25" eb="26">
      <t>メン</t>
    </rPh>
    <rPh sb="31" eb="33">
      <t>イジ</t>
    </rPh>
    <rPh sb="33" eb="36">
      <t>カンリヒ</t>
    </rPh>
    <rPh sb="37" eb="39">
      <t>サクゲン</t>
    </rPh>
    <rPh sb="40" eb="42">
      <t>ヨチ</t>
    </rPh>
    <rPh sb="43" eb="44">
      <t>ノコ</t>
    </rPh>
    <rPh sb="48" eb="50">
      <t>カンロ</t>
    </rPh>
    <rPh sb="50" eb="51">
      <t>トウ</t>
    </rPh>
    <rPh sb="52" eb="54">
      <t>コウシン</t>
    </rPh>
    <rPh sb="54" eb="55">
      <t>トウ</t>
    </rPh>
    <rPh sb="56" eb="58">
      <t>ショウライ</t>
    </rPh>
    <rPh sb="59" eb="61">
      <t>ジギョウ</t>
    </rPh>
    <rPh sb="61" eb="63">
      <t>ケイゾク</t>
    </rPh>
    <rPh sb="64" eb="65">
      <t>ム</t>
    </rPh>
    <rPh sb="67" eb="69">
      <t>ケイエイ</t>
    </rPh>
    <rPh sb="69" eb="71">
      <t>カイゼン</t>
    </rPh>
    <rPh sb="72" eb="74">
      <t>ケントウ</t>
    </rPh>
    <rPh sb="76" eb="78">
      <t>ヒツヨウ</t>
    </rPh>
    <phoneticPr fontId="7"/>
  </si>
  <si>
    <t>非設置</t>
    <rPh sb="0" eb="1">
      <t>ヒ</t>
    </rPh>
    <rPh sb="1" eb="3">
      <t>セッチ</t>
    </rPh>
    <phoneticPr fontId="4"/>
  </si>
  <si>
    <t>　収益的収支比率は100％を超えているが、今後管路等の施設の更新が必要となってくることが想定され、さらなる増収が必要となってくる。
　企業債残高対事業規模比率は、横ばい傾向であるが、類似団体との比較では低い値となっている。
　経費回収率は、横ばい傾向であり、類似団体と比較しても若干高い水準である。
　汚水処理原価は、横ばい傾向であるが、類似団体との比較では若干低い水準である。
　施設利用率は、類似団体と比較して高い水準である。
　水洗化率は類似団体と比較し高い水準であり、普及が進んでいる。</t>
    <rPh sb="1" eb="4">
      <t>シュウエキテキ</t>
    </rPh>
    <rPh sb="4" eb="6">
      <t>シュウシ</t>
    </rPh>
    <rPh sb="6" eb="8">
      <t>ヒリツ</t>
    </rPh>
    <rPh sb="14" eb="15">
      <t>コ</t>
    </rPh>
    <rPh sb="21" eb="23">
      <t>コンゴ</t>
    </rPh>
    <rPh sb="23" eb="25">
      <t>カンロ</t>
    </rPh>
    <rPh sb="25" eb="26">
      <t>トウ</t>
    </rPh>
    <rPh sb="27" eb="29">
      <t>シセツ</t>
    </rPh>
    <rPh sb="30" eb="32">
      <t>コウシン</t>
    </rPh>
    <rPh sb="33" eb="35">
      <t>ヒツヨウ</t>
    </rPh>
    <rPh sb="44" eb="46">
      <t>ソウテイ</t>
    </rPh>
    <rPh sb="53" eb="55">
      <t>ゾウシュウ</t>
    </rPh>
    <rPh sb="56" eb="58">
      <t>ヒツヨウ</t>
    </rPh>
    <rPh sb="67" eb="69">
      <t>キギョウ</t>
    </rPh>
    <rPh sb="69" eb="70">
      <t>サイ</t>
    </rPh>
    <rPh sb="70" eb="72">
      <t>ザンダカ</t>
    </rPh>
    <rPh sb="72" eb="73">
      <t>タイ</t>
    </rPh>
    <rPh sb="73" eb="75">
      <t>ジギョウ</t>
    </rPh>
    <rPh sb="75" eb="77">
      <t>キボ</t>
    </rPh>
    <rPh sb="77" eb="79">
      <t>ヒリツ</t>
    </rPh>
    <rPh sb="81" eb="82">
      <t>ヨコ</t>
    </rPh>
    <rPh sb="84" eb="86">
      <t>ケイコウ</t>
    </rPh>
    <rPh sb="91" eb="93">
      <t>ルイジ</t>
    </rPh>
    <rPh sb="93" eb="95">
      <t>ダンタイ</t>
    </rPh>
    <rPh sb="97" eb="99">
      <t>ヒカク</t>
    </rPh>
    <rPh sb="101" eb="102">
      <t>ヒク</t>
    </rPh>
    <rPh sb="103" eb="104">
      <t>アタイ</t>
    </rPh>
    <rPh sb="113" eb="115">
      <t>ケイヒ</t>
    </rPh>
    <rPh sb="115" eb="117">
      <t>カイシュウ</t>
    </rPh>
    <rPh sb="117" eb="118">
      <t>リツ</t>
    </rPh>
    <rPh sb="120" eb="121">
      <t>ヨコ</t>
    </rPh>
    <rPh sb="123" eb="125">
      <t>ケイコウ</t>
    </rPh>
    <rPh sb="129" eb="131">
      <t>ルイジ</t>
    </rPh>
    <rPh sb="131" eb="133">
      <t>ダンタイ</t>
    </rPh>
    <rPh sb="134" eb="136">
      <t>ヒカク</t>
    </rPh>
    <rPh sb="139" eb="141">
      <t>ジャッカン</t>
    </rPh>
    <rPh sb="141" eb="142">
      <t>タカ</t>
    </rPh>
    <rPh sb="143" eb="145">
      <t>スイジュン</t>
    </rPh>
    <rPh sb="151" eb="153">
      <t>オスイ</t>
    </rPh>
    <rPh sb="153" eb="155">
      <t>ショリ</t>
    </rPh>
    <rPh sb="155" eb="157">
      <t>ゲンカ</t>
    </rPh>
    <rPh sb="179" eb="181">
      <t>ジャッカン</t>
    </rPh>
    <rPh sb="183" eb="185">
      <t>スイジュン</t>
    </rPh>
    <rPh sb="191" eb="193">
      <t>シセツ</t>
    </rPh>
    <rPh sb="193" eb="196">
      <t>リヨウリツ</t>
    </rPh>
    <rPh sb="217" eb="220">
      <t>スイセンカ</t>
    </rPh>
    <rPh sb="220" eb="221">
      <t>リツ</t>
    </rPh>
    <rPh sb="222" eb="224">
      <t>ルイジ</t>
    </rPh>
    <rPh sb="224" eb="226">
      <t>ダンタイ</t>
    </rPh>
    <rPh sb="227" eb="229">
      <t>ヒカク</t>
    </rPh>
    <rPh sb="230" eb="231">
      <t>タカ</t>
    </rPh>
    <rPh sb="232" eb="234">
      <t>スイジュン</t>
    </rPh>
    <rPh sb="238" eb="240">
      <t>フキュウ</t>
    </rPh>
    <rPh sb="241" eb="242">
      <t>スス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</si>
</sst>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2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4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7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9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 applyProtection="1">
      <alignment vertical="center"/>
      <protection hidden="1"/>
    </xf>
    <xf numFmtId="0" fontId="16" fillId="0" borderId="0" xfId="1" applyFont="1">
      <alignment vertical="center"/>
    </xf>
    <xf numFmtId="0" fontId="2" fillId="3" borderId="2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1" xfId="1" applyFill="1" applyBorder="1">
      <alignment vertical="center"/>
    </xf>
    <xf numFmtId="0" fontId="2" fillId="3" borderId="12" xfId="1" applyFill="1" applyBorder="1">
      <alignment vertical="center"/>
    </xf>
    <xf numFmtId="0" fontId="2" fillId="3" borderId="2" xfId="1" applyFill="1" applyBorder="1" applyAlignment="1">
      <alignment vertical="center" shrinkToFit="1"/>
    </xf>
    <xf numFmtId="0" fontId="2" fillId="4" borderId="2" xfId="1" applyNumberFormat="1" applyFill="1" applyBorder="1" applyAlignment="1">
      <alignment vertical="center" shrinkToFit="1"/>
    </xf>
    <xf numFmtId="177" fontId="0" fillId="4" borderId="2" xfId="2" applyNumberFormat="1" applyFont="1" applyFill="1" applyBorder="1" applyAlignment="1">
      <alignment vertical="center" shrinkToFit="1"/>
    </xf>
    <xf numFmtId="178" fontId="0" fillId="4" borderId="2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2" xfId="1" applyNumberFormat="1" applyBorder="1" applyAlignment="1">
      <alignment vertical="center" shrinkToFit="1"/>
    </xf>
    <xf numFmtId="177" fontId="0" fillId="0" borderId="2" xfId="2" applyNumberFormat="1" applyFont="1" applyBorder="1" applyAlignment="1">
      <alignment vertical="center" shrinkToFit="1"/>
    </xf>
    <xf numFmtId="179" fontId="2" fillId="0" borderId="0" xfId="1" applyNumberFormat="1">
      <alignment vertical="center"/>
    </xf>
    <xf numFmtId="0" fontId="2" fillId="2" borderId="2" xfId="1" applyFill="1" applyBorder="1">
      <alignment vertical="center"/>
    </xf>
    <xf numFmtId="180" fontId="2" fillId="0" borderId="2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0" fontId="3" fillId="2" borderId="2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 applyProtection="1">
      <alignment horizontal="center" vertical="center"/>
      <protection hidden="1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176" fontId="5" fillId="0" borderId="2" xfId="1" applyNumberFormat="1" applyFont="1" applyBorder="1" applyAlignment="1" applyProtection="1">
      <alignment horizontal="center" vertical="center"/>
      <protection hidden="1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5" fillId="0" borderId="6" xfId="8" applyFont="1" applyBorder="1" applyAlignment="1" applyProtection="1">
      <alignment horizontal="left" vertical="top" wrapText="1"/>
      <protection locked="0"/>
    </xf>
    <xf numFmtId="0" fontId="5" fillId="0" borderId="0" xfId="8" applyFont="1" applyBorder="1" applyAlignment="1" applyProtection="1">
      <alignment horizontal="left" vertical="top" wrapText="1"/>
      <protection locked="0"/>
    </xf>
    <xf numFmtId="0" fontId="5" fillId="0" borderId="7" xfId="8" applyFont="1" applyBorder="1" applyAlignment="1" applyProtection="1">
      <alignment horizontal="left" vertical="top" wrapText="1"/>
      <protection locked="0"/>
    </xf>
    <xf numFmtId="0" fontId="5" fillId="0" borderId="8" xfId="8" applyFont="1" applyBorder="1" applyAlignment="1" applyProtection="1">
      <alignment horizontal="left" vertical="top" wrapText="1"/>
      <protection locked="0"/>
    </xf>
    <xf numFmtId="0" fontId="5" fillId="0" borderId="1" xfId="8" applyFont="1" applyBorder="1" applyAlignment="1" applyProtection="1">
      <alignment horizontal="left" vertical="top" wrapText="1"/>
      <protection locked="0"/>
    </xf>
    <xf numFmtId="0" fontId="5" fillId="0" borderId="9" xfId="8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2" fillId="3" borderId="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</cellXfs>
  <cellStyles count="19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2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055936"/>
        <c:axId val="820578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0.11</c:v>
                </c:pt>
                <c:pt idx="1">
                  <c:v>0.05</c:v>
                </c:pt>
                <c:pt idx="2">
                  <c:v>0.04</c:v>
                </c:pt>
                <c:pt idx="3">
                  <c:v>7.0000000000000007E-2</c:v>
                </c:pt>
                <c:pt idx="4">
                  <c:v>0.09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055936"/>
        <c:axId val="82057856"/>
      </c:lineChart>
      <c:dateAx>
        <c:axId val="820559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057856"/>
        <c:crosses val="autoZero"/>
        <c:auto val="1"/>
        <c:lblOffset val="100"/>
        <c:baseTimeUnit val="years"/>
      </c:dateAx>
      <c:valAx>
        <c:axId val="820578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055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86.98</c:v>
                </c:pt>
                <c:pt idx="1">
                  <c:v>87.98</c:v>
                </c:pt>
                <c:pt idx="2">
                  <c:v>97.31</c:v>
                </c:pt>
                <c:pt idx="3">
                  <c:v>97.3</c:v>
                </c:pt>
                <c:pt idx="4">
                  <c:v>91.53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362368"/>
        <c:axId val="843642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42.31</c:v>
                </c:pt>
                <c:pt idx="1">
                  <c:v>43.65</c:v>
                </c:pt>
                <c:pt idx="2">
                  <c:v>43.58</c:v>
                </c:pt>
                <c:pt idx="3">
                  <c:v>41.35</c:v>
                </c:pt>
                <c:pt idx="4">
                  <c:v>42.9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362368"/>
        <c:axId val="84364288"/>
      </c:lineChart>
      <c:dateAx>
        <c:axId val="843623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364288"/>
        <c:crosses val="autoZero"/>
        <c:auto val="1"/>
        <c:lblOffset val="100"/>
        <c:baseTimeUnit val="years"/>
      </c:dateAx>
      <c:valAx>
        <c:axId val="843642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3623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97.19</c:v>
                </c:pt>
                <c:pt idx="1">
                  <c:v>97.4</c:v>
                </c:pt>
                <c:pt idx="2">
                  <c:v>97.69</c:v>
                </c:pt>
                <c:pt idx="3">
                  <c:v>97.75</c:v>
                </c:pt>
                <c:pt idx="4">
                  <c:v>93.8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407040"/>
        <c:axId val="844089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81.3</c:v>
                </c:pt>
                <c:pt idx="1">
                  <c:v>82.2</c:v>
                </c:pt>
                <c:pt idx="2">
                  <c:v>82.35</c:v>
                </c:pt>
                <c:pt idx="3">
                  <c:v>82.9</c:v>
                </c:pt>
                <c:pt idx="4">
                  <c:v>83.5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07040"/>
        <c:axId val="84408960"/>
      </c:lineChart>
      <c:dateAx>
        <c:axId val="844070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408960"/>
        <c:crosses val="autoZero"/>
        <c:auto val="1"/>
        <c:lblOffset val="100"/>
        <c:baseTimeUnit val="years"/>
      </c:dateAx>
      <c:valAx>
        <c:axId val="844089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4070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61.05</c:v>
                </c:pt>
                <c:pt idx="1">
                  <c:v>74.77</c:v>
                </c:pt>
                <c:pt idx="2">
                  <c:v>80.27</c:v>
                </c:pt>
                <c:pt idx="3">
                  <c:v>84.6</c:v>
                </c:pt>
                <c:pt idx="4">
                  <c:v>107.35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100608"/>
        <c:axId val="821025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100608"/>
        <c:axId val="82102528"/>
      </c:lineChart>
      <c:dateAx>
        <c:axId val="821006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102528"/>
        <c:crosses val="autoZero"/>
        <c:auto val="1"/>
        <c:lblOffset val="100"/>
        <c:baseTimeUnit val="years"/>
      </c:dateAx>
      <c:valAx>
        <c:axId val="821025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1006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2448"/>
        <c:axId val="827943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92448"/>
        <c:axId val="82794368"/>
      </c:lineChart>
      <c:dateAx>
        <c:axId val="827924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794368"/>
        <c:crosses val="autoZero"/>
        <c:auto val="1"/>
        <c:lblOffset val="100"/>
        <c:baseTimeUnit val="years"/>
      </c:dateAx>
      <c:valAx>
        <c:axId val="827943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7924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149376"/>
        <c:axId val="841512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49376"/>
        <c:axId val="84151296"/>
      </c:lineChart>
      <c:dateAx>
        <c:axId val="841493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151296"/>
        <c:crosses val="autoZero"/>
        <c:auto val="1"/>
        <c:lblOffset val="100"/>
        <c:baseTimeUnit val="years"/>
      </c:dateAx>
      <c:valAx>
        <c:axId val="841512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1493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186624"/>
        <c:axId val="841885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86624"/>
        <c:axId val="84188544"/>
      </c:lineChart>
      <c:dateAx>
        <c:axId val="841866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188544"/>
        <c:crosses val="autoZero"/>
        <c:auto val="1"/>
        <c:lblOffset val="100"/>
        <c:baseTimeUnit val="years"/>
      </c:dateAx>
      <c:valAx>
        <c:axId val="841885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1866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497536"/>
        <c:axId val="844994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97536"/>
        <c:axId val="84499456"/>
      </c:lineChart>
      <c:dateAx>
        <c:axId val="844975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499456"/>
        <c:crosses val="autoZero"/>
        <c:auto val="1"/>
        <c:lblOffset val="100"/>
        <c:baseTimeUnit val="years"/>
      </c:dateAx>
      <c:valAx>
        <c:axId val="844994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4975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247.85</c:v>
                </c:pt>
                <c:pt idx="1">
                  <c:v>258.20999999999998</c:v>
                </c:pt>
                <c:pt idx="2">
                  <c:v>262</c:v>
                </c:pt>
                <c:pt idx="3">
                  <c:v>280.14999999999998</c:v>
                </c:pt>
                <c:pt idx="4">
                  <c:v>261.63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529920"/>
        <c:axId val="845318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1622.51</c:v>
                </c:pt>
                <c:pt idx="1">
                  <c:v>1569.13</c:v>
                </c:pt>
                <c:pt idx="2">
                  <c:v>1436</c:v>
                </c:pt>
                <c:pt idx="3">
                  <c:v>1434.89</c:v>
                </c:pt>
                <c:pt idx="4">
                  <c:v>1298.9100000000001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29920"/>
        <c:axId val="84531840"/>
      </c:lineChart>
      <c:dateAx>
        <c:axId val="845299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531840"/>
        <c:crosses val="autoZero"/>
        <c:auto val="1"/>
        <c:lblOffset val="100"/>
        <c:baseTimeUnit val="years"/>
      </c:dateAx>
      <c:valAx>
        <c:axId val="845318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529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187.95</c:v>
                </c:pt>
                <c:pt idx="1">
                  <c:v>96.5</c:v>
                </c:pt>
                <c:pt idx="2">
                  <c:v>96.41</c:v>
                </c:pt>
                <c:pt idx="3">
                  <c:v>96.58</c:v>
                </c:pt>
                <c:pt idx="4">
                  <c:v>99.07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290176"/>
        <c:axId val="843087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62.83</c:v>
                </c:pt>
                <c:pt idx="1">
                  <c:v>64.63</c:v>
                </c:pt>
                <c:pt idx="2">
                  <c:v>66.56</c:v>
                </c:pt>
                <c:pt idx="3">
                  <c:v>66.22</c:v>
                </c:pt>
                <c:pt idx="4">
                  <c:v>69.87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290176"/>
        <c:axId val="84308736"/>
      </c:lineChart>
      <c:dateAx>
        <c:axId val="842901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308736"/>
        <c:crosses val="autoZero"/>
        <c:auto val="1"/>
        <c:lblOffset val="100"/>
        <c:baseTimeUnit val="years"/>
      </c:dateAx>
      <c:valAx>
        <c:axId val="843087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2901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93.28</c:v>
                </c:pt>
                <c:pt idx="1">
                  <c:v>181.07</c:v>
                </c:pt>
                <c:pt idx="2">
                  <c:v>184.84</c:v>
                </c:pt>
                <c:pt idx="3">
                  <c:v>185.27</c:v>
                </c:pt>
                <c:pt idx="4">
                  <c:v>167.74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330368"/>
        <c:axId val="8433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250.43</c:v>
                </c:pt>
                <c:pt idx="1">
                  <c:v>245.75</c:v>
                </c:pt>
                <c:pt idx="2">
                  <c:v>244.29</c:v>
                </c:pt>
                <c:pt idx="3">
                  <c:v>246.72</c:v>
                </c:pt>
                <c:pt idx="4">
                  <c:v>234.96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330368"/>
        <c:axId val="84336640"/>
      </c:lineChart>
      <c:dateAx>
        <c:axId val="843303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336640"/>
        <c:crosses val="autoZero"/>
        <c:auto val="1"/>
        <c:lblOffset val="100"/>
        <c:baseTimeUnit val="years"/>
      </c:dateAx>
      <c:valAx>
        <c:axId val="8433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3303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【1,348.09】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【82.30】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【42.17】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【232.54】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【69.80】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Normal="100" workbookViewId="0">
      <selection activeCell="BL16" sqref="BL16:BZ44"/>
    </sheetView>
  </sheetViews>
  <sheetFormatPr defaultColWidth="2.625" defaultRowHeight="13.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</row>
    <row r="3" spans="1:78" ht="9.75" customHeight="1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</row>
    <row r="4" spans="1:78" ht="9.75" customHeight="1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</row>
    <row r="5" spans="1:78" ht="9.75" customHeigh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>
      <c r="A6" s="2"/>
      <c r="B6" s="43" t="str">
        <f>データ!H6</f>
        <v>滋賀県　野洲市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>
      <c r="A7" s="2"/>
      <c r="B7" s="44" t="s">
        <v>1</v>
      </c>
      <c r="C7" s="44"/>
      <c r="D7" s="44"/>
      <c r="E7" s="44"/>
      <c r="F7" s="44"/>
      <c r="G7" s="44"/>
      <c r="H7" s="44"/>
      <c r="I7" s="44" t="s">
        <v>2</v>
      </c>
      <c r="J7" s="44"/>
      <c r="K7" s="44"/>
      <c r="L7" s="44"/>
      <c r="M7" s="44"/>
      <c r="N7" s="44"/>
      <c r="O7" s="44"/>
      <c r="P7" s="44" t="s">
        <v>3</v>
      </c>
      <c r="Q7" s="44"/>
      <c r="R7" s="44"/>
      <c r="S7" s="44"/>
      <c r="T7" s="44"/>
      <c r="U7" s="44"/>
      <c r="V7" s="44"/>
      <c r="W7" s="44" t="s">
        <v>4</v>
      </c>
      <c r="X7" s="44"/>
      <c r="Y7" s="44"/>
      <c r="Z7" s="44"/>
      <c r="AA7" s="44"/>
      <c r="AB7" s="44"/>
      <c r="AC7" s="44"/>
      <c r="AD7" s="44" t="s">
        <v>5</v>
      </c>
      <c r="AE7" s="44"/>
      <c r="AF7" s="44"/>
      <c r="AG7" s="44"/>
      <c r="AH7" s="44"/>
      <c r="AI7" s="44"/>
      <c r="AJ7" s="44"/>
      <c r="AK7" s="4"/>
      <c r="AL7" s="44" t="s">
        <v>6</v>
      </c>
      <c r="AM7" s="44"/>
      <c r="AN7" s="44"/>
      <c r="AO7" s="44"/>
      <c r="AP7" s="44"/>
      <c r="AQ7" s="44"/>
      <c r="AR7" s="44"/>
      <c r="AS7" s="44"/>
      <c r="AT7" s="44" t="s">
        <v>7</v>
      </c>
      <c r="AU7" s="44"/>
      <c r="AV7" s="44"/>
      <c r="AW7" s="44"/>
      <c r="AX7" s="44"/>
      <c r="AY7" s="44"/>
      <c r="AZ7" s="44"/>
      <c r="BA7" s="44"/>
      <c r="BB7" s="44" t="s">
        <v>8</v>
      </c>
      <c r="BC7" s="44"/>
      <c r="BD7" s="44"/>
      <c r="BE7" s="44"/>
      <c r="BF7" s="44"/>
      <c r="BG7" s="44"/>
      <c r="BH7" s="44"/>
      <c r="BI7" s="44"/>
      <c r="BJ7" s="4"/>
      <c r="BK7" s="4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>
      <c r="A8" s="2"/>
      <c r="B8" s="48" t="str">
        <f>データ!I6</f>
        <v>法非適用</v>
      </c>
      <c r="C8" s="48"/>
      <c r="D8" s="48"/>
      <c r="E8" s="48"/>
      <c r="F8" s="48"/>
      <c r="G8" s="48"/>
      <c r="H8" s="48"/>
      <c r="I8" s="48" t="str">
        <f>データ!J6</f>
        <v>下水道事業</v>
      </c>
      <c r="J8" s="48"/>
      <c r="K8" s="48"/>
      <c r="L8" s="48"/>
      <c r="M8" s="48"/>
      <c r="N8" s="48"/>
      <c r="O8" s="48"/>
      <c r="P8" s="48" t="str">
        <f>データ!K6</f>
        <v>特定環境保全公共下水道</v>
      </c>
      <c r="Q8" s="48"/>
      <c r="R8" s="48"/>
      <c r="S8" s="48"/>
      <c r="T8" s="48"/>
      <c r="U8" s="48"/>
      <c r="V8" s="48"/>
      <c r="W8" s="48" t="str">
        <f>データ!L6</f>
        <v>D2</v>
      </c>
      <c r="X8" s="48"/>
      <c r="Y8" s="48"/>
      <c r="Z8" s="48"/>
      <c r="AA8" s="48"/>
      <c r="AB8" s="48"/>
      <c r="AC8" s="48"/>
      <c r="AD8" s="49" t="s">
        <v>122</v>
      </c>
      <c r="AE8" s="49"/>
      <c r="AF8" s="49"/>
      <c r="AG8" s="49"/>
      <c r="AH8" s="49"/>
      <c r="AI8" s="49"/>
      <c r="AJ8" s="49"/>
      <c r="AK8" s="4"/>
      <c r="AL8" s="50">
        <f>データ!S6</f>
        <v>50972</v>
      </c>
      <c r="AM8" s="50"/>
      <c r="AN8" s="50"/>
      <c r="AO8" s="50"/>
      <c r="AP8" s="50"/>
      <c r="AQ8" s="50"/>
      <c r="AR8" s="50"/>
      <c r="AS8" s="50"/>
      <c r="AT8" s="45">
        <f>データ!T6</f>
        <v>80.14</v>
      </c>
      <c r="AU8" s="45"/>
      <c r="AV8" s="45"/>
      <c r="AW8" s="45"/>
      <c r="AX8" s="45"/>
      <c r="AY8" s="45"/>
      <c r="AZ8" s="45"/>
      <c r="BA8" s="45"/>
      <c r="BB8" s="45">
        <f>データ!U6</f>
        <v>636.04</v>
      </c>
      <c r="BC8" s="45"/>
      <c r="BD8" s="45"/>
      <c r="BE8" s="45"/>
      <c r="BF8" s="45"/>
      <c r="BG8" s="45"/>
      <c r="BH8" s="45"/>
      <c r="BI8" s="45"/>
      <c r="BJ8" s="4"/>
      <c r="BK8" s="4"/>
      <c r="BL8" s="46" t="s">
        <v>10</v>
      </c>
      <c r="BM8" s="47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>
      <c r="A9" s="2"/>
      <c r="B9" s="44" t="s">
        <v>12</v>
      </c>
      <c r="C9" s="44"/>
      <c r="D9" s="44"/>
      <c r="E9" s="44"/>
      <c r="F9" s="44"/>
      <c r="G9" s="44"/>
      <c r="H9" s="44"/>
      <c r="I9" s="44" t="s">
        <v>13</v>
      </c>
      <c r="J9" s="44"/>
      <c r="K9" s="44"/>
      <c r="L9" s="44"/>
      <c r="M9" s="44"/>
      <c r="N9" s="44"/>
      <c r="O9" s="44"/>
      <c r="P9" s="44" t="s">
        <v>14</v>
      </c>
      <c r="Q9" s="44"/>
      <c r="R9" s="44"/>
      <c r="S9" s="44"/>
      <c r="T9" s="44"/>
      <c r="U9" s="44"/>
      <c r="V9" s="44"/>
      <c r="W9" s="44" t="s">
        <v>15</v>
      </c>
      <c r="X9" s="44"/>
      <c r="Y9" s="44"/>
      <c r="Z9" s="44"/>
      <c r="AA9" s="44"/>
      <c r="AB9" s="44"/>
      <c r="AC9" s="44"/>
      <c r="AD9" s="44" t="s">
        <v>16</v>
      </c>
      <c r="AE9" s="44"/>
      <c r="AF9" s="44"/>
      <c r="AG9" s="44"/>
      <c r="AH9" s="44"/>
      <c r="AI9" s="44"/>
      <c r="AJ9" s="44"/>
      <c r="AK9" s="4"/>
      <c r="AL9" s="44" t="s">
        <v>17</v>
      </c>
      <c r="AM9" s="44"/>
      <c r="AN9" s="44"/>
      <c r="AO9" s="44"/>
      <c r="AP9" s="44"/>
      <c r="AQ9" s="44"/>
      <c r="AR9" s="44"/>
      <c r="AS9" s="44"/>
      <c r="AT9" s="44" t="s">
        <v>18</v>
      </c>
      <c r="AU9" s="44"/>
      <c r="AV9" s="44"/>
      <c r="AW9" s="44"/>
      <c r="AX9" s="44"/>
      <c r="AY9" s="44"/>
      <c r="AZ9" s="44"/>
      <c r="BA9" s="44"/>
      <c r="BB9" s="44" t="s">
        <v>19</v>
      </c>
      <c r="BC9" s="44"/>
      <c r="BD9" s="44"/>
      <c r="BE9" s="44"/>
      <c r="BF9" s="44"/>
      <c r="BG9" s="44"/>
      <c r="BH9" s="44"/>
      <c r="BI9" s="44"/>
      <c r="BJ9" s="4"/>
      <c r="BK9" s="4"/>
      <c r="BL9" s="51" t="s">
        <v>20</v>
      </c>
      <c r="BM9" s="52"/>
      <c r="BN9" s="11" t="s">
        <v>21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 t="str">
        <f>データ!O6</f>
        <v>該当数値なし</v>
      </c>
      <c r="J10" s="45"/>
      <c r="K10" s="45"/>
      <c r="L10" s="45"/>
      <c r="M10" s="45"/>
      <c r="N10" s="45"/>
      <c r="O10" s="45"/>
      <c r="P10" s="45">
        <f>データ!P6</f>
        <v>20.38</v>
      </c>
      <c r="Q10" s="45"/>
      <c r="R10" s="45"/>
      <c r="S10" s="45"/>
      <c r="T10" s="45"/>
      <c r="U10" s="45"/>
      <c r="V10" s="45"/>
      <c r="W10" s="45">
        <f>データ!Q6</f>
        <v>88.47</v>
      </c>
      <c r="X10" s="45"/>
      <c r="Y10" s="45"/>
      <c r="Z10" s="45"/>
      <c r="AA10" s="45"/>
      <c r="AB10" s="45"/>
      <c r="AC10" s="45"/>
      <c r="AD10" s="50">
        <f>データ!R6</f>
        <v>2867</v>
      </c>
      <c r="AE10" s="50"/>
      <c r="AF10" s="50"/>
      <c r="AG10" s="50"/>
      <c r="AH10" s="50"/>
      <c r="AI10" s="50"/>
      <c r="AJ10" s="50"/>
      <c r="AK10" s="2"/>
      <c r="AL10" s="50">
        <f>データ!V6</f>
        <v>10369</v>
      </c>
      <c r="AM10" s="50"/>
      <c r="AN10" s="50"/>
      <c r="AO10" s="50"/>
      <c r="AP10" s="50"/>
      <c r="AQ10" s="50"/>
      <c r="AR10" s="50"/>
      <c r="AS10" s="50"/>
      <c r="AT10" s="45">
        <f>データ!W6</f>
        <v>2.92</v>
      </c>
      <c r="AU10" s="45"/>
      <c r="AV10" s="45"/>
      <c r="AW10" s="45"/>
      <c r="AX10" s="45"/>
      <c r="AY10" s="45"/>
      <c r="AZ10" s="45"/>
      <c r="BA10" s="45"/>
      <c r="BB10" s="45">
        <f>データ!X6</f>
        <v>3551.03</v>
      </c>
      <c r="BC10" s="45"/>
      <c r="BD10" s="45"/>
      <c r="BE10" s="45"/>
      <c r="BF10" s="45"/>
      <c r="BG10" s="45"/>
      <c r="BH10" s="45"/>
      <c r="BI10" s="45"/>
      <c r="BJ10" s="2"/>
      <c r="BK10" s="2"/>
      <c r="BL10" s="53" t="s">
        <v>22</v>
      </c>
      <c r="BM10" s="54"/>
      <c r="BN10" s="14" t="s">
        <v>23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>
      <c r="A16" s="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9"/>
      <c r="BK16" s="2"/>
      <c r="BL16" s="69" t="s">
        <v>123</v>
      </c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1"/>
    </row>
    <row r="17" spans="1:78" ht="13.5" customHeight="1">
      <c r="A17" s="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9"/>
      <c r="BK17" s="2"/>
      <c r="BL17" s="69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1"/>
    </row>
    <row r="18" spans="1:78" ht="13.5" customHeight="1">
      <c r="A18" s="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9"/>
      <c r="BK18" s="2"/>
      <c r="BL18" s="69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1"/>
    </row>
    <row r="19" spans="1:78" ht="13.5" customHeight="1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9"/>
      <c r="BK19" s="2"/>
      <c r="BL19" s="69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1"/>
    </row>
    <row r="20" spans="1:78" ht="13.5" customHeight="1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9"/>
      <c r="BK20" s="2"/>
      <c r="BL20" s="69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1"/>
    </row>
    <row r="21" spans="1:78" ht="13.5" customHeight="1">
      <c r="A21" s="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9"/>
      <c r="BK21" s="2"/>
      <c r="BL21" s="69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1"/>
    </row>
    <row r="22" spans="1:78" ht="13.5" customHeight="1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9"/>
      <c r="BK22" s="2"/>
      <c r="BL22" s="69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1"/>
    </row>
    <row r="23" spans="1:78" ht="13.5" customHeight="1">
      <c r="A23" s="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9"/>
      <c r="BK23" s="2"/>
      <c r="BL23" s="69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1"/>
    </row>
    <row r="24" spans="1:78" ht="13.5" customHeight="1">
      <c r="A24" s="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9"/>
      <c r="BK24" s="2"/>
      <c r="BL24" s="69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1"/>
    </row>
    <row r="25" spans="1:78" ht="13.5" customHeight="1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9"/>
      <c r="BK25" s="2"/>
      <c r="BL25" s="69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</row>
    <row r="26" spans="1:78" ht="13.5" customHeight="1">
      <c r="A26" s="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2"/>
      <c r="BL26" s="69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</row>
    <row r="27" spans="1:78" ht="13.5" customHeight="1">
      <c r="A27" s="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9"/>
      <c r="BK27" s="2"/>
      <c r="BL27" s="69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</row>
    <row r="28" spans="1:78" ht="13.5" customHeight="1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2"/>
      <c r="BL28" s="69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</row>
    <row r="29" spans="1:78" ht="13.5" customHeight="1">
      <c r="A29" s="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9"/>
      <c r="BK29" s="2"/>
      <c r="BL29" s="69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</row>
    <row r="30" spans="1:78" ht="13.5" customHeight="1">
      <c r="A30" s="2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9"/>
      <c r="BK30" s="2"/>
      <c r="BL30" s="69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</row>
    <row r="31" spans="1:78" ht="13.5" customHeight="1">
      <c r="A31" s="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9"/>
      <c r="BK31" s="2"/>
      <c r="BL31" s="69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</row>
    <row r="32" spans="1:78" ht="13.5" customHeight="1">
      <c r="A32" s="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9"/>
      <c r="BK32" s="2"/>
      <c r="BL32" s="69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</row>
    <row r="33" spans="1:78" ht="13.5" customHeight="1">
      <c r="A33" s="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9"/>
      <c r="BK33" s="2"/>
      <c r="BL33" s="69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</row>
    <row r="34" spans="1:78" ht="13.5" customHeight="1">
      <c r="A34" s="2"/>
      <c r="B34" s="17"/>
      <c r="C34" s="75" t="s">
        <v>27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20"/>
      <c r="R34" s="75" t="s">
        <v>28</v>
      </c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20"/>
      <c r="AG34" s="75" t="s">
        <v>29</v>
      </c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20"/>
      <c r="AV34" s="75" t="s">
        <v>30</v>
      </c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19"/>
      <c r="BK34" s="2"/>
      <c r="BL34" s="69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1"/>
    </row>
    <row r="35" spans="1:78" ht="13.5" customHeight="1">
      <c r="A35" s="2"/>
      <c r="B35" s="17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20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20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20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19"/>
      <c r="BK35" s="2"/>
      <c r="BL35" s="69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1"/>
    </row>
    <row r="36" spans="1:78" ht="13.5" customHeight="1">
      <c r="A36" s="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9"/>
      <c r="BK36" s="2"/>
      <c r="BL36" s="69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1"/>
    </row>
    <row r="37" spans="1:78" ht="13.5" customHeight="1">
      <c r="A37" s="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9"/>
      <c r="BK37" s="2"/>
      <c r="BL37" s="69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1"/>
    </row>
    <row r="38" spans="1:78" ht="13.5" customHeight="1">
      <c r="A38" s="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9"/>
      <c r="BK38" s="2"/>
      <c r="BL38" s="69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1"/>
    </row>
    <row r="39" spans="1:78" ht="13.5" customHeight="1">
      <c r="A39" s="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9"/>
      <c r="BK39" s="2"/>
      <c r="BL39" s="69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1"/>
    </row>
    <row r="40" spans="1:78" ht="13.5" customHeight="1">
      <c r="A40" s="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9"/>
      <c r="BK40" s="2"/>
      <c r="BL40" s="69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1"/>
    </row>
    <row r="41" spans="1:78" ht="13.5" customHeight="1">
      <c r="A41" s="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2"/>
      <c r="BL41" s="69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1"/>
    </row>
    <row r="42" spans="1:78" ht="13.5" customHeight="1">
      <c r="A42" s="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9"/>
      <c r="BK42" s="2"/>
      <c r="BL42" s="69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1"/>
    </row>
    <row r="43" spans="1:78" ht="13.5" customHeight="1">
      <c r="A43" s="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9"/>
      <c r="BK43" s="2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1"/>
    </row>
    <row r="44" spans="1:78" ht="13.5" customHeight="1">
      <c r="A44" s="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9"/>
      <c r="BK44" s="2"/>
      <c r="BL44" s="72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4"/>
    </row>
    <row r="45" spans="1:78" ht="13.5" customHeight="1">
      <c r="A45" s="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9"/>
      <c r="BK45" s="2"/>
      <c r="BL45" s="63" t="s">
        <v>31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>
      <c r="A46" s="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9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9"/>
      <c r="BK47" s="2"/>
      <c r="BL47" s="69" t="s">
        <v>120</v>
      </c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1"/>
    </row>
    <row r="48" spans="1:78" ht="13.5" customHeight="1">
      <c r="A48" s="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9"/>
      <c r="BK48" s="2"/>
      <c r="BL48" s="69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1"/>
    </row>
    <row r="49" spans="1:78" ht="13.5" customHeight="1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9"/>
      <c r="BK49" s="2"/>
      <c r="BL49" s="69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1"/>
    </row>
    <row r="50" spans="1:78" ht="13.5" customHeight="1">
      <c r="A50" s="2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9"/>
      <c r="BK50" s="2"/>
      <c r="BL50" s="69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1"/>
    </row>
    <row r="51" spans="1:78" ht="13.5" customHeight="1">
      <c r="A51" s="2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9"/>
      <c r="BK51" s="2"/>
      <c r="BL51" s="69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1"/>
    </row>
    <row r="52" spans="1:78" ht="13.5" customHeight="1">
      <c r="A52" s="2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9"/>
      <c r="BK52" s="2"/>
      <c r="BL52" s="69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1"/>
    </row>
    <row r="53" spans="1:78" ht="13.5" customHeight="1">
      <c r="A53" s="2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9"/>
      <c r="BK53" s="2"/>
      <c r="BL53" s="69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1"/>
    </row>
    <row r="54" spans="1:78" ht="13.5" customHeight="1">
      <c r="A54" s="2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9"/>
      <c r="BK54" s="2"/>
      <c r="BL54" s="69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1"/>
    </row>
    <row r="55" spans="1:78" ht="13.5" customHeight="1">
      <c r="A55" s="2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9"/>
      <c r="BK55" s="2"/>
      <c r="BL55" s="69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1"/>
    </row>
    <row r="56" spans="1:78" ht="13.5" customHeight="1">
      <c r="A56" s="2"/>
      <c r="B56" s="17"/>
      <c r="C56" s="75" t="s">
        <v>32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20"/>
      <c r="R56" s="75" t="s">
        <v>33</v>
      </c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20"/>
      <c r="AG56" s="75" t="s">
        <v>34</v>
      </c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20"/>
      <c r="AV56" s="75" t="s">
        <v>35</v>
      </c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19"/>
      <c r="BK56" s="2"/>
      <c r="BL56" s="69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1"/>
    </row>
    <row r="57" spans="1:78" ht="13.5" customHeight="1">
      <c r="A57" s="2"/>
      <c r="B57" s="17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20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20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20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19"/>
      <c r="BK57" s="2"/>
      <c r="BL57" s="69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1"/>
    </row>
    <row r="58" spans="1:78" ht="13.5" customHeight="1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69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1"/>
    </row>
    <row r="59" spans="1:78" ht="13.5" customHeight="1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69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1"/>
    </row>
    <row r="60" spans="1:78" ht="13.5" customHeight="1">
      <c r="A60" s="2"/>
      <c r="B60" s="60" t="s">
        <v>36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69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1"/>
    </row>
    <row r="61" spans="1:78" ht="13.5" customHeight="1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69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1"/>
    </row>
    <row r="62" spans="1:78" ht="13.5" customHeight="1">
      <c r="A62" s="2"/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9"/>
      <c r="BK62" s="2"/>
      <c r="BL62" s="69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1"/>
    </row>
    <row r="63" spans="1:78" ht="13.5" customHeight="1">
      <c r="A63" s="2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9"/>
      <c r="BK63" s="2"/>
      <c r="BL63" s="72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4"/>
    </row>
    <row r="64" spans="1:78" ht="13.5" customHeight="1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9"/>
      <c r="BK64" s="2"/>
      <c r="BL64" s="63" t="s">
        <v>37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>
      <c r="A65" s="2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>
      <c r="A66" s="2"/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9"/>
      <c r="BK66" s="2"/>
      <c r="BL66" s="69" t="s">
        <v>121</v>
      </c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1"/>
    </row>
    <row r="67" spans="1:78" ht="13.5" customHeight="1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9"/>
      <c r="BK67" s="2"/>
      <c r="BL67" s="69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1"/>
    </row>
    <row r="68" spans="1:78" ht="13.5" customHeight="1">
      <c r="A68" s="2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9"/>
      <c r="BK68" s="2"/>
      <c r="BL68" s="69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1"/>
    </row>
    <row r="69" spans="1:78" ht="13.5" customHeight="1">
      <c r="A69" s="2"/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9"/>
      <c r="BK69" s="2"/>
      <c r="BL69" s="69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1"/>
    </row>
    <row r="70" spans="1:78" ht="13.5" customHeight="1">
      <c r="A70" s="2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9"/>
      <c r="BK70" s="2"/>
      <c r="BL70" s="69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1"/>
    </row>
    <row r="71" spans="1:78" ht="13.5" customHeight="1">
      <c r="A71" s="2"/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9"/>
      <c r="BK71" s="2"/>
      <c r="BL71" s="69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1"/>
    </row>
    <row r="72" spans="1:78" ht="13.5" customHeight="1">
      <c r="A72" s="2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2"/>
      <c r="BL72" s="69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1"/>
    </row>
    <row r="73" spans="1:78" ht="13.5" customHeight="1">
      <c r="A73" s="2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9"/>
      <c r="BK73" s="2"/>
      <c r="BL73" s="69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1"/>
    </row>
    <row r="74" spans="1:78" ht="13.5" customHeight="1">
      <c r="A74" s="2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9"/>
      <c r="BK74" s="2"/>
      <c r="BL74" s="69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1"/>
    </row>
    <row r="75" spans="1:78" ht="13.5" customHeight="1">
      <c r="A75" s="2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9"/>
      <c r="BK75" s="2"/>
      <c r="BL75" s="69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1"/>
    </row>
    <row r="76" spans="1:78" ht="13.5" customHeight="1">
      <c r="A76" s="2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9"/>
      <c r="BK76" s="2"/>
      <c r="BL76" s="69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1"/>
    </row>
    <row r="77" spans="1:78" ht="13.5" customHeight="1">
      <c r="A77" s="2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2"/>
      <c r="BL77" s="69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1"/>
    </row>
    <row r="78" spans="1:78" ht="13.5" customHeight="1">
      <c r="A78" s="2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9"/>
      <c r="BK78" s="2"/>
      <c r="BL78" s="69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1"/>
    </row>
    <row r="79" spans="1:78" ht="13.5" customHeight="1">
      <c r="A79" s="2"/>
      <c r="B79" s="17"/>
      <c r="C79" s="75" t="s">
        <v>38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20"/>
      <c r="V79" s="20"/>
      <c r="W79" s="75" t="s">
        <v>39</v>
      </c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20"/>
      <c r="AP79" s="20"/>
      <c r="AQ79" s="75" t="s">
        <v>40</v>
      </c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18"/>
      <c r="BJ79" s="19"/>
      <c r="BK79" s="2"/>
      <c r="BL79" s="69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1"/>
    </row>
    <row r="80" spans="1:78" ht="13.5" customHeight="1">
      <c r="A80" s="2"/>
      <c r="B80" s="17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20"/>
      <c r="V80" s="20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20"/>
      <c r="AP80" s="20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18"/>
      <c r="BJ80" s="19"/>
      <c r="BK80" s="2"/>
      <c r="BL80" s="69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1"/>
    </row>
    <row r="81" spans="1:78" ht="13.5" customHeight="1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8"/>
      <c r="V81" s="18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8"/>
      <c r="AP81" s="18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8"/>
      <c r="BJ81" s="19"/>
      <c r="BK81" s="2"/>
      <c r="BL81" s="69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1"/>
    </row>
    <row r="82" spans="1:78" ht="13.5" customHeight="1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2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4"/>
    </row>
    <row r="83" spans="1:78">
      <c r="C83" s="2" t="s">
        <v>41</v>
      </c>
    </row>
    <row r="84" spans="1:78">
      <c r="C84" s="2" t="s">
        <v>42</v>
      </c>
    </row>
    <row r="85" spans="1:78" hidden="1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>
      <c r="B86" s="26"/>
      <c r="C86" s="26"/>
      <c r="D86" s="26"/>
      <c r="E86" s="26" t="str">
        <f>データ!AI6</f>
        <v/>
      </c>
      <c r="F86" s="26" t="s">
        <v>55</v>
      </c>
      <c r="G86" s="26" t="s">
        <v>55</v>
      </c>
      <c r="H86" s="26" t="str">
        <f>データ!BP6</f>
        <v>【1,348.09】</v>
      </c>
      <c r="I86" s="26" t="str">
        <f>データ!CA6</f>
        <v>【69.80】</v>
      </c>
      <c r="J86" s="26" t="str">
        <f>データ!CL6</f>
        <v>【232.54】</v>
      </c>
      <c r="K86" s="26" t="str">
        <f>データ!CW6</f>
        <v>【42.17】</v>
      </c>
      <c r="L86" s="26" t="str">
        <f>データ!DH6</f>
        <v>【82.30】</v>
      </c>
      <c r="M86" s="26" t="s">
        <v>55</v>
      </c>
      <c r="N86" s="26" t="s">
        <v>55</v>
      </c>
      <c r="O86" s="26" t="str">
        <f>データ!EO6</f>
        <v>【0.09】</v>
      </c>
    </row>
  </sheetData>
  <sheetProtection password="B319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/>
  <cols>
    <col min="1" max="1" width="9" style="3"/>
    <col min="2" max="144" width="11.875" style="3" customWidth="1"/>
    <col min="145" max="16384" width="9" style="3"/>
  </cols>
  <sheetData>
    <row r="1" spans="1:145">
      <c r="A1" s="3" t="s">
        <v>56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>
      <c r="A2" s="28" t="s">
        <v>57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>
      <c r="A3" s="28" t="s">
        <v>58</v>
      </c>
      <c r="B3" s="29" t="s">
        <v>59</v>
      </c>
      <c r="C3" s="29" t="s">
        <v>60</v>
      </c>
      <c r="D3" s="29" t="s">
        <v>61</v>
      </c>
      <c r="E3" s="29" t="s">
        <v>62</v>
      </c>
      <c r="F3" s="29" t="s">
        <v>63</v>
      </c>
      <c r="G3" s="29" t="s">
        <v>64</v>
      </c>
      <c r="H3" s="77" t="s">
        <v>65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66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36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>
      <c r="A4" s="28" t="s">
        <v>67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68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69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70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71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72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73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74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75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76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77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78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>
      <c r="A5" s="28" t="s">
        <v>79</v>
      </c>
      <c r="B5" s="31"/>
      <c r="C5" s="31"/>
      <c r="D5" s="31"/>
      <c r="E5" s="31"/>
      <c r="F5" s="31"/>
      <c r="G5" s="31"/>
      <c r="H5" s="32" t="s">
        <v>80</v>
      </c>
      <c r="I5" s="32" t="s">
        <v>81</v>
      </c>
      <c r="J5" s="32" t="s">
        <v>82</v>
      </c>
      <c r="K5" s="32" t="s">
        <v>83</v>
      </c>
      <c r="L5" s="32" t="s">
        <v>84</v>
      </c>
      <c r="M5" s="32" t="s">
        <v>5</v>
      </c>
      <c r="N5" s="32" t="s">
        <v>85</v>
      </c>
      <c r="O5" s="32" t="s">
        <v>86</v>
      </c>
      <c r="P5" s="32" t="s">
        <v>87</v>
      </c>
      <c r="Q5" s="32" t="s">
        <v>88</v>
      </c>
      <c r="R5" s="32" t="s">
        <v>89</v>
      </c>
      <c r="S5" s="32" t="s">
        <v>90</v>
      </c>
      <c r="T5" s="32" t="s">
        <v>91</v>
      </c>
      <c r="U5" s="32" t="s">
        <v>92</v>
      </c>
      <c r="V5" s="32" t="s">
        <v>93</v>
      </c>
      <c r="W5" s="32" t="s">
        <v>94</v>
      </c>
      <c r="X5" s="32" t="s">
        <v>95</v>
      </c>
      <c r="Y5" s="32" t="s">
        <v>96</v>
      </c>
      <c r="Z5" s="32" t="s">
        <v>97</v>
      </c>
      <c r="AA5" s="32" t="s">
        <v>98</v>
      </c>
      <c r="AB5" s="32" t="s">
        <v>99</v>
      </c>
      <c r="AC5" s="32" t="s">
        <v>100</v>
      </c>
      <c r="AD5" s="32" t="s">
        <v>101</v>
      </c>
      <c r="AE5" s="32" t="s">
        <v>102</v>
      </c>
      <c r="AF5" s="32" t="s">
        <v>103</v>
      </c>
      <c r="AG5" s="32" t="s">
        <v>104</v>
      </c>
      <c r="AH5" s="32" t="s">
        <v>105</v>
      </c>
      <c r="AI5" s="32" t="s">
        <v>43</v>
      </c>
      <c r="AJ5" s="32" t="s">
        <v>96</v>
      </c>
      <c r="AK5" s="32" t="s">
        <v>97</v>
      </c>
      <c r="AL5" s="32" t="s">
        <v>98</v>
      </c>
      <c r="AM5" s="32" t="s">
        <v>99</v>
      </c>
      <c r="AN5" s="32" t="s">
        <v>100</v>
      </c>
      <c r="AO5" s="32" t="s">
        <v>101</v>
      </c>
      <c r="AP5" s="32" t="s">
        <v>102</v>
      </c>
      <c r="AQ5" s="32" t="s">
        <v>103</v>
      </c>
      <c r="AR5" s="32" t="s">
        <v>104</v>
      </c>
      <c r="AS5" s="32" t="s">
        <v>105</v>
      </c>
      <c r="AT5" s="32" t="s">
        <v>106</v>
      </c>
      <c r="AU5" s="32" t="s">
        <v>96</v>
      </c>
      <c r="AV5" s="32" t="s">
        <v>97</v>
      </c>
      <c r="AW5" s="32" t="s">
        <v>98</v>
      </c>
      <c r="AX5" s="32" t="s">
        <v>99</v>
      </c>
      <c r="AY5" s="32" t="s">
        <v>100</v>
      </c>
      <c r="AZ5" s="32" t="s">
        <v>101</v>
      </c>
      <c r="BA5" s="32" t="s">
        <v>102</v>
      </c>
      <c r="BB5" s="32" t="s">
        <v>103</v>
      </c>
      <c r="BC5" s="32" t="s">
        <v>104</v>
      </c>
      <c r="BD5" s="32" t="s">
        <v>105</v>
      </c>
      <c r="BE5" s="32" t="s">
        <v>106</v>
      </c>
      <c r="BF5" s="32" t="s">
        <v>96</v>
      </c>
      <c r="BG5" s="32" t="s">
        <v>97</v>
      </c>
      <c r="BH5" s="32" t="s">
        <v>98</v>
      </c>
      <c r="BI5" s="32" t="s">
        <v>99</v>
      </c>
      <c r="BJ5" s="32" t="s">
        <v>100</v>
      </c>
      <c r="BK5" s="32" t="s">
        <v>101</v>
      </c>
      <c r="BL5" s="32" t="s">
        <v>102</v>
      </c>
      <c r="BM5" s="32" t="s">
        <v>103</v>
      </c>
      <c r="BN5" s="32" t="s">
        <v>104</v>
      </c>
      <c r="BO5" s="32" t="s">
        <v>105</v>
      </c>
      <c r="BP5" s="32" t="s">
        <v>106</v>
      </c>
      <c r="BQ5" s="32" t="s">
        <v>96</v>
      </c>
      <c r="BR5" s="32" t="s">
        <v>97</v>
      </c>
      <c r="BS5" s="32" t="s">
        <v>98</v>
      </c>
      <c r="BT5" s="32" t="s">
        <v>99</v>
      </c>
      <c r="BU5" s="32" t="s">
        <v>100</v>
      </c>
      <c r="BV5" s="32" t="s">
        <v>101</v>
      </c>
      <c r="BW5" s="32" t="s">
        <v>102</v>
      </c>
      <c r="BX5" s="32" t="s">
        <v>103</v>
      </c>
      <c r="BY5" s="32" t="s">
        <v>104</v>
      </c>
      <c r="BZ5" s="32" t="s">
        <v>105</v>
      </c>
      <c r="CA5" s="32" t="s">
        <v>106</v>
      </c>
      <c r="CB5" s="32" t="s">
        <v>96</v>
      </c>
      <c r="CC5" s="32" t="s">
        <v>97</v>
      </c>
      <c r="CD5" s="32" t="s">
        <v>98</v>
      </c>
      <c r="CE5" s="32" t="s">
        <v>99</v>
      </c>
      <c r="CF5" s="32" t="s">
        <v>100</v>
      </c>
      <c r="CG5" s="32" t="s">
        <v>101</v>
      </c>
      <c r="CH5" s="32" t="s">
        <v>102</v>
      </c>
      <c r="CI5" s="32" t="s">
        <v>103</v>
      </c>
      <c r="CJ5" s="32" t="s">
        <v>104</v>
      </c>
      <c r="CK5" s="32" t="s">
        <v>105</v>
      </c>
      <c r="CL5" s="32" t="s">
        <v>106</v>
      </c>
      <c r="CM5" s="32" t="s">
        <v>96</v>
      </c>
      <c r="CN5" s="32" t="s">
        <v>97</v>
      </c>
      <c r="CO5" s="32" t="s">
        <v>98</v>
      </c>
      <c r="CP5" s="32" t="s">
        <v>99</v>
      </c>
      <c r="CQ5" s="32" t="s">
        <v>100</v>
      </c>
      <c r="CR5" s="32" t="s">
        <v>101</v>
      </c>
      <c r="CS5" s="32" t="s">
        <v>102</v>
      </c>
      <c r="CT5" s="32" t="s">
        <v>103</v>
      </c>
      <c r="CU5" s="32" t="s">
        <v>104</v>
      </c>
      <c r="CV5" s="32" t="s">
        <v>105</v>
      </c>
      <c r="CW5" s="32" t="s">
        <v>106</v>
      </c>
      <c r="CX5" s="32" t="s">
        <v>96</v>
      </c>
      <c r="CY5" s="32" t="s">
        <v>97</v>
      </c>
      <c r="CZ5" s="32" t="s">
        <v>98</v>
      </c>
      <c r="DA5" s="32" t="s">
        <v>99</v>
      </c>
      <c r="DB5" s="32" t="s">
        <v>100</v>
      </c>
      <c r="DC5" s="32" t="s">
        <v>101</v>
      </c>
      <c r="DD5" s="32" t="s">
        <v>102</v>
      </c>
      <c r="DE5" s="32" t="s">
        <v>103</v>
      </c>
      <c r="DF5" s="32" t="s">
        <v>104</v>
      </c>
      <c r="DG5" s="32" t="s">
        <v>105</v>
      </c>
      <c r="DH5" s="32" t="s">
        <v>106</v>
      </c>
      <c r="DI5" s="32" t="s">
        <v>96</v>
      </c>
      <c r="DJ5" s="32" t="s">
        <v>97</v>
      </c>
      <c r="DK5" s="32" t="s">
        <v>98</v>
      </c>
      <c r="DL5" s="32" t="s">
        <v>99</v>
      </c>
      <c r="DM5" s="32" t="s">
        <v>100</v>
      </c>
      <c r="DN5" s="32" t="s">
        <v>101</v>
      </c>
      <c r="DO5" s="32" t="s">
        <v>102</v>
      </c>
      <c r="DP5" s="32" t="s">
        <v>103</v>
      </c>
      <c r="DQ5" s="32" t="s">
        <v>104</v>
      </c>
      <c r="DR5" s="32" t="s">
        <v>105</v>
      </c>
      <c r="DS5" s="32" t="s">
        <v>106</v>
      </c>
      <c r="DT5" s="32" t="s">
        <v>96</v>
      </c>
      <c r="DU5" s="32" t="s">
        <v>97</v>
      </c>
      <c r="DV5" s="32" t="s">
        <v>98</v>
      </c>
      <c r="DW5" s="32" t="s">
        <v>99</v>
      </c>
      <c r="DX5" s="32" t="s">
        <v>100</v>
      </c>
      <c r="DY5" s="32" t="s">
        <v>101</v>
      </c>
      <c r="DZ5" s="32" t="s">
        <v>102</v>
      </c>
      <c r="EA5" s="32" t="s">
        <v>103</v>
      </c>
      <c r="EB5" s="32" t="s">
        <v>104</v>
      </c>
      <c r="EC5" s="32" t="s">
        <v>105</v>
      </c>
      <c r="ED5" s="32" t="s">
        <v>106</v>
      </c>
      <c r="EE5" s="32" t="s">
        <v>96</v>
      </c>
      <c r="EF5" s="32" t="s">
        <v>97</v>
      </c>
      <c r="EG5" s="32" t="s">
        <v>98</v>
      </c>
      <c r="EH5" s="32" t="s">
        <v>99</v>
      </c>
      <c r="EI5" s="32" t="s">
        <v>100</v>
      </c>
      <c r="EJ5" s="32" t="s">
        <v>101</v>
      </c>
      <c r="EK5" s="32" t="s">
        <v>102</v>
      </c>
      <c r="EL5" s="32" t="s">
        <v>103</v>
      </c>
      <c r="EM5" s="32" t="s">
        <v>104</v>
      </c>
      <c r="EN5" s="32" t="s">
        <v>105</v>
      </c>
      <c r="EO5" s="32" t="s">
        <v>106</v>
      </c>
    </row>
    <row r="6" spans="1:145" s="36" customFormat="1">
      <c r="A6" s="28" t="s">
        <v>107</v>
      </c>
      <c r="B6" s="33">
        <f>B7</f>
        <v>2016</v>
      </c>
      <c r="C6" s="33">
        <f t="shared" ref="C6:X6" si="3">C7</f>
        <v>252107</v>
      </c>
      <c r="D6" s="33">
        <f t="shared" si="3"/>
        <v>47</v>
      </c>
      <c r="E6" s="33">
        <f t="shared" si="3"/>
        <v>17</v>
      </c>
      <c r="F6" s="33">
        <f t="shared" si="3"/>
        <v>4</v>
      </c>
      <c r="G6" s="33">
        <f t="shared" si="3"/>
        <v>0</v>
      </c>
      <c r="H6" s="33" t="str">
        <f t="shared" si="3"/>
        <v>滋賀県　野洲市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特定環境保全公共下水道</v>
      </c>
      <c r="L6" s="33" t="str">
        <f t="shared" si="3"/>
        <v>D2</v>
      </c>
      <c r="M6" s="33">
        <f t="shared" si="3"/>
        <v>0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20.38</v>
      </c>
      <c r="Q6" s="34">
        <f t="shared" si="3"/>
        <v>88.47</v>
      </c>
      <c r="R6" s="34">
        <f t="shared" si="3"/>
        <v>2867</v>
      </c>
      <c r="S6" s="34">
        <f t="shared" si="3"/>
        <v>50972</v>
      </c>
      <c r="T6" s="34">
        <f t="shared" si="3"/>
        <v>80.14</v>
      </c>
      <c r="U6" s="34">
        <f t="shared" si="3"/>
        <v>636.04</v>
      </c>
      <c r="V6" s="34">
        <f t="shared" si="3"/>
        <v>10369</v>
      </c>
      <c r="W6" s="34">
        <f t="shared" si="3"/>
        <v>2.92</v>
      </c>
      <c r="X6" s="34">
        <f t="shared" si="3"/>
        <v>3551.03</v>
      </c>
      <c r="Y6" s="35">
        <f>IF(Y7="",NA(),Y7)</f>
        <v>61.05</v>
      </c>
      <c r="Z6" s="35">
        <f t="shared" ref="Z6:AH6" si="4">IF(Z7="",NA(),Z7)</f>
        <v>74.77</v>
      </c>
      <c r="AA6" s="35">
        <f t="shared" si="4"/>
        <v>80.27</v>
      </c>
      <c r="AB6" s="35">
        <f t="shared" si="4"/>
        <v>84.6</v>
      </c>
      <c r="AC6" s="35">
        <f t="shared" si="4"/>
        <v>107.35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247.85</v>
      </c>
      <c r="BG6" s="35">
        <f t="shared" ref="BG6:BO6" si="7">IF(BG7="",NA(),BG7)</f>
        <v>258.20999999999998</v>
      </c>
      <c r="BH6" s="35">
        <f t="shared" si="7"/>
        <v>262</v>
      </c>
      <c r="BI6" s="35">
        <f t="shared" si="7"/>
        <v>280.14999999999998</v>
      </c>
      <c r="BJ6" s="35">
        <f t="shared" si="7"/>
        <v>261.63</v>
      </c>
      <c r="BK6" s="35">
        <f t="shared" si="7"/>
        <v>1622.51</v>
      </c>
      <c r="BL6" s="35">
        <f t="shared" si="7"/>
        <v>1569.13</v>
      </c>
      <c r="BM6" s="35">
        <f t="shared" si="7"/>
        <v>1436</v>
      </c>
      <c r="BN6" s="35">
        <f t="shared" si="7"/>
        <v>1434.89</v>
      </c>
      <c r="BO6" s="35">
        <f t="shared" si="7"/>
        <v>1298.9100000000001</v>
      </c>
      <c r="BP6" s="34" t="str">
        <f>IF(BP7="","",IF(BP7="-","【-】","【"&amp;SUBSTITUTE(TEXT(BP7,"#,##0.00"),"-","△")&amp;"】"))</f>
        <v>【1,348.09】</v>
      </c>
      <c r="BQ6" s="35">
        <f>IF(BQ7="",NA(),BQ7)</f>
        <v>187.95</v>
      </c>
      <c r="BR6" s="35">
        <f t="shared" ref="BR6:BZ6" si="8">IF(BR7="",NA(),BR7)</f>
        <v>96.5</v>
      </c>
      <c r="BS6" s="35">
        <f t="shared" si="8"/>
        <v>96.41</v>
      </c>
      <c r="BT6" s="35">
        <f t="shared" si="8"/>
        <v>96.58</v>
      </c>
      <c r="BU6" s="35">
        <f t="shared" si="8"/>
        <v>99.07</v>
      </c>
      <c r="BV6" s="35">
        <f t="shared" si="8"/>
        <v>62.83</v>
      </c>
      <c r="BW6" s="35">
        <f t="shared" si="8"/>
        <v>64.63</v>
      </c>
      <c r="BX6" s="35">
        <f t="shared" si="8"/>
        <v>66.56</v>
      </c>
      <c r="BY6" s="35">
        <f t="shared" si="8"/>
        <v>66.22</v>
      </c>
      <c r="BZ6" s="35">
        <f t="shared" si="8"/>
        <v>69.87</v>
      </c>
      <c r="CA6" s="34" t="str">
        <f>IF(CA7="","",IF(CA7="-","【-】","【"&amp;SUBSTITUTE(TEXT(CA7,"#,##0.00"),"-","△")&amp;"】"))</f>
        <v>【69.80】</v>
      </c>
      <c r="CB6" s="35">
        <f>IF(CB7="",NA(),CB7)</f>
        <v>93.28</v>
      </c>
      <c r="CC6" s="35">
        <f t="shared" ref="CC6:CK6" si="9">IF(CC7="",NA(),CC7)</f>
        <v>181.07</v>
      </c>
      <c r="CD6" s="35">
        <f t="shared" si="9"/>
        <v>184.84</v>
      </c>
      <c r="CE6" s="35">
        <f t="shared" si="9"/>
        <v>185.27</v>
      </c>
      <c r="CF6" s="35">
        <f t="shared" si="9"/>
        <v>167.74</v>
      </c>
      <c r="CG6" s="35">
        <f t="shared" si="9"/>
        <v>250.43</v>
      </c>
      <c r="CH6" s="35">
        <f t="shared" si="9"/>
        <v>245.75</v>
      </c>
      <c r="CI6" s="35">
        <f t="shared" si="9"/>
        <v>244.29</v>
      </c>
      <c r="CJ6" s="35">
        <f t="shared" si="9"/>
        <v>246.72</v>
      </c>
      <c r="CK6" s="35">
        <f t="shared" si="9"/>
        <v>234.96</v>
      </c>
      <c r="CL6" s="34" t="str">
        <f>IF(CL7="","",IF(CL7="-","【-】","【"&amp;SUBSTITUTE(TEXT(CL7,"#,##0.00"),"-","△")&amp;"】"))</f>
        <v>【232.54】</v>
      </c>
      <c r="CM6" s="35">
        <f>IF(CM7="",NA(),CM7)</f>
        <v>86.98</v>
      </c>
      <c r="CN6" s="35">
        <f t="shared" ref="CN6:CV6" si="10">IF(CN7="",NA(),CN7)</f>
        <v>87.98</v>
      </c>
      <c r="CO6" s="35">
        <f t="shared" si="10"/>
        <v>97.31</v>
      </c>
      <c r="CP6" s="35">
        <f t="shared" si="10"/>
        <v>97.3</v>
      </c>
      <c r="CQ6" s="35">
        <f t="shared" si="10"/>
        <v>91.53</v>
      </c>
      <c r="CR6" s="35">
        <f t="shared" si="10"/>
        <v>42.31</v>
      </c>
      <c r="CS6" s="35">
        <f t="shared" si="10"/>
        <v>43.65</v>
      </c>
      <c r="CT6" s="35">
        <f t="shared" si="10"/>
        <v>43.58</v>
      </c>
      <c r="CU6" s="35">
        <f t="shared" si="10"/>
        <v>41.35</v>
      </c>
      <c r="CV6" s="35">
        <f t="shared" si="10"/>
        <v>42.9</v>
      </c>
      <c r="CW6" s="34" t="str">
        <f>IF(CW7="","",IF(CW7="-","【-】","【"&amp;SUBSTITUTE(TEXT(CW7,"#,##0.00"),"-","△")&amp;"】"))</f>
        <v>【42.17】</v>
      </c>
      <c r="CX6" s="35">
        <f>IF(CX7="",NA(),CX7)</f>
        <v>97.19</v>
      </c>
      <c r="CY6" s="35">
        <f t="shared" ref="CY6:DG6" si="11">IF(CY7="",NA(),CY7)</f>
        <v>97.4</v>
      </c>
      <c r="CZ6" s="35">
        <f t="shared" si="11"/>
        <v>97.69</v>
      </c>
      <c r="DA6" s="35">
        <f t="shared" si="11"/>
        <v>97.75</v>
      </c>
      <c r="DB6" s="35">
        <f t="shared" si="11"/>
        <v>93.8</v>
      </c>
      <c r="DC6" s="35">
        <f t="shared" si="11"/>
        <v>81.3</v>
      </c>
      <c r="DD6" s="35">
        <f t="shared" si="11"/>
        <v>82.2</v>
      </c>
      <c r="DE6" s="35">
        <f t="shared" si="11"/>
        <v>82.35</v>
      </c>
      <c r="DF6" s="35">
        <f t="shared" si="11"/>
        <v>82.9</v>
      </c>
      <c r="DG6" s="35">
        <f t="shared" si="11"/>
        <v>83.5</v>
      </c>
      <c r="DH6" s="34" t="str">
        <f>IF(DH7="","",IF(DH7="-","【-】","【"&amp;SUBSTITUTE(TEXT(DH7,"#,##0.00"),"-","△")&amp;"】"))</f>
        <v>【82.30】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0.11</v>
      </c>
      <c r="EK6" s="35">
        <f t="shared" si="14"/>
        <v>0.05</v>
      </c>
      <c r="EL6" s="35">
        <f t="shared" si="14"/>
        <v>0.04</v>
      </c>
      <c r="EM6" s="35">
        <f t="shared" si="14"/>
        <v>7.0000000000000007E-2</v>
      </c>
      <c r="EN6" s="35">
        <f t="shared" si="14"/>
        <v>0.09</v>
      </c>
      <c r="EO6" s="34" t="str">
        <f>IF(EO7="","",IF(EO7="-","【-】","【"&amp;SUBSTITUTE(TEXT(EO7,"#,##0.00"),"-","△")&amp;"】"))</f>
        <v>【0.09】</v>
      </c>
    </row>
    <row r="7" spans="1:145" s="36" customFormat="1">
      <c r="A7" s="28"/>
      <c r="B7" s="37">
        <v>2016</v>
      </c>
      <c r="C7" s="37">
        <v>252107</v>
      </c>
      <c r="D7" s="37">
        <v>47</v>
      </c>
      <c r="E7" s="37">
        <v>17</v>
      </c>
      <c r="F7" s="37">
        <v>4</v>
      </c>
      <c r="G7" s="37">
        <v>0</v>
      </c>
      <c r="H7" s="37" t="s">
        <v>108</v>
      </c>
      <c r="I7" s="37" t="s">
        <v>109</v>
      </c>
      <c r="J7" s="37" t="s">
        <v>110</v>
      </c>
      <c r="K7" s="37" t="s">
        <v>111</v>
      </c>
      <c r="L7" s="37" t="s">
        <v>112</v>
      </c>
      <c r="M7" s="37"/>
      <c r="N7" s="38" t="s">
        <v>113</v>
      </c>
      <c r="O7" s="38" t="s">
        <v>114</v>
      </c>
      <c r="P7" s="38">
        <v>20.38</v>
      </c>
      <c r="Q7" s="38">
        <v>88.47</v>
      </c>
      <c r="R7" s="38">
        <v>2867</v>
      </c>
      <c r="S7" s="38">
        <v>50972</v>
      </c>
      <c r="T7" s="38">
        <v>80.14</v>
      </c>
      <c r="U7" s="38">
        <v>636.04</v>
      </c>
      <c r="V7" s="38">
        <v>10369</v>
      </c>
      <c r="W7" s="38">
        <v>2.92</v>
      </c>
      <c r="X7" s="38">
        <v>3551.03</v>
      </c>
      <c r="Y7" s="38">
        <v>61.05</v>
      </c>
      <c r="Z7" s="38">
        <v>74.77</v>
      </c>
      <c r="AA7" s="38">
        <v>80.27</v>
      </c>
      <c r="AB7" s="38">
        <v>84.6</v>
      </c>
      <c r="AC7" s="38">
        <v>107.35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247.85</v>
      </c>
      <c r="BG7" s="38">
        <v>258.20999999999998</v>
      </c>
      <c r="BH7" s="38">
        <v>262</v>
      </c>
      <c r="BI7" s="38">
        <v>280.14999999999998</v>
      </c>
      <c r="BJ7" s="38">
        <v>261.63</v>
      </c>
      <c r="BK7" s="38">
        <v>1622.51</v>
      </c>
      <c r="BL7" s="38">
        <v>1569.13</v>
      </c>
      <c r="BM7" s="38">
        <v>1436</v>
      </c>
      <c r="BN7" s="38">
        <v>1434.89</v>
      </c>
      <c r="BO7" s="38">
        <v>1298.9100000000001</v>
      </c>
      <c r="BP7" s="38">
        <v>1348.09</v>
      </c>
      <c r="BQ7" s="38">
        <v>187.95</v>
      </c>
      <c r="BR7" s="38">
        <v>96.5</v>
      </c>
      <c r="BS7" s="38">
        <v>96.41</v>
      </c>
      <c r="BT7" s="38">
        <v>96.58</v>
      </c>
      <c r="BU7" s="38">
        <v>99.07</v>
      </c>
      <c r="BV7" s="38">
        <v>62.83</v>
      </c>
      <c r="BW7" s="38">
        <v>64.63</v>
      </c>
      <c r="BX7" s="38">
        <v>66.56</v>
      </c>
      <c r="BY7" s="38">
        <v>66.22</v>
      </c>
      <c r="BZ7" s="38">
        <v>69.87</v>
      </c>
      <c r="CA7" s="38">
        <v>69.8</v>
      </c>
      <c r="CB7" s="38">
        <v>93.28</v>
      </c>
      <c r="CC7" s="38">
        <v>181.07</v>
      </c>
      <c r="CD7" s="38">
        <v>184.84</v>
      </c>
      <c r="CE7" s="38">
        <v>185.27</v>
      </c>
      <c r="CF7" s="38">
        <v>167.74</v>
      </c>
      <c r="CG7" s="38">
        <v>250.43</v>
      </c>
      <c r="CH7" s="38">
        <v>245.75</v>
      </c>
      <c r="CI7" s="38">
        <v>244.29</v>
      </c>
      <c r="CJ7" s="38">
        <v>246.72</v>
      </c>
      <c r="CK7" s="38">
        <v>234.96</v>
      </c>
      <c r="CL7" s="38">
        <v>232.54</v>
      </c>
      <c r="CM7" s="38">
        <v>86.98</v>
      </c>
      <c r="CN7" s="38">
        <v>87.98</v>
      </c>
      <c r="CO7" s="38">
        <v>97.31</v>
      </c>
      <c r="CP7" s="38">
        <v>97.3</v>
      </c>
      <c r="CQ7" s="38">
        <v>91.53</v>
      </c>
      <c r="CR7" s="38">
        <v>42.31</v>
      </c>
      <c r="CS7" s="38">
        <v>43.65</v>
      </c>
      <c r="CT7" s="38">
        <v>43.58</v>
      </c>
      <c r="CU7" s="38">
        <v>41.35</v>
      </c>
      <c r="CV7" s="38">
        <v>42.9</v>
      </c>
      <c r="CW7" s="38">
        <v>42.17</v>
      </c>
      <c r="CX7" s="38">
        <v>97.19</v>
      </c>
      <c r="CY7" s="38">
        <v>97.4</v>
      </c>
      <c r="CZ7" s="38">
        <v>97.69</v>
      </c>
      <c r="DA7" s="38">
        <v>97.75</v>
      </c>
      <c r="DB7" s="38">
        <v>93.8</v>
      </c>
      <c r="DC7" s="38">
        <v>81.3</v>
      </c>
      <c r="DD7" s="38">
        <v>82.2</v>
      </c>
      <c r="DE7" s="38">
        <v>82.35</v>
      </c>
      <c r="DF7" s="38">
        <v>82.9</v>
      </c>
      <c r="DG7" s="38">
        <v>83.5</v>
      </c>
      <c r="DH7" s="38">
        <v>82.3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0.11</v>
      </c>
      <c r="EK7" s="38">
        <v>0.05</v>
      </c>
      <c r="EL7" s="38">
        <v>0.04</v>
      </c>
      <c r="EM7" s="38">
        <v>7.0000000000000007E-2</v>
      </c>
      <c r="EN7" s="38">
        <v>0.09</v>
      </c>
      <c r="EO7" s="38">
        <v>0.09</v>
      </c>
    </row>
    <row r="8" spans="1:14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>
      <c r="A9" s="40"/>
      <c r="B9" s="40" t="s">
        <v>115</v>
      </c>
      <c r="C9" s="40" t="s">
        <v>116</v>
      </c>
      <c r="D9" s="40" t="s">
        <v>117</v>
      </c>
      <c r="E9" s="40" t="s">
        <v>118</v>
      </c>
      <c r="F9" s="40" t="s">
        <v>119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>
      <c r="A10" s="40" t="s">
        <v>59</v>
      </c>
      <c r="B10" s="41">
        <f>DATEVALUE($B$6-4&amp;"年1月1日")</f>
        <v>40909</v>
      </c>
      <c r="C10" s="41">
        <f>DATEVALUE($B$6-3&amp;"年1月1日")</f>
        <v>41275</v>
      </c>
      <c r="D10" s="41">
        <f>DATEVALUE($B$6-2&amp;"年1月1日")</f>
        <v>41640</v>
      </c>
      <c r="E10" s="41">
        <f>DATEVALUE($B$6-1&amp;"年1月1日")</f>
        <v>42005</v>
      </c>
      <c r="F10" s="41">
        <f>DATEVALUE($B$6&amp;"年1月1日")</f>
        <v>42370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w</cp:lastModifiedBy>
  <cp:lastPrinted>2018-02-22T04:38:40Z</cp:lastPrinted>
  <dcterms:created xsi:type="dcterms:W3CDTF">2017-12-25T02:20:23Z</dcterms:created>
  <dcterms:modified xsi:type="dcterms:W3CDTF">2018-02-22T04:38:41Z</dcterms:modified>
  <cp:category/>
</cp:coreProperties>
</file>