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401A_総括\各種調査データ\滋賀県からの調査\「経営比較分析表」の分析等について\R1\"/>
    </mc:Choice>
  </mc:AlternateContent>
  <workbookProtection workbookAlgorithmName="SHA-512" workbookHashValue="AEGddXQ4ehcLKLxeslNEvxer6iUFuezhI5MkcXPvSXvrNZ4bs8cOD6aQ+LruLAifQEgMZHhWOk6YM7VCEVFDbw==" workbookSaltValue="YVjBw77IHZBL4+WOoY+QmQ==" workbookSpinCount="100000" lockStructure="1"/>
  <bookViews>
    <workbookView xWindow="0" yWindow="0" windowWidth="15360" windowHeight="763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<sst xmlns="http://schemas.openxmlformats.org/spreadsheetml/2006/main" count="225" uniqueCount="112">
  <si>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</si>
  <si>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</si>
  <si>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</si>
  <si>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</si>
  <si>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</si>
  <si>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</si>
  <si>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</si>
  <si>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</si>
  <si>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</si>
  <si>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</si>
  <si>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</si>
  <si>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</si>
  <si>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</si>
  <si>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</si>
  <si>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</si>
  <si>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</si>
  <si>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</si>
  <si>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</si>
  <si>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</si>
  <si>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</si>
  <si>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</si>
  <si>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</si>
  <si>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</si>
  <si>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</si>
  <si>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</si>
  <si>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</si>
  <si>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</si>
  <si>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</si>
  <si>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</si>
  <si>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</si>
  <si>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</si>
  <si>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</si>
  <si>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</si>
  <si>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</si>
  <si>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</si>
  <si>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</si>
  <si>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</si>
  <si>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</si>
  <si>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</si>
  <si>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</si>
  <si>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</si>
  <si>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</si>
  <si>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</si>
  <si>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</si>
  <si>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</si>
  <si>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</si>
  <si>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</si>
  <si>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</si>
  <si>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</si>
  <si>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</si>
  <si>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</si>
  <si>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</si>
  <si>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</si>
  <si>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</si>
  <si>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</si>
  <si>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</si>
  <si>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</si>
  <si>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</si>
  <si>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</si>
  <si>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</si>
  <si>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</si>
  <si>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</si>
  <si>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</si>
  <si>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</si>
  <si>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</si>
  <si>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</si>
  <si>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</si>
  <si>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</si>
  <si>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</si>
  <si>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</si>
  <si>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</si>
  <si>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</si>
  <si>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</si>
  <si>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</si>
  <si>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</si>
  <si>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</si>
  <si>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</si>
  <si>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</si>
  <si>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</si>
  <si>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</si>
  <si>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</si>
  <si>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</si>
  <si>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</si>
  <si>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</si>
  <si>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</si>
  <si>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</si>
  <si>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</si>
  <si>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</si>
  <si>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</si>
  <si>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</si>
  <si>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</si>
  <si>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</si>
  <si>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</si>
  <si>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</si>
  <si>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</si>
  <si>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</si>
  <si>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</si>
  <si>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</si>
  <si>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</si>
  <si>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</si>
  <si>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</si>
  <si>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</si>
  <si>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</si>
  <si>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</si>
  <si>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</si>
  <si>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</si>
  <si>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</si>
  <si>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</si>
  <si>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</si>
  <si>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子・熊野簡易水道事業は、給水戸数が少なく料金収入が少ないため、①収益的収支比率については、100%を大きく下回っており、一般会計からの繰入に大きく頼らざるを得ない状況となっています。平成30年度については、大規模な機器修繕工事等を行い、歳出に対する一般会計からの繰入金が多くなったため、比率が増加しました。
　当該事業は、平成１４年度から供給を開始した比較的新しい事業であるため、「④企業債残高対給水収益比率」のとおり、地方債残高の比率が類似団体よりも高くなっています。この結果、「⑤料金回収率」も低く、「⑥給水原価」が高額となっていますが、地方債の償還は平成４３年度に完了するため、それ以降については「⑤料金回収率」が37％程度、「⑥給水原価」も650円程度となり、類似団体と同水準になる見込みです。
 ただし、給水収益の減少や、修繕、更新といった新たな支出も発生するため、引き続き経営改善のための取り組みが必要となります。
 「⑦施設利用率」については、類似団体との差異も小さく、また大規模漏水事故等有事の際の活用も踏まえると概ね適正であると判断できます。また、「⑧有収率」もここ3ヵ年度90％を超え高い数値を示していることから、適正な管理ができていると判断しています。</t>
    <rPh sb="27" eb="28">
      <t>スク</t>
    </rPh>
    <rPh sb="93" eb="95">
      <t>ヘイセイ</t>
    </rPh>
    <rPh sb="97" eb="99">
      <t>ネンド</t>
    </rPh>
    <rPh sb="105" eb="106">
      <t>オオ</t>
    </rPh>
    <rPh sb="106" eb="108">
      <t>キボ</t>
    </rPh>
    <rPh sb="109" eb="111">
      <t>キキ</t>
    </rPh>
    <rPh sb="111" eb="113">
      <t>シュウゼン</t>
    </rPh>
    <rPh sb="113" eb="115">
      <t>コウジ</t>
    </rPh>
    <rPh sb="115" eb="116">
      <t>トウ</t>
    </rPh>
    <rPh sb="117" eb="118">
      <t>オコナ</t>
    </rPh>
    <rPh sb="120" eb="122">
      <t>サイシュツ</t>
    </rPh>
    <rPh sb="123" eb="124">
      <t>タイ</t>
    </rPh>
    <rPh sb="126" eb="128">
      <t>イッパン</t>
    </rPh>
    <rPh sb="128" eb="130">
      <t>カイケイ</t>
    </rPh>
    <rPh sb="133" eb="135">
      <t>クリイレ</t>
    </rPh>
    <rPh sb="135" eb="136">
      <t>キン</t>
    </rPh>
    <rPh sb="137" eb="138">
      <t>オオ</t>
    </rPh>
    <rPh sb="145" eb="147">
      <t>ヒリツ</t>
    </rPh>
    <rPh sb="148" eb="150">
      <t>ゾウカ</t>
    </rPh>
    <rPh sb="157" eb="159">
      <t>トウガイ</t>
    </rPh>
    <rPh sb="287" eb="289">
      <t>カンリョウ</t>
    </rPh>
    <rPh sb="347" eb="349">
      <t>ミコ</t>
    </rPh>
    <rPh sb="390" eb="391">
      <t>ヒ</t>
    </rPh>
    <rPh sb="392" eb="393">
      <t>ツヅ</t>
    </rPh>
    <rPh sb="440" eb="441">
      <t>チイ</t>
    </rPh>
    <phoneticPr fontId="4"/>
  </si>
  <si>
    <t>　供給開始時に併せて管路の布設替えをしていることから、法定耐用年数の40年で更新するとしても23年の猶予があり、当面の間は更新の予定はありません。ただし、将来の更新は確実に必要となるため、今後も計画的な維持管理に努めていきます。</t>
    <rPh sb="7" eb="8">
      <t>アワ</t>
    </rPh>
    <rPh sb="15" eb="16">
      <t>カ</t>
    </rPh>
    <phoneticPr fontId="4"/>
  </si>
  <si>
    <t>　町内唯一の浄水場であることから、簡易水道施設以外で大規模な漏水事故等有事の際における活用も考慮しつつ、次回更新時には既存施設の規模の適正化等を考慮した整備方針も検討する必要があります。</t>
    <rPh sb="17" eb="19">
      <t>カンイ</t>
    </rPh>
    <rPh sb="19" eb="21">
      <t>スイドウ</t>
    </rPh>
    <rPh sb="21" eb="23">
      <t>シセツ</t>
    </rPh>
    <rPh sb="23" eb="25">
      <t>イガイ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</si>
</sst>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quot;#,##0"/>
    <numFmt numFmtId="177" formatCode="#,##0.00;&quot;△&quot;#,##0.00"/>
    <numFmt numFmtId="178" formatCode="#,##0.00;&quot;△&quot;#,##0.00;&quot;-&quot;"/>
    <numFmt numFmtId="179"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54E-4869-A3B2-1D377994FC0C}"/>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0.91</c:v>
                </c:pt>
                <c:pt idx="1">
                  <c:v>1.26</c:v>
                </c:pt>
                <c:pt idx="2">
                  <c:v>0.78</c:v>
                </c:pt>
                <c:pt idx="3">
                  <c:v>0.56999999999999995</c:v>
                </c:pt>
                <c:pt idx="4">
                  <c:v>0.62</c:v>
                </c:pt>
              </c:numCache>
            </c:numRef>
          </c:val>
          <c:smooth val="0"/>
          <c:extLst>
            <c:ext xmlns:c16="http://schemas.microsoft.com/office/drawing/2014/chart" uri="{C3380CC4-5D6E-409C-BE32-E72D297353CC}">
              <c16:uniqueId val="{00000001-454E-4869-A3B2-1D377994FC0C}"/>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ge"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55.61</c:v>
                </c:pt>
                <c:pt idx="1">
                  <c:v>57.78</c:v>
                </c:pt>
                <c:pt idx="2">
                  <c:v>56.94</c:v>
                </c:pt>
                <c:pt idx="3">
                  <c:v>48.57</c:v>
                </c:pt>
                <c:pt idx="4">
                  <c:v>43.47</c:v>
                </c:pt>
              </c:numCache>
            </c:numRef>
          </c:val>
          <c:extLst>
            <c:ext xmlns:c16="http://schemas.microsoft.com/office/drawing/2014/chart" uri="{C3380CC4-5D6E-409C-BE32-E72D297353CC}">
              <c16:uniqueId val="{00000000-45D7-4276-9B90-23210EF4E253}"/>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48.36</c:v>
                </c:pt>
                <c:pt idx="1">
                  <c:v>48.7</c:v>
                </c:pt>
                <c:pt idx="2">
                  <c:v>46.9</c:v>
                </c:pt>
                <c:pt idx="3">
                  <c:v>47.95</c:v>
                </c:pt>
                <c:pt idx="4">
                  <c:v>48.26</c:v>
                </c:pt>
              </c:numCache>
            </c:numRef>
          </c:val>
          <c:smooth val="0"/>
          <c:extLst>
            <c:ext xmlns:c16="http://schemas.microsoft.com/office/drawing/2014/chart" uri="{C3380CC4-5D6E-409C-BE32-E72D297353CC}">
              <c16:uniqueId val="{00000001-45D7-4276-9B90-23210EF4E253}"/>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ge"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88.64</c:v>
                </c:pt>
                <c:pt idx="1">
                  <c:v>80.45</c:v>
                </c:pt>
                <c:pt idx="2">
                  <c:v>96.81</c:v>
                </c:pt>
                <c:pt idx="3">
                  <c:v>94.16</c:v>
                </c:pt>
                <c:pt idx="4">
                  <c:v>97.22</c:v>
                </c:pt>
              </c:numCache>
            </c:numRef>
          </c:val>
          <c:extLst>
            <c:ext xmlns:c16="http://schemas.microsoft.com/office/drawing/2014/chart" uri="{C3380CC4-5D6E-409C-BE32-E72D297353CC}">
              <c16:uniqueId val="{00000000-9F97-4DAF-92C2-E3BE574BD820}"/>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75.239999999999995</c:v>
                </c:pt>
                <c:pt idx="1">
                  <c:v>74.959999999999994</c:v>
                </c:pt>
                <c:pt idx="2">
                  <c:v>74.63</c:v>
                </c:pt>
                <c:pt idx="3">
                  <c:v>74.900000000000006</c:v>
                </c:pt>
                <c:pt idx="4">
                  <c:v>72.72</c:v>
                </c:pt>
              </c:numCache>
            </c:numRef>
          </c:val>
          <c:smooth val="0"/>
          <c:extLst>
            <c:ext xmlns:c16="http://schemas.microsoft.com/office/drawing/2014/chart" uri="{C3380CC4-5D6E-409C-BE32-E72D297353CC}">
              <c16:uniqueId val="{00000001-9F97-4DAF-92C2-E3BE574BD820}"/>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ge"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77.209999999999994</c:v>
                </c:pt>
                <c:pt idx="1">
                  <c:v>77.63</c:v>
                </c:pt>
                <c:pt idx="2">
                  <c:v>75.72</c:v>
                </c:pt>
                <c:pt idx="3">
                  <c:v>74.040000000000006</c:v>
                </c:pt>
                <c:pt idx="4">
                  <c:v>231.97</c:v>
                </c:pt>
              </c:numCache>
            </c:numRef>
          </c:val>
          <c:extLst>
            <c:ext xmlns:c16="http://schemas.microsoft.com/office/drawing/2014/chart" uri="{C3380CC4-5D6E-409C-BE32-E72D297353CC}">
              <c16:uniqueId val="{00000000-C46B-463C-83CA-436D772CE229}"/>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73.06</c:v>
                </c:pt>
                <c:pt idx="1">
                  <c:v>72.03</c:v>
                </c:pt>
                <c:pt idx="2">
                  <c:v>72.11</c:v>
                </c:pt>
                <c:pt idx="3">
                  <c:v>74.05</c:v>
                </c:pt>
                <c:pt idx="4">
                  <c:v>73.25</c:v>
                </c:pt>
              </c:numCache>
            </c:numRef>
          </c:val>
          <c:smooth val="0"/>
          <c:extLst>
            <c:ext xmlns:c16="http://schemas.microsoft.com/office/drawing/2014/chart" uri="{C3380CC4-5D6E-409C-BE32-E72D297353CC}">
              <c16:uniqueId val="{00000001-C46B-463C-83CA-436D772CE229}"/>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ge"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D3-4C1C-B1FF-9E32A96F1379}"/>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D3-4C1C-B1FF-9E32A96F1379}"/>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ge"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ADE-44EC-9416-20E2CBDB4B11}"/>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ADE-44EC-9416-20E2CBDB4B11}"/>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ge"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8C8-4E2E-AC8C-79B4F52090C5}"/>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8C8-4E2E-AC8C-79B4F52090C5}"/>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ge"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8B5-42B1-ACD8-684F219EA33A}"/>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8B5-42B1-ACD8-684F219EA33A}"/>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ge"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4704.9799999999996</c:v>
                </c:pt>
                <c:pt idx="1">
                  <c:v>4646.6499999999996</c:v>
                </c:pt>
                <c:pt idx="2">
                  <c:v>3747.31</c:v>
                </c:pt>
                <c:pt idx="3">
                  <c:v>4182.37</c:v>
                </c:pt>
                <c:pt idx="4">
                  <c:v>4152.0600000000004</c:v>
                </c:pt>
              </c:numCache>
            </c:numRef>
          </c:val>
          <c:extLst>
            <c:ext xmlns:c16="http://schemas.microsoft.com/office/drawing/2014/chart" uri="{C3380CC4-5D6E-409C-BE32-E72D297353CC}">
              <c16:uniqueId val="{00000000-0401-408A-BDDF-CDEDC44CA558}"/>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1486.62</c:v>
                </c:pt>
                <c:pt idx="1">
                  <c:v>1510.14</c:v>
                </c:pt>
                <c:pt idx="2">
                  <c:v>1595.62</c:v>
                </c:pt>
                <c:pt idx="3">
                  <c:v>1302.33</c:v>
                </c:pt>
                <c:pt idx="4">
                  <c:v>1274.21</c:v>
                </c:pt>
              </c:numCache>
            </c:numRef>
          </c:val>
          <c:smooth val="0"/>
          <c:extLst>
            <c:ext xmlns:c16="http://schemas.microsoft.com/office/drawing/2014/chart" uri="{C3380CC4-5D6E-409C-BE32-E72D297353CC}">
              <c16:uniqueId val="{00000001-0401-408A-BDDF-CDEDC44CA558}"/>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ge"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18.079999999999998</c:v>
                </c:pt>
                <c:pt idx="1">
                  <c:v>17.329999999999998</c:v>
                </c:pt>
                <c:pt idx="2">
                  <c:v>20.99</c:v>
                </c:pt>
                <c:pt idx="3">
                  <c:v>18.8</c:v>
                </c:pt>
                <c:pt idx="4">
                  <c:v>16.920000000000002</c:v>
                </c:pt>
              </c:numCache>
            </c:numRef>
          </c:val>
          <c:extLst>
            <c:ext xmlns:c16="http://schemas.microsoft.com/office/drawing/2014/chart" uri="{C3380CC4-5D6E-409C-BE32-E72D297353CC}">
              <c16:uniqueId val="{00000000-EC9F-4E6D-8193-2CDC3B9DDEEA}"/>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24.39</c:v>
                </c:pt>
                <c:pt idx="1">
                  <c:v>22.67</c:v>
                </c:pt>
                <c:pt idx="2">
                  <c:v>37.92</c:v>
                </c:pt>
                <c:pt idx="3">
                  <c:v>40.89</c:v>
                </c:pt>
                <c:pt idx="4">
                  <c:v>41.25</c:v>
                </c:pt>
              </c:numCache>
            </c:numRef>
          </c:val>
          <c:smooth val="0"/>
          <c:extLst>
            <c:ext xmlns:c16="http://schemas.microsoft.com/office/drawing/2014/chart" uri="{C3380CC4-5D6E-409C-BE32-E72D297353CC}">
              <c16:uniqueId val="{00000001-EC9F-4E6D-8193-2CDC3B9DDEEA}"/>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ge"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1338.82</c:v>
                </c:pt>
                <c:pt idx="1">
                  <c:v>1415.44</c:v>
                </c:pt>
                <c:pt idx="2">
                  <c:v>1155.01</c:v>
                </c:pt>
                <c:pt idx="3">
                  <c:v>1305.67</c:v>
                </c:pt>
                <c:pt idx="4">
                  <c:v>1474.98</c:v>
                </c:pt>
              </c:numCache>
            </c:numRef>
          </c:val>
          <c:extLst>
            <c:ext xmlns:c16="http://schemas.microsoft.com/office/drawing/2014/chart" uri="{C3380CC4-5D6E-409C-BE32-E72D297353CC}">
              <c16:uniqueId val="{00000000-68A1-4702-8036-F978D6942505}"/>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734.18</c:v>
                </c:pt>
                <c:pt idx="1">
                  <c:v>789.62</c:v>
                </c:pt>
                <c:pt idx="2">
                  <c:v>423.18</c:v>
                </c:pt>
                <c:pt idx="3">
                  <c:v>383.2</c:v>
                </c:pt>
                <c:pt idx="4">
                  <c:v>383.25</c:v>
                </c:pt>
              </c:numCache>
            </c:numRef>
          </c:val>
          <c:smooth val="0"/>
          <c:extLst>
            <c:ext xmlns:c16="http://schemas.microsoft.com/office/drawing/2014/chart" uri="{C3380CC4-5D6E-409C-BE32-E72D297353CC}">
              <c16:uniqueId val="{00000001-68A1-4702-8036-F978D6942505}"/>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ge"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【1,074.14】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【55.95】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9" zoomScaleNormal="100" workbookViewId="0">
      <selection activeCell="BJ69" sqref="BJ6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日野町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2"/>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水道事業</v>
      </c>
      <c r="J8" s="72"/>
      <c r="K8" s="72"/>
      <c r="L8" s="72"/>
      <c r="M8" s="72"/>
      <c r="N8" s="72"/>
      <c r="O8" s="72"/>
      <c r="P8" s="72" t="str">
        <f>データ!$K$6</f>
        <v>簡易水道事業</v>
      </c>
      <c r="Q8" s="72"/>
      <c r="R8" s="72"/>
      <c r="S8" s="72"/>
      <c r="T8" s="72"/>
      <c r="U8" s="72"/>
      <c r="V8" s="72"/>
      <c r="W8" s="72" t="str">
        <f>データ!$L$6</f>
        <v>D4</v>
      </c>
      <c r="X8" s="72"/>
      <c r="Y8" s="72"/>
      <c r="Z8" s="72"/>
      <c r="AA8" s="72"/>
      <c r="AB8" s="72"/>
      <c r="AC8" s="72"/>
      <c r="AD8" s="72" t="str">
        <f>データ!$M$6</f>
        <v>非設置</v>
      </c>
      <c r="AE8" s="72"/>
      <c r="AF8" s="72"/>
      <c r="AG8" s="72"/>
      <c r="AH8" s="72"/>
      <c r="AI8" s="72"/>
      <c r="AJ8" s="72"/>
      <c r="AK8" s="2"/>
      <c r="AL8" s="66">
        <f>データ!$R$6</f>
        <v>21479</v>
      </c>
      <c r="AM8" s="66"/>
      <c r="AN8" s="66"/>
      <c r="AO8" s="66"/>
      <c r="AP8" s="66"/>
      <c r="AQ8" s="66"/>
      <c r="AR8" s="66"/>
      <c r="AS8" s="66"/>
      <c r="AT8" s="65">
        <f>データ!$S$6</f>
        <v>117.6</v>
      </c>
      <c r="AU8" s="65"/>
      <c r="AV8" s="65"/>
      <c r="AW8" s="65"/>
      <c r="AX8" s="65"/>
      <c r="AY8" s="65"/>
      <c r="AZ8" s="65"/>
      <c r="BA8" s="65"/>
      <c r="BB8" s="65">
        <f>データ!$T$6</f>
        <v>182.64</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2"/>
      <c r="AE9" s="2"/>
      <c r="AF9" s="2"/>
      <c r="AG9" s="2"/>
      <c r="AH9" s="3"/>
      <c r="AI9" s="2"/>
      <c r="AJ9" s="2"/>
      <c r="AK9" s="2"/>
      <c r="AL9" s="71" t="s">
        <v>16</v>
      </c>
      <c r="AM9" s="71"/>
      <c r="AN9" s="71"/>
      <c r="AO9" s="71"/>
      <c r="AP9" s="71"/>
      <c r="AQ9" s="71"/>
      <c r="AR9" s="71"/>
      <c r="AS9" s="71"/>
      <c r="AT9" s="71" t="s">
        <v>17</v>
      </c>
      <c r="AU9" s="71"/>
      <c r="AV9" s="71"/>
      <c r="AW9" s="71"/>
      <c r="AX9" s="71"/>
      <c r="AY9" s="71"/>
      <c r="AZ9" s="71"/>
      <c r="BA9" s="71"/>
      <c r="BB9" s="71" t="s">
        <v>18</v>
      </c>
      <c r="BC9" s="71"/>
      <c r="BD9" s="71"/>
      <c r="BE9" s="71"/>
      <c r="BF9" s="71"/>
      <c r="BG9" s="71"/>
      <c r="BH9" s="71"/>
      <c r="BI9" s="71"/>
      <c r="BJ9" s="3"/>
      <c r="BK9" s="3"/>
      <c r="BL9" s="63" t="s">
        <v>19</v>
      </c>
      <c r="BM9" s="64"/>
      <c r="BN9" s="10" t="s">
        <v>20</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0.35</v>
      </c>
      <c r="Q10" s="65"/>
      <c r="R10" s="65"/>
      <c r="S10" s="65"/>
      <c r="T10" s="65"/>
      <c r="U10" s="65"/>
      <c r="V10" s="65"/>
      <c r="W10" s="66">
        <f>データ!$Q$6</f>
        <v>4210</v>
      </c>
      <c r="X10" s="66"/>
      <c r="Y10" s="66"/>
      <c r="Z10" s="66"/>
      <c r="AA10" s="66"/>
      <c r="AB10" s="66"/>
      <c r="AC10" s="66"/>
      <c r="AD10" s="2"/>
      <c r="AE10" s="2"/>
      <c r="AF10" s="2"/>
      <c r="AG10" s="2"/>
      <c r="AH10" s="2"/>
      <c r="AI10" s="2"/>
      <c r="AJ10" s="2"/>
      <c r="AK10" s="2"/>
      <c r="AL10" s="66">
        <f>データ!$U$6</f>
        <v>74</v>
      </c>
      <c r="AM10" s="66"/>
      <c r="AN10" s="66"/>
      <c r="AO10" s="66"/>
      <c r="AP10" s="66"/>
      <c r="AQ10" s="66"/>
      <c r="AR10" s="66"/>
      <c r="AS10" s="66"/>
      <c r="AT10" s="65">
        <f>データ!$V$6</f>
        <v>1.73</v>
      </c>
      <c r="AU10" s="65"/>
      <c r="AV10" s="65"/>
      <c r="AW10" s="65"/>
      <c r="AX10" s="65"/>
      <c r="AY10" s="65"/>
      <c r="AZ10" s="65"/>
      <c r="BA10" s="65"/>
      <c r="BB10" s="65">
        <f>データ!$W$6</f>
        <v>42.77</v>
      </c>
      <c r="BC10" s="65"/>
      <c r="BD10" s="65"/>
      <c r="BE10" s="65"/>
      <c r="BF10" s="65"/>
      <c r="BG10" s="65"/>
      <c r="BH10" s="65"/>
      <c r="BI10" s="65"/>
      <c r="BJ10" s="2"/>
      <c r="BK10" s="2"/>
      <c r="BL10" s="67" t="s">
        <v>21</v>
      </c>
      <c r="BM10" s="68"/>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23</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24</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43" t="s">
        <v>25</v>
      </c>
      <c r="BM14" s="44"/>
      <c r="BN14" s="44"/>
      <c r="BO14" s="44"/>
      <c r="BP14" s="44"/>
      <c r="BQ14" s="44"/>
      <c r="BR14" s="44"/>
      <c r="BS14" s="44"/>
      <c r="BT14" s="44"/>
      <c r="BU14" s="44"/>
      <c r="BV14" s="44"/>
      <c r="BW14" s="44"/>
      <c r="BX14" s="44"/>
      <c r="BY14" s="44"/>
      <c r="BZ14" s="4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6"/>
      <c r="BM15" s="47"/>
      <c r="BN15" s="47"/>
      <c r="BO15" s="47"/>
      <c r="BP15" s="47"/>
      <c r="BQ15" s="47"/>
      <c r="BR15" s="47"/>
      <c r="BS15" s="47"/>
      <c r="BT15" s="47"/>
      <c r="BU15" s="47"/>
      <c r="BV15" s="47"/>
      <c r="BW15" s="47"/>
      <c r="BX15" s="47"/>
      <c r="BY15" s="47"/>
      <c r="BZ15" s="4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9" t="s">
        <v>109</v>
      </c>
      <c r="BM16" s="50"/>
      <c r="BN16" s="50"/>
      <c r="BO16" s="50"/>
      <c r="BP16" s="50"/>
      <c r="BQ16" s="50"/>
      <c r="BR16" s="50"/>
      <c r="BS16" s="50"/>
      <c r="BT16" s="50"/>
      <c r="BU16" s="50"/>
      <c r="BV16" s="50"/>
      <c r="BW16" s="50"/>
      <c r="BX16" s="50"/>
      <c r="BY16" s="50"/>
      <c r="BZ16" s="5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2"/>
      <c r="BM44" s="53"/>
      <c r="BN44" s="53"/>
      <c r="BO44" s="53"/>
      <c r="BP44" s="53"/>
      <c r="BQ44" s="53"/>
      <c r="BR44" s="53"/>
      <c r="BS44" s="53"/>
      <c r="BT44" s="53"/>
      <c r="BU44" s="53"/>
      <c r="BV44" s="53"/>
      <c r="BW44" s="53"/>
      <c r="BX44" s="53"/>
      <c r="BY44" s="53"/>
      <c r="BZ44" s="5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3" t="s">
        <v>26</v>
      </c>
      <c r="BM45" s="44"/>
      <c r="BN45" s="44"/>
      <c r="BO45" s="44"/>
      <c r="BP45" s="44"/>
      <c r="BQ45" s="44"/>
      <c r="BR45" s="44"/>
      <c r="BS45" s="44"/>
      <c r="BT45" s="44"/>
      <c r="BU45" s="44"/>
      <c r="BV45" s="44"/>
      <c r="BW45" s="44"/>
      <c r="BX45" s="44"/>
      <c r="BY45" s="44"/>
      <c r="BZ45" s="4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9" t="s">
        <v>110</v>
      </c>
      <c r="BM47" s="50"/>
      <c r="BN47" s="50"/>
      <c r="BO47" s="50"/>
      <c r="BP47" s="50"/>
      <c r="BQ47" s="50"/>
      <c r="BR47" s="50"/>
      <c r="BS47" s="50"/>
      <c r="BT47" s="50"/>
      <c r="BU47" s="50"/>
      <c r="BV47" s="50"/>
      <c r="BW47" s="50"/>
      <c r="BX47" s="50"/>
      <c r="BY47" s="50"/>
      <c r="BZ47" s="5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9"/>
      <c r="BM59" s="50"/>
      <c r="BN59" s="50"/>
      <c r="BO59" s="50"/>
      <c r="BP59" s="50"/>
      <c r="BQ59" s="50"/>
      <c r="BR59" s="50"/>
      <c r="BS59" s="50"/>
      <c r="BT59" s="50"/>
      <c r="BU59" s="50"/>
      <c r="BV59" s="50"/>
      <c r="BW59" s="50"/>
      <c r="BX59" s="50"/>
      <c r="BY59" s="50"/>
      <c r="BZ59" s="51"/>
    </row>
    <row r="60" spans="1:78" ht="13.5" customHeight="1" x14ac:dyDescent="0.15">
      <c r="A60" s="2"/>
      <c r="B60" s="60" t="s">
        <v>27</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49"/>
      <c r="BM60" s="50"/>
      <c r="BN60" s="50"/>
      <c r="BO60" s="50"/>
      <c r="BP60" s="50"/>
      <c r="BQ60" s="50"/>
      <c r="BR60" s="50"/>
      <c r="BS60" s="50"/>
      <c r="BT60" s="50"/>
      <c r="BU60" s="50"/>
      <c r="BV60" s="50"/>
      <c r="BW60" s="50"/>
      <c r="BX60" s="50"/>
      <c r="BY60" s="50"/>
      <c r="BZ60" s="5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49"/>
      <c r="BM61" s="50"/>
      <c r="BN61" s="50"/>
      <c r="BO61" s="50"/>
      <c r="BP61" s="50"/>
      <c r="BQ61" s="50"/>
      <c r="BR61" s="50"/>
      <c r="BS61" s="50"/>
      <c r="BT61" s="50"/>
      <c r="BU61" s="50"/>
      <c r="BV61" s="50"/>
      <c r="BW61" s="50"/>
      <c r="BX61" s="50"/>
      <c r="BY61" s="50"/>
      <c r="BZ61" s="5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2"/>
      <c r="BM63" s="53"/>
      <c r="BN63" s="53"/>
      <c r="BO63" s="53"/>
      <c r="BP63" s="53"/>
      <c r="BQ63" s="53"/>
      <c r="BR63" s="53"/>
      <c r="BS63" s="53"/>
      <c r="BT63" s="53"/>
      <c r="BU63" s="53"/>
      <c r="BV63" s="53"/>
      <c r="BW63" s="53"/>
      <c r="BX63" s="53"/>
      <c r="BY63" s="53"/>
      <c r="BZ63" s="5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3" t="s">
        <v>28</v>
      </c>
      <c r="BM64" s="44"/>
      <c r="BN64" s="44"/>
      <c r="BO64" s="44"/>
      <c r="BP64" s="44"/>
      <c r="BQ64" s="44"/>
      <c r="BR64" s="44"/>
      <c r="BS64" s="44"/>
      <c r="BT64" s="44"/>
      <c r="BU64" s="44"/>
      <c r="BV64" s="44"/>
      <c r="BW64" s="44"/>
      <c r="BX64" s="44"/>
      <c r="BY64" s="44"/>
      <c r="BZ64" s="4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9" t="s">
        <v>111</v>
      </c>
      <c r="BM66" s="50"/>
      <c r="BN66" s="50"/>
      <c r="BO66" s="50"/>
      <c r="BP66" s="50"/>
      <c r="BQ66" s="50"/>
      <c r="BR66" s="50"/>
      <c r="BS66" s="50"/>
      <c r="BT66" s="50"/>
      <c r="BU66" s="50"/>
      <c r="BV66" s="50"/>
      <c r="BW66" s="50"/>
      <c r="BX66" s="50"/>
      <c r="BY66" s="50"/>
      <c r="BZ66" s="5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【75.60】</v>
      </c>
      <c r="F85" s="27" t="s">
        <v>41</v>
      </c>
      <c r="G85" s="27" t="s">
        <v>41</v>
      </c>
      <c r="H85" s="27" t="str">
        <f>データ!BO6</f>
        <v>【1,074.14】</v>
      </c>
      <c r="I85" s="27" t="str">
        <f>データ!BZ6</f>
        <v>【54.36】</v>
      </c>
      <c r="J85" s="27" t="str">
        <f>データ!CK6</f>
        <v>【296.40】</v>
      </c>
      <c r="K85" s="27" t="str">
        <f>データ!CV6</f>
        <v>【55.95】</v>
      </c>
      <c r="L85" s="27" t="str">
        <f>データ!DG6</f>
        <v>【73.77】</v>
      </c>
      <c r="M85" s="27" t="s">
        <v>42</v>
      </c>
      <c r="N85" s="27" t="s">
        <v>42</v>
      </c>
      <c r="O85" s="27" t="str">
        <f>データ!EN6</f>
        <v>【0.54】</v>
      </c>
    </row>
  </sheetData>
  <sheetProtection algorithmName="SHA-512" hashValue="heYEUAQN9D9l5CDxnHIIuCw4JT+QBUjtjg/0zzTqw566xUlEGYsWEpYUHGM0Lf9e/0Z6fAgD6bBN3d499oMAtQ==" saltValue="aSqK1s5rABL3bALxVC3pT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45</v>
      </c>
      <c r="B3" s="30" t="s">
        <v>46</v>
      </c>
      <c r="C3" s="30" t="s">
        <v>47</v>
      </c>
      <c r="D3" s="30" t="s">
        <v>48</v>
      </c>
      <c r="E3" s="30" t="s">
        <v>49</v>
      </c>
      <c r="F3" s="30" t="s">
        <v>50</v>
      </c>
      <c r="G3" s="30" t="s">
        <v>51</v>
      </c>
      <c r="H3" s="76" t="s">
        <v>52</v>
      </c>
      <c r="I3" s="77"/>
      <c r="J3" s="77"/>
      <c r="K3" s="77"/>
      <c r="L3" s="77"/>
      <c r="M3" s="77"/>
      <c r="N3" s="77"/>
      <c r="O3" s="77"/>
      <c r="P3" s="77"/>
      <c r="Q3" s="77"/>
      <c r="R3" s="77"/>
      <c r="S3" s="77"/>
      <c r="T3" s="77"/>
      <c r="U3" s="77"/>
      <c r="V3" s="77"/>
      <c r="W3" s="78"/>
      <c r="X3" s="82" t="s">
        <v>53</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54</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15">
      <c r="A4" s="29" t="s">
        <v>55</v>
      </c>
      <c r="B4" s="31"/>
      <c r="C4" s="31"/>
      <c r="D4" s="31"/>
      <c r="E4" s="31"/>
      <c r="F4" s="31"/>
      <c r="G4" s="31"/>
      <c r="H4" s="79"/>
      <c r="I4" s="80"/>
      <c r="J4" s="80"/>
      <c r="K4" s="80"/>
      <c r="L4" s="80"/>
      <c r="M4" s="80"/>
      <c r="N4" s="80"/>
      <c r="O4" s="80"/>
      <c r="P4" s="80"/>
      <c r="Q4" s="80"/>
      <c r="R4" s="80"/>
      <c r="S4" s="80"/>
      <c r="T4" s="80"/>
      <c r="U4" s="80"/>
      <c r="V4" s="80"/>
      <c r="W4" s="81"/>
      <c r="X4" s="75" t="s">
        <v>56</v>
      </c>
      <c r="Y4" s="75"/>
      <c r="Z4" s="75"/>
      <c r="AA4" s="75"/>
      <c r="AB4" s="75"/>
      <c r="AC4" s="75"/>
      <c r="AD4" s="75"/>
      <c r="AE4" s="75"/>
      <c r="AF4" s="75"/>
      <c r="AG4" s="75"/>
      <c r="AH4" s="75"/>
      <c r="AI4" s="75" t="s">
        <v>57</v>
      </c>
      <c r="AJ4" s="75"/>
      <c r="AK4" s="75"/>
      <c r="AL4" s="75"/>
      <c r="AM4" s="75"/>
      <c r="AN4" s="75"/>
      <c r="AO4" s="75"/>
      <c r="AP4" s="75"/>
      <c r="AQ4" s="75"/>
      <c r="AR4" s="75"/>
      <c r="AS4" s="75"/>
      <c r="AT4" s="75" t="s">
        <v>58</v>
      </c>
      <c r="AU4" s="75"/>
      <c r="AV4" s="75"/>
      <c r="AW4" s="75"/>
      <c r="AX4" s="75"/>
      <c r="AY4" s="75"/>
      <c r="AZ4" s="75"/>
      <c r="BA4" s="75"/>
      <c r="BB4" s="75"/>
      <c r="BC4" s="75"/>
      <c r="BD4" s="75"/>
      <c r="BE4" s="75" t="s">
        <v>59</v>
      </c>
      <c r="BF4" s="75"/>
      <c r="BG4" s="75"/>
      <c r="BH4" s="75"/>
      <c r="BI4" s="75"/>
      <c r="BJ4" s="75"/>
      <c r="BK4" s="75"/>
      <c r="BL4" s="75"/>
      <c r="BM4" s="75"/>
      <c r="BN4" s="75"/>
      <c r="BO4" s="75"/>
      <c r="BP4" s="75" t="s">
        <v>60</v>
      </c>
      <c r="BQ4" s="75"/>
      <c r="BR4" s="75"/>
      <c r="BS4" s="75"/>
      <c r="BT4" s="75"/>
      <c r="BU4" s="75"/>
      <c r="BV4" s="75"/>
      <c r="BW4" s="75"/>
      <c r="BX4" s="75"/>
      <c r="BY4" s="75"/>
      <c r="BZ4" s="75"/>
      <c r="CA4" s="75" t="s">
        <v>61</v>
      </c>
      <c r="CB4" s="75"/>
      <c r="CC4" s="75"/>
      <c r="CD4" s="75"/>
      <c r="CE4" s="75"/>
      <c r="CF4" s="75"/>
      <c r="CG4" s="75"/>
      <c r="CH4" s="75"/>
      <c r="CI4" s="75"/>
      <c r="CJ4" s="75"/>
      <c r="CK4" s="75"/>
      <c r="CL4" s="75" t="s">
        <v>62</v>
      </c>
      <c r="CM4" s="75"/>
      <c r="CN4" s="75"/>
      <c r="CO4" s="75"/>
      <c r="CP4" s="75"/>
      <c r="CQ4" s="75"/>
      <c r="CR4" s="75"/>
      <c r="CS4" s="75"/>
      <c r="CT4" s="75"/>
      <c r="CU4" s="75"/>
      <c r="CV4" s="75"/>
      <c r="CW4" s="75" t="s">
        <v>63</v>
      </c>
      <c r="CX4" s="75"/>
      <c r="CY4" s="75"/>
      <c r="CZ4" s="75"/>
      <c r="DA4" s="75"/>
      <c r="DB4" s="75"/>
      <c r="DC4" s="75"/>
      <c r="DD4" s="75"/>
      <c r="DE4" s="75"/>
      <c r="DF4" s="75"/>
      <c r="DG4" s="75"/>
      <c r="DH4" s="75" t="s">
        <v>64</v>
      </c>
      <c r="DI4" s="75"/>
      <c r="DJ4" s="75"/>
      <c r="DK4" s="75"/>
      <c r="DL4" s="75"/>
      <c r="DM4" s="75"/>
      <c r="DN4" s="75"/>
      <c r="DO4" s="75"/>
      <c r="DP4" s="75"/>
      <c r="DQ4" s="75"/>
      <c r="DR4" s="75"/>
      <c r="DS4" s="75" t="s">
        <v>65</v>
      </c>
      <c r="DT4" s="75"/>
      <c r="DU4" s="75"/>
      <c r="DV4" s="75"/>
      <c r="DW4" s="75"/>
      <c r="DX4" s="75"/>
      <c r="DY4" s="75"/>
      <c r="DZ4" s="75"/>
      <c r="EA4" s="75"/>
      <c r="EB4" s="75"/>
      <c r="EC4" s="75"/>
      <c r="ED4" s="75" t="s">
        <v>66</v>
      </c>
      <c r="EE4" s="75"/>
      <c r="EF4" s="75"/>
      <c r="EG4" s="75"/>
      <c r="EH4" s="75"/>
      <c r="EI4" s="75"/>
      <c r="EJ4" s="75"/>
      <c r="EK4" s="75"/>
      <c r="EL4" s="75"/>
      <c r="EM4" s="75"/>
      <c r="EN4" s="75"/>
    </row>
    <row r="5" spans="1:144" x14ac:dyDescent="0.15">
      <c r="A5" s="29" t="s">
        <v>67</v>
      </c>
      <c r="B5" s="32"/>
      <c r="C5" s="32"/>
      <c r="D5" s="32"/>
      <c r="E5" s="32"/>
      <c r="F5" s="32"/>
      <c r="G5" s="32"/>
      <c r="H5" s="33" t="s">
        <v>68</v>
      </c>
      <c r="I5" s="33" t="s">
        <v>69</v>
      </c>
      <c r="J5" s="33" t="s">
        <v>70</v>
      </c>
      <c r="K5" s="33" t="s">
        <v>71</v>
      </c>
      <c r="L5" s="33" t="s">
        <v>72</v>
      </c>
      <c r="M5" s="33" t="s">
        <v>73</v>
      </c>
      <c r="N5" s="33" t="s">
        <v>74</v>
      </c>
      <c r="O5" s="33" t="s">
        <v>75</v>
      </c>
      <c r="P5" s="33" t="s">
        <v>76</v>
      </c>
      <c r="Q5" s="33" t="s">
        <v>77</v>
      </c>
      <c r="R5" s="33" t="s">
        <v>78</v>
      </c>
      <c r="S5" s="33" t="s">
        <v>79</v>
      </c>
      <c r="T5" s="33" t="s">
        <v>80</v>
      </c>
      <c r="U5" s="33" t="s">
        <v>81</v>
      </c>
      <c r="V5" s="33" t="s">
        <v>82</v>
      </c>
      <c r="W5" s="33" t="s">
        <v>83</v>
      </c>
      <c r="X5" s="33" t="s">
        <v>84</v>
      </c>
      <c r="Y5" s="33" t="s">
        <v>85</v>
      </c>
      <c r="Z5" s="33" t="s">
        <v>86</v>
      </c>
      <c r="AA5" s="33" t="s">
        <v>87</v>
      </c>
      <c r="AB5" s="33" t="s">
        <v>88</v>
      </c>
      <c r="AC5" s="33" t="s">
        <v>89</v>
      </c>
      <c r="AD5" s="33" t="s">
        <v>90</v>
      </c>
      <c r="AE5" s="33" t="s">
        <v>91</v>
      </c>
      <c r="AF5" s="33" t="s">
        <v>92</v>
      </c>
      <c r="AG5" s="33" t="s">
        <v>93</v>
      </c>
      <c r="AH5" s="33" t="s">
        <v>29</v>
      </c>
      <c r="AI5" s="33" t="s">
        <v>84</v>
      </c>
      <c r="AJ5" s="33" t="s">
        <v>85</v>
      </c>
      <c r="AK5" s="33" t="s">
        <v>86</v>
      </c>
      <c r="AL5" s="33" t="s">
        <v>87</v>
      </c>
      <c r="AM5" s="33" t="s">
        <v>88</v>
      </c>
      <c r="AN5" s="33" t="s">
        <v>89</v>
      </c>
      <c r="AO5" s="33" t="s">
        <v>90</v>
      </c>
      <c r="AP5" s="33" t="s">
        <v>91</v>
      </c>
      <c r="AQ5" s="33" t="s">
        <v>92</v>
      </c>
      <c r="AR5" s="33" t="s">
        <v>93</v>
      </c>
      <c r="AS5" s="33" t="s">
        <v>94</v>
      </c>
      <c r="AT5" s="33" t="s">
        <v>84</v>
      </c>
      <c r="AU5" s="33" t="s">
        <v>85</v>
      </c>
      <c r="AV5" s="33" t="s">
        <v>86</v>
      </c>
      <c r="AW5" s="33" t="s">
        <v>87</v>
      </c>
      <c r="AX5" s="33" t="s">
        <v>88</v>
      </c>
      <c r="AY5" s="33" t="s">
        <v>89</v>
      </c>
      <c r="AZ5" s="33" t="s">
        <v>90</v>
      </c>
      <c r="BA5" s="33" t="s">
        <v>91</v>
      </c>
      <c r="BB5" s="33" t="s">
        <v>92</v>
      </c>
      <c r="BC5" s="33" t="s">
        <v>93</v>
      </c>
      <c r="BD5" s="33" t="s">
        <v>94</v>
      </c>
      <c r="BE5" s="33" t="s">
        <v>84</v>
      </c>
      <c r="BF5" s="33" t="s">
        <v>85</v>
      </c>
      <c r="BG5" s="33" t="s">
        <v>86</v>
      </c>
      <c r="BH5" s="33" t="s">
        <v>87</v>
      </c>
      <c r="BI5" s="33" t="s">
        <v>88</v>
      </c>
      <c r="BJ5" s="33" t="s">
        <v>89</v>
      </c>
      <c r="BK5" s="33" t="s">
        <v>90</v>
      </c>
      <c r="BL5" s="33" t="s">
        <v>91</v>
      </c>
      <c r="BM5" s="33" t="s">
        <v>92</v>
      </c>
      <c r="BN5" s="33" t="s">
        <v>93</v>
      </c>
      <c r="BO5" s="33" t="s">
        <v>94</v>
      </c>
      <c r="BP5" s="33" t="s">
        <v>84</v>
      </c>
      <c r="BQ5" s="33" t="s">
        <v>85</v>
      </c>
      <c r="BR5" s="33" t="s">
        <v>86</v>
      </c>
      <c r="BS5" s="33" t="s">
        <v>87</v>
      </c>
      <c r="BT5" s="33" t="s">
        <v>88</v>
      </c>
      <c r="BU5" s="33" t="s">
        <v>89</v>
      </c>
      <c r="BV5" s="33" t="s">
        <v>90</v>
      </c>
      <c r="BW5" s="33" t="s">
        <v>91</v>
      </c>
      <c r="BX5" s="33" t="s">
        <v>92</v>
      </c>
      <c r="BY5" s="33" t="s">
        <v>93</v>
      </c>
      <c r="BZ5" s="33" t="s">
        <v>94</v>
      </c>
      <c r="CA5" s="33" t="s">
        <v>84</v>
      </c>
      <c r="CB5" s="33" t="s">
        <v>85</v>
      </c>
      <c r="CC5" s="33" t="s">
        <v>86</v>
      </c>
      <c r="CD5" s="33" t="s">
        <v>87</v>
      </c>
      <c r="CE5" s="33" t="s">
        <v>88</v>
      </c>
      <c r="CF5" s="33" t="s">
        <v>89</v>
      </c>
      <c r="CG5" s="33" t="s">
        <v>90</v>
      </c>
      <c r="CH5" s="33" t="s">
        <v>91</v>
      </c>
      <c r="CI5" s="33" t="s">
        <v>92</v>
      </c>
      <c r="CJ5" s="33" t="s">
        <v>93</v>
      </c>
      <c r="CK5" s="33" t="s">
        <v>94</v>
      </c>
      <c r="CL5" s="33" t="s">
        <v>84</v>
      </c>
      <c r="CM5" s="33" t="s">
        <v>85</v>
      </c>
      <c r="CN5" s="33" t="s">
        <v>86</v>
      </c>
      <c r="CO5" s="33" t="s">
        <v>87</v>
      </c>
      <c r="CP5" s="33" t="s">
        <v>88</v>
      </c>
      <c r="CQ5" s="33" t="s">
        <v>89</v>
      </c>
      <c r="CR5" s="33" t="s">
        <v>90</v>
      </c>
      <c r="CS5" s="33" t="s">
        <v>91</v>
      </c>
      <c r="CT5" s="33" t="s">
        <v>92</v>
      </c>
      <c r="CU5" s="33" t="s">
        <v>93</v>
      </c>
      <c r="CV5" s="33" t="s">
        <v>94</v>
      </c>
      <c r="CW5" s="33" t="s">
        <v>84</v>
      </c>
      <c r="CX5" s="33" t="s">
        <v>85</v>
      </c>
      <c r="CY5" s="33" t="s">
        <v>86</v>
      </c>
      <c r="CZ5" s="33" t="s">
        <v>87</v>
      </c>
      <c r="DA5" s="33" t="s">
        <v>88</v>
      </c>
      <c r="DB5" s="33" t="s">
        <v>89</v>
      </c>
      <c r="DC5" s="33" t="s">
        <v>90</v>
      </c>
      <c r="DD5" s="33" t="s">
        <v>91</v>
      </c>
      <c r="DE5" s="33" t="s">
        <v>92</v>
      </c>
      <c r="DF5" s="33" t="s">
        <v>93</v>
      </c>
      <c r="DG5" s="33" t="s">
        <v>94</v>
      </c>
      <c r="DH5" s="33" t="s">
        <v>84</v>
      </c>
      <c r="DI5" s="33" t="s">
        <v>85</v>
      </c>
      <c r="DJ5" s="33" t="s">
        <v>86</v>
      </c>
      <c r="DK5" s="33" t="s">
        <v>87</v>
      </c>
      <c r="DL5" s="33" t="s">
        <v>88</v>
      </c>
      <c r="DM5" s="33" t="s">
        <v>89</v>
      </c>
      <c r="DN5" s="33" t="s">
        <v>90</v>
      </c>
      <c r="DO5" s="33" t="s">
        <v>91</v>
      </c>
      <c r="DP5" s="33" t="s">
        <v>92</v>
      </c>
      <c r="DQ5" s="33" t="s">
        <v>93</v>
      </c>
      <c r="DR5" s="33" t="s">
        <v>94</v>
      </c>
      <c r="DS5" s="33" t="s">
        <v>84</v>
      </c>
      <c r="DT5" s="33" t="s">
        <v>85</v>
      </c>
      <c r="DU5" s="33" t="s">
        <v>86</v>
      </c>
      <c r="DV5" s="33" t="s">
        <v>87</v>
      </c>
      <c r="DW5" s="33" t="s">
        <v>88</v>
      </c>
      <c r="DX5" s="33" t="s">
        <v>89</v>
      </c>
      <c r="DY5" s="33" t="s">
        <v>90</v>
      </c>
      <c r="DZ5" s="33" t="s">
        <v>91</v>
      </c>
      <c r="EA5" s="33" t="s">
        <v>92</v>
      </c>
      <c r="EB5" s="33" t="s">
        <v>93</v>
      </c>
      <c r="EC5" s="33" t="s">
        <v>94</v>
      </c>
      <c r="ED5" s="33" t="s">
        <v>84</v>
      </c>
      <c r="EE5" s="33" t="s">
        <v>85</v>
      </c>
      <c r="EF5" s="33" t="s">
        <v>86</v>
      </c>
      <c r="EG5" s="33" t="s">
        <v>87</v>
      </c>
      <c r="EH5" s="33" t="s">
        <v>88</v>
      </c>
      <c r="EI5" s="33" t="s">
        <v>89</v>
      </c>
      <c r="EJ5" s="33" t="s">
        <v>90</v>
      </c>
      <c r="EK5" s="33" t="s">
        <v>91</v>
      </c>
      <c r="EL5" s="33" t="s">
        <v>92</v>
      </c>
      <c r="EM5" s="33" t="s">
        <v>93</v>
      </c>
      <c r="EN5" s="33" t="s">
        <v>94</v>
      </c>
    </row>
    <row r="6" spans="1:144" s="37" customFormat="1" x14ac:dyDescent="0.15">
      <c r="A6" s="29" t="s">
        <v>95</v>
      </c>
      <c r="B6" s="34">
        <f>B7</f>
        <v>2018</v>
      </c>
      <c r="C6" s="34">
        <f t="shared" ref="C6:W6" si="3">C7</f>
        <v>253839</v>
      </c>
      <c r="D6" s="34">
        <f t="shared" si="3"/>
        <v>47</v>
      </c>
      <c r="E6" s="34">
        <f t="shared" si="3"/>
        <v>1</v>
      </c>
      <c r="F6" s="34">
        <f t="shared" si="3"/>
        <v>0</v>
      </c>
      <c r="G6" s="34">
        <f t="shared" si="3"/>
        <v>0</v>
      </c>
      <c r="H6" s="34" t="str">
        <f t="shared" si="3"/>
        <v>滋賀県　日野町</v>
      </c>
      <c r="I6" s="34" t="str">
        <f t="shared" si="3"/>
        <v>法非適用</v>
      </c>
      <c r="J6" s="34" t="str">
        <f t="shared" si="3"/>
        <v>水道事業</v>
      </c>
      <c r="K6" s="34" t="str">
        <f t="shared" si="3"/>
        <v>簡易水道事業</v>
      </c>
      <c r="L6" s="34" t="str">
        <f t="shared" si="3"/>
        <v>D4</v>
      </c>
      <c r="M6" s="34" t="str">
        <f t="shared" si="3"/>
        <v>非設置</v>
      </c>
      <c r="N6" s="35" t="str">
        <f t="shared" si="3"/>
        <v>-</v>
      </c>
      <c r="O6" s="35" t="str">
        <f t="shared" si="3"/>
        <v>該当数値なし</v>
      </c>
      <c r="P6" s="35">
        <f t="shared" si="3"/>
        <v>0.35</v>
      </c>
      <c r="Q6" s="35">
        <f t="shared" si="3"/>
        <v>4210</v>
      </c>
      <c r="R6" s="35">
        <f t="shared" si="3"/>
        <v>21479</v>
      </c>
      <c r="S6" s="35">
        <f t="shared" si="3"/>
        <v>117.6</v>
      </c>
      <c r="T6" s="35">
        <f t="shared" si="3"/>
        <v>182.64</v>
      </c>
      <c r="U6" s="35">
        <f t="shared" si="3"/>
        <v>74</v>
      </c>
      <c r="V6" s="35">
        <f t="shared" si="3"/>
        <v>1.73</v>
      </c>
      <c r="W6" s="35">
        <f t="shared" si="3"/>
        <v>42.77</v>
      </c>
      <c r="X6" s="36">
        <f>IF(X7="",NA(),X7)</f>
        <v>77.209999999999994</v>
      </c>
      <c r="Y6" s="36">
        <f t="shared" ref="Y6:AG6" si="4">IF(Y7="",NA(),Y7)</f>
        <v>77.63</v>
      </c>
      <c r="Z6" s="36">
        <f t="shared" si="4"/>
        <v>75.72</v>
      </c>
      <c r="AA6" s="36">
        <f t="shared" si="4"/>
        <v>74.040000000000006</v>
      </c>
      <c r="AB6" s="36">
        <f t="shared" si="4"/>
        <v>231.97</v>
      </c>
      <c r="AC6" s="36">
        <f t="shared" si="4"/>
        <v>73.06</v>
      </c>
      <c r="AD6" s="36">
        <f t="shared" si="4"/>
        <v>72.03</v>
      </c>
      <c r="AE6" s="36">
        <f t="shared" si="4"/>
        <v>72.11</v>
      </c>
      <c r="AF6" s="36">
        <f t="shared" si="4"/>
        <v>74.05</v>
      </c>
      <c r="AG6" s="36">
        <f t="shared" si="4"/>
        <v>73.25</v>
      </c>
      <c r="AH6" s="35" t="str">
        <f>IF(AH7="","",IF(AH7="-","【-】","【"&amp;SUBSTITUTE(TEXT(AH7,"#,##0.00"),"-","△")&amp;"】"))</f>
        <v>【75.60】</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4704.9799999999996</v>
      </c>
      <c r="BF6" s="36">
        <f t="shared" ref="BF6:BN6" si="7">IF(BF7="",NA(),BF7)</f>
        <v>4646.6499999999996</v>
      </c>
      <c r="BG6" s="36">
        <f t="shared" si="7"/>
        <v>3747.31</v>
      </c>
      <c r="BH6" s="36">
        <f t="shared" si="7"/>
        <v>4182.37</v>
      </c>
      <c r="BI6" s="36">
        <f t="shared" si="7"/>
        <v>4152.0600000000004</v>
      </c>
      <c r="BJ6" s="36">
        <f t="shared" si="7"/>
        <v>1486.62</v>
      </c>
      <c r="BK6" s="36">
        <f t="shared" si="7"/>
        <v>1510.14</v>
      </c>
      <c r="BL6" s="36">
        <f t="shared" si="7"/>
        <v>1595.62</v>
      </c>
      <c r="BM6" s="36">
        <f t="shared" si="7"/>
        <v>1302.33</v>
      </c>
      <c r="BN6" s="36">
        <f t="shared" si="7"/>
        <v>1274.21</v>
      </c>
      <c r="BO6" s="35" t="str">
        <f>IF(BO7="","",IF(BO7="-","【-】","【"&amp;SUBSTITUTE(TEXT(BO7,"#,##0.00"),"-","△")&amp;"】"))</f>
        <v>【1,074.14】</v>
      </c>
      <c r="BP6" s="36">
        <f>IF(BP7="",NA(),BP7)</f>
        <v>18.079999999999998</v>
      </c>
      <c r="BQ6" s="36">
        <f t="shared" ref="BQ6:BY6" si="8">IF(BQ7="",NA(),BQ7)</f>
        <v>17.329999999999998</v>
      </c>
      <c r="BR6" s="36">
        <f t="shared" si="8"/>
        <v>20.99</v>
      </c>
      <c r="BS6" s="36">
        <f t="shared" si="8"/>
        <v>18.8</v>
      </c>
      <c r="BT6" s="36">
        <f t="shared" si="8"/>
        <v>16.920000000000002</v>
      </c>
      <c r="BU6" s="36">
        <f t="shared" si="8"/>
        <v>24.39</v>
      </c>
      <c r="BV6" s="36">
        <f t="shared" si="8"/>
        <v>22.67</v>
      </c>
      <c r="BW6" s="36">
        <f t="shared" si="8"/>
        <v>37.92</v>
      </c>
      <c r="BX6" s="36">
        <f t="shared" si="8"/>
        <v>40.89</v>
      </c>
      <c r="BY6" s="36">
        <f t="shared" si="8"/>
        <v>41.25</v>
      </c>
      <c r="BZ6" s="35" t="str">
        <f>IF(BZ7="","",IF(BZ7="-","【-】","【"&amp;SUBSTITUTE(TEXT(BZ7,"#,##0.00"),"-","△")&amp;"】"))</f>
        <v>【54.36】</v>
      </c>
      <c r="CA6" s="36">
        <f>IF(CA7="",NA(),CA7)</f>
        <v>1338.82</v>
      </c>
      <c r="CB6" s="36">
        <f t="shared" ref="CB6:CJ6" si="9">IF(CB7="",NA(),CB7)</f>
        <v>1415.44</v>
      </c>
      <c r="CC6" s="36">
        <f t="shared" si="9"/>
        <v>1155.01</v>
      </c>
      <c r="CD6" s="36">
        <f t="shared" si="9"/>
        <v>1305.67</v>
      </c>
      <c r="CE6" s="36">
        <f t="shared" si="9"/>
        <v>1474.98</v>
      </c>
      <c r="CF6" s="36">
        <f t="shared" si="9"/>
        <v>734.18</v>
      </c>
      <c r="CG6" s="36">
        <f t="shared" si="9"/>
        <v>789.62</v>
      </c>
      <c r="CH6" s="36">
        <f t="shared" si="9"/>
        <v>423.18</v>
      </c>
      <c r="CI6" s="36">
        <f t="shared" si="9"/>
        <v>383.2</v>
      </c>
      <c r="CJ6" s="36">
        <f t="shared" si="9"/>
        <v>383.25</v>
      </c>
      <c r="CK6" s="35" t="str">
        <f>IF(CK7="","",IF(CK7="-","【-】","【"&amp;SUBSTITUTE(TEXT(CK7,"#,##0.00"),"-","△")&amp;"】"))</f>
        <v>【296.40】</v>
      </c>
      <c r="CL6" s="36">
        <f>IF(CL7="",NA(),CL7)</f>
        <v>55.61</v>
      </c>
      <c r="CM6" s="36">
        <f t="shared" ref="CM6:CU6" si="10">IF(CM7="",NA(),CM7)</f>
        <v>57.78</v>
      </c>
      <c r="CN6" s="36">
        <f t="shared" si="10"/>
        <v>56.94</v>
      </c>
      <c r="CO6" s="36">
        <f t="shared" si="10"/>
        <v>48.57</v>
      </c>
      <c r="CP6" s="36">
        <f t="shared" si="10"/>
        <v>43.47</v>
      </c>
      <c r="CQ6" s="36">
        <f t="shared" si="10"/>
        <v>48.36</v>
      </c>
      <c r="CR6" s="36">
        <f t="shared" si="10"/>
        <v>48.7</v>
      </c>
      <c r="CS6" s="36">
        <f t="shared" si="10"/>
        <v>46.9</v>
      </c>
      <c r="CT6" s="36">
        <f t="shared" si="10"/>
        <v>47.95</v>
      </c>
      <c r="CU6" s="36">
        <f t="shared" si="10"/>
        <v>48.26</v>
      </c>
      <c r="CV6" s="35" t="str">
        <f>IF(CV7="","",IF(CV7="-","【-】","【"&amp;SUBSTITUTE(TEXT(CV7,"#,##0.00"),"-","△")&amp;"】"))</f>
        <v>【55.95】</v>
      </c>
      <c r="CW6" s="36">
        <f>IF(CW7="",NA(),CW7)</f>
        <v>88.64</v>
      </c>
      <c r="CX6" s="36">
        <f t="shared" ref="CX6:DF6" si="11">IF(CX7="",NA(),CX7)</f>
        <v>80.45</v>
      </c>
      <c r="CY6" s="36">
        <f t="shared" si="11"/>
        <v>96.81</v>
      </c>
      <c r="CZ6" s="36">
        <f t="shared" si="11"/>
        <v>94.16</v>
      </c>
      <c r="DA6" s="36">
        <f t="shared" si="11"/>
        <v>97.22</v>
      </c>
      <c r="DB6" s="36">
        <f t="shared" si="11"/>
        <v>75.239999999999995</v>
      </c>
      <c r="DC6" s="36">
        <f t="shared" si="11"/>
        <v>74.959999999999994</v>
      </c>
      <c r="DD6" s="36">
        <f t="shared" si="11"/>
        <v>74.63</v>
      </c>
      <c r="DE6" s="36">
        <f t="shared" si="11"/>
        <v>74.900000000000006</v>
      </c>
      <c r="DF6" s="36">
        <f t="shared" si="11"/>
        <v>72.72</v>
      </c>
      <c r="DG6" s="35" t="str">
        <f>IF(DG7="","",IF(DG7="-","【-】","【"&amp;SUBSTITUTE(TEXT(DG7,"#,##0.00"),"-","△")&amp;"】"))</f>
        <v>【73.77】</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5">
        <f t="shared" si="14"/>
        <v>0</v>
      </c>
      <c r="EH6" s="35">
        <f t="shared" si="14"/>
        <v>0</v>
      </c>
      <c r="EI6" s="36">
        <f t="shared" si="14"/>
        <v>0.91</v>
      </c>
      <c r="EJ6" s="36">
        <f t="shared" si="14"/>
        <v>1.26</v>
      </c>
      <c r="EK6" s="36">
        <f t="shared" si="14"/>
        <v>0.78</v>
      </c>
      <c r="EL6" s="36">
        <f t="shared" si="14"/>
        <v>0.56999999999999995</v>
      </c>
      <c r="EM6" s="36">
        <f t="shared" si="14"/>
        <v>0.62</v>
      </c>
      <c r="EN6" s="35" t="str">
        <f>IF(EN7="","",IF(EN7="-","【-】","【"&amp;SUBSTITUTE(TEXT(EN7,"#,##0.00"),"-","△")&amp;"】"))</f>
        <v>【0.54】</v>
      </c>
    </row>
    <row r="7" spans="1:144" s="37" customFormat="1" x14ac:dyDescent="0.15">
      <c r="A7" s="29"/>
      <c r="B7" s="38">
        <v>2018</v>
      </c>
      <c r="C7" s="38">
        <v>253839</v>
      </c>
      <c r="D7" s="38">
        <v>47</v>
      </c>
      <c r="E7" s="38">
        <v>1</v>
      </c>
      <c r="F7" s="38">
        <v>0</v>
      </c>
      <c r="G7" s="38">
        <v>0</v>
      </c>
      <c r="H7" s="38" t="s">
        <v>96</v>
      </c>
      <c r="I7" s="38" t="s">
        <v>97</v>
      </c>
      <c r="J7" s="38" t="s">
        <v>98</v>
      </c>
      <c r="K7" s="38" t="s">
        <v>99</v>
      </c>
      <c r="L7" s="38" t="s">
        <v>100</v>
      </c>
      <c r="M7" s="38" t="s">
        <v>101</v>
      </c>
      <c r="N7" s="39" t="s">
        <v>102</v>
      </c>
      <c r="O7" s="39" t="s">
        <v>103</v>
      </c>
      <c r="P7" s="39">
        <v>0.35</v>
      </c>
      <c r="Q7" s="39">
        <v>4210</v>
      </c>
      <c r="R7" s="39">
        <v>21479</v>
      </c>
      <c r="S7" s="39">
        <v>117.6</v>
      </c>
      <c r="T7" s="39">
        <v>182.64</v>
      </c>
      <c r="U7" s="39">
        <v>74</v>
      </c>
      <c r="V7" s="39">
        <v>1.73</v>
      </c>
      <c r="W7" s="39">
        <v>42.77</v>
      </c>
      <c r="X7" s="39">
        <v>77.209999999999994</v>
      </c>
      <c r="Y7" s="39">
        <v>77.63</v>
      </c>
      <c r="Z7" s="39">
        <v>75.72</v>
      </c>
      <c r="AA7" s="39">
        <v>74.040000000000006</v>
      </c>
      <c r="AB7" s="39">
        <v>231.97</v>
      </c>
      <c r="AC7" s="39">
        <v>73.06</v>
      </c>
      <c r="AD7" s="39">
        <v>72.03</v>
      </c>
      <c r="AE7" s="39">
        <v>72.11</v>
      </c>
      <c r="AF7" s="39">
        <v>74.05</v>
      </c>
      <c r="AG7" s="39">
        <v>73.25</v>
      </c>
      <c r="AH7" s="39">
        <v>75.599999999999994</v>
      </c>
      <c r="AI7" s="39"/>
      <c r="AJ7" s="39"/>
      <c r="AK7" s="39"/>
      <c r="AL7" s="39"/>
      <c r="AM7" s="39"/>
      <c r="AN7" s="39"/>
      <c r="AO7" s="39"/>
      <c r="AP7" s="39"/>
      <c r="AQ7" s="39"/>
      <c r="AR7" s="39"/>
      <c r="AS7" s="39"/>
      <c r="AT7" s="39"/>
      <c r="AU7" s="39"/>
      <c r="AV7" s="39"/>
      <c r="AW7" s="39"/>
      <c r="AX7" s="39"/>
      <c r="AY7" s="39"/>
      <c r="AZ7" s="39"/>
      <c r="BA7" s="39"/>
      <c r="BB7" s="39"/>
      <c r="BC7" s="39"/>
      <c r="BD7" s="39"/>
      <c r="BE7" s="39">
        <v>4704.9799999999996</v>
      </c>
      <c r="BF7" s="39">
        <v>4646.6499999999996</v>
      </c>
      <c r="BG7" s="39">
        <v>3747.31</v>
      </c>
      <c r="BH7" s="39">
        <v>4182.37</v>
      </c>
      <c r="BI7" s="39">
        <v>4152.0600000000004</v>
      </c>
      <c r="BJ7" s="39">
        <v>1486.62</v>
      </c>
      <c r="BK7" s="39">
        <v>1510.14</v>
      </c>
      <c r="BL7" s="39">
        <v>1595.62</v>
      </c>
      <c r="BM7" s="39">
        <v>1302.33</v>
      </c>
      <c r="BN7" s="39">
        <v>1274.21</v>
      </c>
      <c r="BO7" s="39">
        <v>1074.1400000000001</v>
      </c>
      <c r="BP7" s="39">
        <v>18.079999999999998</v>
      </c>
      <c r="BQ7" s="39">
        <v>17.329999999999998</v>
      </c>
      <c r="BR7" s="39">
        <v>20.99</v>
      </c>
      <c r="BS7" s="39">
        <v>18.8</v>
      </c>
      <c r="BT7" s="39">
        <v>16.920000000000002</v>
      </c>
      <c r="BU7" s="39">
        <v>24.39</v>
      </c>
      <c r="BV7" s="39">
        <v>22.67</v>
      </c>
      <c r="BW7" s="39">
        <v>37.92</v>
      </c>
      <c r="BX7" s="39">
        <v>40.89</v>
      </c>
      <c r="BY7" s="39">
        <v>41.25</v>
      </c>
      <c r="BZ7" s="39">
        <v>54.36</v>
      </c>
      <c r="CA7" s="39">
        <v>1338.82</v>
      </c>
      <c r="CB7" s="39">
        <v>1415.44</v>
      </c>
      <c r="CC7" s="39">
        <v>1155.01</v>
      </c>
      <c r="CD7" s="39">
        <v>1305.67</v>
      </c>
      <c r="CE7" s="39">
        <v>1474.98</v>
      </c>
      <c r="CF7" s="39">
        <v>734.18</v>
      </c>
      <c r="CG7" s="39">
        <v>789.62</v>
      </c>
      <c r="CH7" s="39">
        <v>423.18</v>
      </c>
      <c r="CI7" s="39">
        <v>383.2</v>
      </c>
      <c r="CJ7" s="39">
        <v>383.25</v>
      </c>
      <c r="CK7" s="39">
        <v>296.39999999999998</v>
      </c>
      <c r="CL7" s="39">
        <v>55.61</v>
      </c>
      <c r="CM7" s="39">
        <v>57.78</v>
      </c>
      <c r="CN7" s="39">
        <v>56.94</v>
      </c>
      <c r="CO7" s="39">
        <v>48.57</v>
      </c>
      <c r="CP7" s="39">
        <v>43.47</v>
      </c>
      <c r="CQ7" s="39">
        <v>48.36</v>
      </c>
      <c r="CR7" s="39">
        <v>48.7</v>
      </c>
      <c r="CS7" s="39">
        <v>46.9</v>
      </c>
      <c r="CT7" s="39">
        <v>47.95</v>
      </c>
      <c r="CU7" s="39">
        <v>48.26</v>
      </c>
      <c r="CV7" s="39">
        <v>55.95</v>
      </c>
      <c r="CW7" s="39">
        <v>88.64</v>
      </c>
      <c r="CX7" s="39">
        <v>80.45</v>
      </c>
      <c r="CY7" s="39">
        <v>96.81</v>
      </c>
      <c r="CZ7" s="39">
        <v>94.16</v>
      </c>
      <c r="DA7" s="39">
        <v>97.22</v>
      </c>
      <c r="DB7" s="39">
        <v>75.239999999999995</v>
      </c>
      <c r="DC7" s="39">
        <v>74.959999999999994</v>
      </c>
      <c r="DD7" s="39">
        <v>74.63</v>
      </c>
      <c r="DE7" s="39">
        <v>74.900000000000006</v>
      </c>
      <c r="DF7" s="39">
        <v>72.72</v>
      </c>
      <c r="DG7" s="39">
        <v>73.77</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0</v>
      </c>
      <c r="EH7" s="39">
        <v>0</v>
      </c>
      <c r="EI7" s="39">
        <v>0.91</v>
      </c>
      <c r="EJ7" s="39">
        <v>1.26</v>
      </c>
      <c r="EK7" s="39">
        <v>0.78</v>
      </c>
      <c r="EL7" s="39">
        <v>0.56999999999999995</v>
      </c>
      <c r="EM7" s="39">
        <v>0.62</v>
      </c>
      <c r="EN7" s="39">
        <v>0.54</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104</v>
      </c>
      <c r="C9" s="41" t="s">
        <v>105</v>
      </c>
      <c r="D9" s="41" t="s">
        <v>106</v>
      </c>
      <c r="E9" s="41" t="s">
        <v>107</v>
      </c>
      <c r="F9" s="41" t="s">
        <v>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46</v>
      </c>
      <c r="B10" s="42">
        <f>DATEVALUE($B$6-4&amp;"年1月1日")</f>
        <v>41640</v>
      </c>
      <c r="C10" s="42">
        <f>DATEVALUE($B$6-3&amp;"年1月1日")</f>
        <v>42005</v>
      </c>
      <c r="D10" s="42">
        <f>DATEVALUE($B$6-2&amp;"年1月1日")</f>
        <v>42370</v>
      </c>
      <c r="E10" s="42">
        <f>DATEVALUE($B$6-1&amp;"年1月1日")</f>
        <v>42736</v>
      </c>
      <c r="F10" s="42">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2020-02-06T07:52:00Z</cp:lastPrinted>
  <dcterms:created xsi:type="dcterms:W3CDTF">2019-12-05T04:38:11Z</dcterms:created>
  <dcterms:modified xsi:type="dcterms:W3CDTF">2020-02-21T02:02:40Z</dcterms:modified>
  <cp:category/>
</cp:coreProperties>
</file>