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\\2n01sv05\部署用フォルダ\総務部\総務部 財政課\財政\公営企業関係\H31\R2-1 公営企業に係る経営比較分析表（平成30年度決算）の分析等\02 各課回答\下水道事業\"/>
    </mc:Choice>
  </mc:AlternateContent>
  <xr:revisionPtr revIDLastSave="0" documentId="13_ncr:1_{49A810C9-029D-4C71-B8FE-4E2127089881}" xr6:coauthVersionLast="36" xr6:coauthVersionMax="36" xr10:uidLastSave="{00000000-0000-0000-0000-000000000000}"/>
  <workbookProtection workbookAlgorithmName="SHA-512" workbookHashValue="XtOdHeLRBobAiJZKhD+KqJ/ZgUg0eKqtzy3qE1vdCA4QPzbTWvHjvP3N2MkMz3xdeds4CzQPkpLbvHKJLHdLUQ==" workbookSaltValue="ZTRleB0zA/aVd5ckQdw7ng==" workbookSpinCount="100000" lockStructure="1"/>
  <bookViews>
    <workbookView xWindow="0" yWindow="0" windowWidth="20490" windowHeight="7455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T6" i="5"/>
  <c r="AT8" i="4" s="1"/>
  <c r="S6" i="5"/>
  <c r="R6" i="5"/>
  <c r="AD10" i="4" s="1"/>
  <c r="Q6" i="5"/>
  <c r="W10" i="4" s="1"/>
  <c r="P6" i="5"/>
  <c r="P10" i="4" s="1"/>
  <c r="O6" i="5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E86" i="4"/>
  <c r="AT10" i="4"/>
  <c r="AL10" i="4"/>
  <c r="I10" i="4"/>
  <c r="BB8" i="4"/>
  <c r="AL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<sst xmlns="http://schemas.openxmlformats.org/spreadsheetml/2006/main" count="239" uniqueCount="114">
  <si>
    <t>経営比較分析表（平成30年度決算）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</si>
  <si>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</si>
  <si>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</si>
  <si>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</si>
  <si>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</si>
  <si>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</si>
  <si>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</si>
  <si>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</si>
  <si>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</si>
  <si>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</si>
  <si>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</si>
  <si>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</si>
  <si>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</si>
  <si>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</si>
  <si>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</si>
  <si>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</si>
  <si>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</si>
  <si>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</si>
  <si>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</si>
  <si>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</si>
  <si>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</si>
  <si>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</si>
  <si>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</si>
  <si>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平成30年度全国平均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</si>
  <si>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</si>
  <si>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</si>
  <si>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</si>
  <si>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</si>
  <si>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</si>
  <si>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</si>
  <si>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</si>
  <si>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</si>
  <si>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</si>
  <si>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</si>
  <si>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</si>
  <si>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</si>
  <si>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</si>
  <si>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</si>
  <si>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</si>
  <si>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</si>
  <si>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</si>
  <si>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</si>
  <si>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</si>
  <si>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</si>
  <si>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</si>
  <si>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</si>
  <si>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</si>
  <si>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</si>
  <si>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</si>
  <si>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</si>
  <si>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</si>
  <si>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</si>
  <si>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</si>
  <si>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</si>
  <si>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</si>
  <si>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</si>
  <si>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</si>
  <si>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</si>
  <si>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</si>
  <si>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</si>
  <si>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</si>
  <si>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</si>
  <si>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</si>
  <si>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</si>
  <si>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</si>
  <si>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</si>
  <si>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</si>
  <si>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</si>
  <si>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</si>
  <si>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</si>
  <si>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</si>
  <si>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</si>
  <si>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</si>
  <si>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</si>
  <si>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</si>
  <si>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</si>
  <si>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</si>
  <si>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</si>
  <si>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</si>
  <si>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</si>
  <si>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</si>
  <si>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</si>
  <si>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</si>
  <si>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</si>
  <si>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</si>
  <si>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</si>
  <si>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</si>
  <si>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</si>
  <si>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</si>
  <si>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</si>
  <si>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</si>
  <si>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</si>
  <si>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</si>
  <si>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</si>
  <si>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</si>
  <si>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</si>
  <si>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</si>
  <si>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</si>
  <si>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</si>
  <si>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</si>
  <si>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</si>
  <si>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個別排水処理</t>
  </si>
  <si>
    <t>L2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</si>
  <si>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</si>
  <si>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</si>
  <si>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</si>
  <si>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</si>
  <si>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</si>
  <si>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</si>
  <si>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</si>
  <si>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</si>
  <si>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長浜市の個別排水処理事業は、１地区のみの経営で、処理人口もわずか20人超ということもあり、使用料収入が見込めないため、類似団体と比較しても、汚水処理原価は高く、経費回収率や施設利用率は低い状況にある。
　このため、平成26年度より使用料を公共下水道と統一することで、財務改善を行っているが、今後も当該地区の人口減少は否めず、施設の老朽化を考慮すると厳しい経営状況である。</t>
    <phoneticPr fontId="4"/>
  </si>
  <si>
    <t xml:space="preserve">　収益的収支比率については、企業債の償還を完了し、維持管理には、一般会計からの繰入金を充てて収支を保っている。
　企業債残高対事業規模比率については、平成24年度をもって償還が終了している。
　経費回収率については、処理人口もわずかであるため、一般会計からの繰入金に依存している状況である。
　汚水処理原価については、昨年度より増加しており、処理人口が少ない中、合併浄化槽の老朽化が進んでいるため、類似団体との平均に比べても依然高額な状況が続いている。
　施設利用率については、前年度と同程度の汚水量を維持しているが、過疎化の影響で処理人口は減少傾向にあり、今後は徐々に下がっていくことが予想される。
　水洗化率については、100％であり、類似団体の平均を大きく上回っている。
</t>
    <rPh sb="164" eb="166">
      <t>ゾウカ</t>
    </rPh>
    <phoneticPr fontId="4"/>
  </si>
  <si>
    <t>　供用開始後15年が経過し、今後の処理機能の維持について計画的な更新を検討している。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</si>
</sst>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41-4535-A059-3C4DEA9B7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41-4535-A059-3C4DEA9B7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40</c:v>
                </c:pt>
                <c:pt idx="1">
                  <c:v>40</c:v>
                </c:pt>
                <c:pt idx="2">
                  <c:v>46.67</c:v>
                </c:pt>
                <c:pt idx="3">
                  <c:v>46.67</c:v>
                </c:pt>
                <c:pt idx="4">
                  <c:v>46.67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C-4395-BD39-967B39817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51.54</c:v>
                </c:pt>
                <c:pt idx="1">
                  <c:v>44.84</c:v>
                </c:pt>
                <c:pt idx="2">
                  <c:v>41.51</c:v>
                </c:pt>
                <c:pt idx="3">
                  <c:v>51.71</c:v>
                </c:pt>
                <c:pt idx="4">
                  <c:v>50.56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C-4395-BD39-967B39817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5-4B65-9321-4280D9ABF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71.599999999999994</c:v>
                </c:pt>
                <c:pt idx="1">
                  <c:v>67.86</c:v>
                </c:pt>
                <c:pt idx="2">
                  <c:v>68.72</c:v>
                </c:pt>
                <c:pt idx="3">
                  <c:v>82.91</c:v>
                </c:pt>
                <c:pt idx="4">
                  <c:v>83.85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95-4B65-9321-4280D9ABF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C-4862-8775-17754A1D0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7C-4862-8775-17754A1D0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A-4D63-AED4-E451BEB39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A-4D63-AED4-E451BEB39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F-412A-B074-6BB9DFF83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F-412A-B074-6BB9DFF83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1-48B7-96AD-7C1AE7005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1-48B7-96AD-7C1AE7005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3-4D20-9231-00D1D8EA4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83-4D20-9231-00D1D8EA4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4-4C52-8342-FD4A01A1B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760.12</c:v>
                </c:pt>
                <c:pt idx="1">
                  <c:v>492.59</c:v>
                </c:pt>
                <c:pt idx="2">
                  <c:v>503.8</c:v>
                </c:pt>
                <c:pt idx="3">
                  <c:v>888.8</c:v>
                </c:pt>
                <c:pt idx="4">
                  <c:v>855.65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F4-4C52-8342-FD4A01A1B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26.16</c:v>
                </c:pt>
                <c:pt idx="1">
                  <c:v>25.42</c:v>
                </c:pt>
                <c:pt idx="2">
                  <c:v>29.8</c:v>
                </c:pt>
                <c:pt idx="3">
                  <c:v>30.87</c:v>
                </c:pt>
                <c:pt idx="4">
                  <c:v>31.79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4-4E90-B8E9-EB447E9C6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50.17</c:v>
                </c:pt>
                <c:pt idx="1">
                  <c:v>46.53</c:v>
                </c:pt>
                <c:pt idx="2">
                  <c:v>51.58</c:v>
                </c:pt>
                <c:pt idx="3">
                  <c:v>52.55</c:v>
                </c:pt>
                <c:pt idx="4">
                  <c:v>52.23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F4-4E90-B8E9-EB447E9C6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604.67999999999995</c:v>
                </c:pt>
                <c:pt idx="1">
                  <c:v>568.35</c:v>
                </c:pt>
                <c:pt idx="2">
                  <c:v>532.85</c:v>
                </c:pt>
                <c:pt idx="3">
                  <c:v>522.01</c:v>
                </c:pt>
                <c:pt idx="4">
                  <c:v>554.79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6-4251-912C-297205DDF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329.08</c:v>
                </c:pt>
                <c:pt idx="1">
                  <c:v>373.71</c:v>
                </c:pt>
                <c:pt idx="2">
                  <c:v>333.58</c:v>
                </c:pt>
                <c:pt idx="3">
                  <c:v>292.45</c:v>
                </c:pt>
                <c:pt idx="4">
                  <c:v>294.05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6-4251-912C-297205DDF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【860.68】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【81.14】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【50.35】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【299.14】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zoomScale="85" zoomScaleNormal="85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 x14ac:dyDescent="0.15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 x14ac:dyDescent="0.15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3" t="str">
        <f>データ!H6</f>
        <v>滋賀県　長浜市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3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個別排水処理</v>
      </c>
      <c r="Q8" s="48"/>
      <c r="R8" s="48"/>
      <c r="S8" s="48"/>
      <c r="T8" s="48"/>
      <c r="U8" s="48"/>
      <c r="V8" s="48"/>
      <c r="W8" s="48" t="str">
        <f>データ!L6</f>
        <v>L2</v>
      </c>
      <c r="X8" s="48"/>
      <c r="Y8" s="48"/>
      <c r="Z8" s="48"/>
      <c r="AA8" s="48"/>
      <c r="AB8" s="48"/>
      <c r="AC8" s="48"/>
      <c r="AD8" s="49" t="str">
        <f>データ!$M$6</f>
        <v>非設置</v>
      </c>
      <c r="AE8" s="49"/>
      <c r="AF8" s="49"/>
      <c r="AG8" s="49"/>
      <c r="AH8" s="49"/>
      <c r="AI8" s="49"/>
      <c r="AJ8" s="49"/>
      <c r="AK8" s="3"/>
      <c r="AL8" s="50">
        <f>データ!S6</f>
        <v>118498</v>
      </c>
      <c r="AM8" s="50"/>
      <c r="AN8" s="50"/>
      <c r="AO8" s="50"/>
      <c r="AP8" s="50"/>
      <c r="AQ8" s="50"/>
      <c r="AR8" s="50"/>
      <c r="AS8" s="50"/>
      <c r="AT8" s="45">
        <f>データ!T6</f>
        <v>681.02</v>
      </c>
      <c r="AU8" s="45"/>
      <c r="AV8" s="45"/>
      <c r="AW8" s="45"/>
      <c r="AX8" s="45"/>
      <c r="AY8" s="45"/>
      <c r="AZ8" s="45"/>
      <c r="BA8" s="45"/>
      <c r="BB8" s="45">
        <f>データ!U6</f>
        <v>174</v>
      </c>
      <c r="BC8" s="45"/>
      <c r="BD8" s="45"/>
      <c r="BE8" s="45"/>
      <c r="BF8" s="45"/>
      <c r="BG8" s="45"/>
      <c r="BH8" s="45"/>
      <c r="BI8" s="45"/>
      <c r="BJ8" s="3"/>
      <c r="BK8" s="3"/>
      <c r="BL8" s="46" t="s">
        <v>10</v>
      </c>
      <c r="BM8" s="47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3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3"/>
      <c r="BK9" s="3"/>
      <c r="BL9" s="51" t="s">
        <v>20</v>
      </c>
      <c r="BM9" s="52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0.01</v>
      </c>
      <c r="Q10" s="45"/>
      <c r="R10" s="45"/>
      <c r="S10" s="45"/>
      <c r="T10" s="45"/>
      <c r="U10" s="45"/>
      <c r="V10" s="45"/>
      <c r="W10" s="45">
        <f>データ!Q6</f>
        <v>100</v>
      </c>
      <c r="X10" s="45"/>
      <c r="Y10" s="45"/>
      <c r="Z10" s="45"/>
      <c r="AA10" s="45"/>
      <c r="AB10" s="45"/>
      <c r="AC10" s="45"/>
      <c r="AD10" s="50">
        <f>データ!R6</f>
        <v>2780</v>
      </c>
      <c r="AE10" s="50"/>
      <c r="AF10" s="50"/>
      <c r="AG10" s="50"/>
      <c r="AH10" s="50"/>
      <c r="AI10" s="50"/>
      <c r="AJ10" s="50"/>
      <c r="AK10" s="2"/>
      <c r="AL10" s="50">
        <f>データ!V6</f>
        <v>17</v>
      </c>
      <c r="AM10" s="50"/>
      <c r="AN10" s="50"/>
      <c r="AO10" s="50"/>
      <c r="AP10" s="50"/>
      <c r="AQ10" s="50"/>
      <c r="AR10" s="50"/>
      <c r="AS10" s="50"/>
      <c r="AT10" s="45">
        <f>データ!W6</f>
        <v>0.02</v>
      </c>
      <c r="AU10" s="45"/>
      <c r="AV10" s="45"/>
      <c r="AW10" s="45"/>
      <c r="AX10" s="45"/>
      <c r="AY10" s="45"/>
      <c r="AZ10" s="45"/>
      <c r="BA10" s="45"/>
      <c r="BB10" s="45">
        <f>データ!X6</f>
        <v>850</v>
      </c>
      <c r="BC10" s="45"/>
      <c r="BD10" s="45"/>
      <c r="BE10" s="45"/>
      <c r="BF10" s="45"/>
      <c r="BG10" s="45"/>
      <c r="BH10" s="45"/>
      <c r="BI10" s="45"/>
      <c r="BJ10" s="2"/>
      <c r="BK10" s="2"/>
      <c r="BL10" s="68" t="s">
        <v>22</v>
      </c>
      <c r="BM10" s="69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0" t="s">
        <v>24</v>
      </c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</row>
    <row r="14" spans="1:78" ht="13.5" customHeight="1" x14ac:dyDescent="0.15">
      <c r="A14" s="2"/>
      <c r="B14" s="72" t="s">
        <v>25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4"/>
      <c r="BK14" s="2"/>
      <c r="BL14" s="62" t="s">
        <v>26</v>
      </c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4"/>
    </row>
    <row r="15" spans="1:78" ht="13.5" customHeight="1" x14ac:dyDescent="0.15">
      <c r="A15" s="2"/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1"/>
      <c r="BK15" s="2"/>
      <c r="BL15" s="65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3" t="s">
        <v>112</v>
      </c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5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3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5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3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5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3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5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3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5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3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5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3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5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3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5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3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5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3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5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3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5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3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5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3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5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3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5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3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5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3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5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3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5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3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5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3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5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3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5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3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5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3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5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3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5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3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5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3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5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3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5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3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5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3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5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6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8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2" t="s">
        <v>27</v>
      </c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5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3" t="s">
        <v>113</v>
      </c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5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3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5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3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5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3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5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3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5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3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5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3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5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3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5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3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5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3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5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3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5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3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5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3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5"/>
    </row>
    <row r="60" spans="1:78" ht="13.5" customHeight="1" x14ac:dyDescent="0.15">
      <c r="A60" s="2"/>
      <c r="B60" s="59" t="s">
        <v>28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1"/>
      <c r="BK60" s="2"/>
      <c r="BL60" s="53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5"/>
    </row>
    <row r="61" spans="1:78" ht="13.5" customHeight="1" x14ac:dyDescent="0.15">
      <c r="A61" s="2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2"/>
      <c r="BL61" s="53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5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3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5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6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8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2" t="s">
        <v>29</v>
      </c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5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3" t="s">
        <v>111</v>
      </c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5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3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5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3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5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3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5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3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5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3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5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3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5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3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5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3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5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3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5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3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5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3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5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3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5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53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5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53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5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53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5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6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8"/>
    </row>
    <row r="83" spans="1:78" x14ac:dyDescent="0.15">
      <c r="C83" s="2" t="s">
        <v>30</v>
      </c>
    </row>
    <row r="84" spans="1:78" x14ac:dyDescent="0.15">
      <c r="C84" s="2"/>
    </row>
    <row r="85" spans="1:78" hidden="1" x14ac:dyDescent="0.15">
      <c r="B85" s="26" t="s">
        <v>31</v>
      </c>
      <c r="C85" s="26"/>
      <c r="D85" s="26"/>
      <c r="E85" s="26" t="s">
        <v>32</v>
      </c>
      <c r="F85" s="26" t="s">
        <v>33</v>
      </c>
      <c r="G85" s="26" t="s">
        <v>34</v>
      </c>
      <c r="H85" s="26" t="s">
        <v>35</v>
      </c>
      <c r="I85" s="26" t="s">
        <v>36</v>
      </c>
      <c r="J85" s="26" t="s">
        <v>37</v>
      </c>
      <c r="K85" s="26" t="s">
        <v>38</v>
      </c>
      <c r="L85" s="26" t="s">
        <v>39</v>
      </c>
      <c r="M85" s="26" t="s">
        <v>40</v>
      </c>
      <c r="N85" s="26" t="s">
        <v>41</v>
      </c>
      <c r="O85" s="26" t="s">
        <v>42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43</v>
      </c>
      <c r="G86" s="26" t="s">
        <v>43</v>
      </c>
      <c r="H86" s="26" t="str">
        <f>データ!BP6</f>
        <v>【860.68】</v>
      </c>
      <c r="I86" s="26" t="str">
        <f>データ!CA6</f>
        <v>【52.12】</v>
      </c>
      <c r="J86" s="26" t="str">
        <f>データ!CL6</f>
        <v>【299.14】</v>
      </c>
      <c r="K86" s="26" t="str">
        <f>データ!CW6</f>
        <v>【50.35】</v>
      </c>
      <c r="L86" s="26" t="str">
        <f>データ!DH6</f>
        <v>【81.14】</v>
      </c>
      <c r="M86" s="26" t="s">
        <v>44</v>
      </c>
      <c r="N86" s="26" t="s">
        <v>44</v>
      </c>
      <c r="O86" s="26" t="str">
        <f>データ!EO6</f>
        <v>【-】</v>
      </c>
    </row>
  </sheetData>
  <sheetProtection algorithmName="SHA-512" hashValue="73cdUtzd8FI4yMWtUvtzsXFEir4TKXch5GNemRd1EmeMpJcwIWLa9Kim6qBoIefJvG9gMKbpYtEufx1An4md7w==" saltValue="mmL4FUJ24aCPtON2dpnfUA==" spinCount="100000" sheet="1" objects="1" scenarios="1" formatCells="0" formatColumns="0" formatRows="0"/>
  <mergeCells count="46"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0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46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47</v>
      </c>
      <c r="B3" s="29" t="s">
        <v>48</v>
      </c>
      <c r="C3" s="29" t="s">
        <v>49</v>
      </c>
      <c r="D3" s="29" t="s">
        <v>50</v>
      </c>
      <c r="E3" s="29" t="s">
        <v>51</v>
      </c>
      <c r="F3" s="29" t="s">
        <v>52</v>
      </c>
      <c r="G3" s="29" t="s">
        <v>53</v>
      </c>
      <c r="H3" s="76" t="s">
        <v>54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82" t="s">
        <v>55</v>
      </c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 t="s">
        <v>56</v>
      </c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</row>
    <row r="4" spans="1:145" x14ac:dyDescent="0.15">
      <c r="A4" s="28" t="s">
        <v>57</v>
      </c>
      <c r="B4" s="30"/>
      <c r="C4" s="30"/>
      <c r="D4" s="30"/>
      <c r="E4" s="30"/>
      <c r="F4" s="30"/>
      <c r="G4" s="30"/>
      <c r="H4" s="79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75" t="s">
        <v>58</v>
      </c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 t="s">
        <v>59</v>
      </c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 t="s">
        <v>60</v>
      </c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 t="s">
        <v>61</v>
      </c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 t="s">
        <v>62</v>
      </c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 t="s">
        <v>63</v>
      </c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 t="s">
        <v>64</v>
      </c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 t="s">
        <v>65</v>
      </c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 t="s">
        <v>66</v>
      </c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 t="s">
        <v>67</v>
      </c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 t="s">
        <v>68</v>
      </c>
      <c r="EF4" s="75"/>
      <c r="EG4" s="75"/>
      <c r="EH4" s="75"/>
      <c r="EI4" s="75"/>
      <c r="EJ4" s="75"/>
      <c r="EK4" s="75"/>
      <c r="EL4" s="75"/>
      <c r="EM4" s="75"/>
      <c r="EN4" s="75"/>
      <c r="EO4" s="75"/>
    </row>
    <row r="5" spans="1:145" x14ac:dyDescent="0.15">
      <c r="A5" s="28" t="s">
        <v>69</v>
      </c>
      <c r="B5" s="31"/>
      <c r="C5" s="31"/>
      <c r="D5" s="31"/>
      <c r="E5" s="31"/>
      <c r="F5" s="31"/>
      <c r="G5" s="31"/>
      <c r="H5" s="32" t="s">
        <v>70</v>
      </c>
      <c r="I5" s="32" t="s">
        <v>71</v>
      </c>
      <c r="J5" s="32" t="s">
        <v>72</v>
      </c>
      <c r="K5" s="32" t="s">
        <v>73</v>
      </c>
      <c r="L5" s="32" t="s">
        <v>74</v>
      </c>
      <c r="M5" s="32" t="s">
        <v>5</v>
      </c>
      <c r="N5" s="32" t="s">
        <v>75</v>
      </c>
      <c r="O5" s="32" t="s">
        <v>76</v>
      </c>
      <c r="P5" s="32" t="s">
        <v>77</v>
      </c>
      <c r="Q5" s="32" t="s">
        <v>78</v>
      </c>
      <c r="R5" s="32" t="s">
        <v>79</v>
      </c>
      <c r="S5" s="32" t="s">
        <v>80</v>
      </c>
      <c r="T5" s="32" t="s">
        <v>81</v>
      </c>
      <c r="U5" s="32" t="s">
        <v>82</v>
      </c>
      <c r="V5" s="32" t="s">
        <v>83</v>
      </c>
      <c r="W5" s="32" t="s">
        <v>84</v>
      </c>
      <c r="X5" s="32" t="s">
        <v>85</v>
      </c>
      <c r="Y5" s="32" t="s">
        <v>86</v>
      </c>
      <c r="Z5" s="32" t="s">
        <v>87</v>
      </c>
      <c r="AA5" s="32" t="s">
        <v>88</v>
      </c>
      <c r="AB5" s="32" t="s">
        <v>89</v>
      </c>
      <c r="AC5" s="32" t="s">
        <v>90</v>
      </c>
      <c r="AD5" s="32" t="s">
        <v>91</v>
      </c>
      <c r="AE5" s="32" t="s">
        <v>92</v>
      </c>
      <c r="AF5" s="32" t="s">
        <v>93</v>
      </c>
      <c r="AG5" s="32" t="s">
        <v>94</v>
      </c>
      <c r="AH5" s="32" t="s">
        <v>95</v>
      </c>
      <c r="AI5" s="32" t="s">
        <v>31</v>
      </c>
      <c r="AJ5" s="32" t="s">
        <v>86</v>
      </c>
      <c r="AK5" s="32" t="s">
        <v>87</v>
      </c>
      <c r="AL5" s="32" t="s">
        <v>88</v>
      </c>
      <c r="AM5" s="32" t="s">
        <v>89</v>
      </c>
      <c r="AN5" s="32" t="s">
        <v>90</v>
      </c>
      <c r="AO5" s="32" t="s">
        <v>91</v>
      </c>
      <c r="AP5" s="32" t="s">
        <v>92</v>
      </c>
      <c r="AQ5" s="32" t="s">
        <v>93</v>
      </c>
      <c r="AR5" s="32" t="s">
        <v>94</v>
      </c>
      <c r="AS5" s="32" t="s">
        <v>95</v>
      </c>
      <c r="AT5" s="32" t="s">
        <v>96</v>
      </c>
      <c r="AU5" s="32" t="s">
        <v>86</v>
      </c>
      <c r="AV5" s="32" t="s">
        <v>87</v>
      </c>
      <c r="AW5" s="32" t="s">
        <v>88</v>
      </c>
      <c r="AX5" s="32" t="s">
        <v>89</v>
      </c>
      <c r="AY5" s="32" t="s">
        <v>90</v>
      </c>
      <c r="AZ5" s="32" t="s">
        <v>91</v>
      </c>
      <c r="BA5" s="32" t="s">
        <v>92</v>
      </c>
      <c r="BB5" s="32" t="s">
        <v>93</v>
      </c>
      <c r="BC5" s="32" t="s">
        <v>94</v>
      </c>
      <c r="BD5" s="32" t="s">
        <v>95</v>
      </c>
      <c r="BE5" s="32" t="s">
        <v>96</v>
      </c>
      <c r="BF5" s="32" t="s">
        <v>86</v>
      </c>
      <c r="BG5" s="32" t="s">
        <v>87</v>
      </c>
      <c r="BH5" s="32" t="s">
        <v>88</v>
      </c>
      <c r="BI5" s="32" t="s">
        <v>89</v>
      </c>
      <c r="BJ5" s="32" t="s">
        <v>90</v>
      </c>
      <c r="BK5" s="32" t="s">
        <v>91</v>
      </c>
      <c r="BL5" s="32" t="s">
        <v>92</v>
      </c>
      <c r="BM5" s="32" t="s">
        <v>93</v>
      </c>
      <c r="BN5" s="32" t="s">
        <v>94</v>
      </c>
      <c r="BO5" s="32" t="s">
        <v>95</v>
      </c>
      <c r="BP5" s="32" t="s">
        <v>96</v>
      </c>
      <c r="BQ5" s="32" t="s">
        <v>86</v>
      </c>
      <c r="BR5" s="32" t="s">
        <v>87</v>
      </c>
      <c r="BS5" s="32" t="s">
        <v>88</v>
      </c>
      <c r="BT5" s="32" t="s">
        <v>89</v>
      </c>
      <c r="BU5" s="32" t="s">
        <v>90</v>
      </c>
      <c r="BV5" s="32" t="s">
        <v>91</v>
      </c>
      <c r="BW5" s="32" t="s">
        <v>92</v>
      </c>
      <c r="BX5" s="32" t="s">
        <v>93</v>
      </c>
      <c r="BY5" s="32" t="s">
        <v>94</v>
      </c>
      <c r="BZ5" s="32" t="s">
        <v>95</v>
      </c>
      <c r="CA5" s="32" t="s">
        <v>96</v>
      </c>
      <c r="CB5" s="32" t="s">
        <v>86</v>
      </c>
      <c r="CC5" s="32" t="s">
        <v>87</v>
      </c>
      <c r="CD5" s="32" t="s">
        <v>88</v>
      </c>
      <c r="CE5" s="32" t="s">
        <v>89</v>
      </c>
      <c r="CF5" s="32" t="s">
        <v>90</v>
      </c>
      <c r="CG5" s="32" t="s">
        <v>91</v>
      </c>
      <c r="CH5" s="32" t="s">
        <v>92</v>
      </c>
      <c r="CI5" s="32" t="s">
        <v>93</v>
      </c>
      <c r="CJ5" s="32" t="s">
        <v>94</v>
      </c>
      <c r="CK5" s="32" t="s">
        <v>95</v>
      </c>
      <c r="CL5" s="32" t="s">
        <v>96</v>
      </c>
      <c r="CM5" s="32" t="s">
        <v>86</v>
      </c>
      <c r="CN5" s="32" t="s">
        <v>87</v>
      </c>
      <c r="CO5" s="32" t="s">
        <v>88</v>
      </c>
      <c r="CP5" s="32" t="s">
        <v>89</v>
      </c>
      <c r="CQ5" s="32" t="s">
        <v>90</v>
      </c>
      <c r="CR5" s="32" t="s">
        <v>91</v>
      </c>
      <c r="CS5" s="32" t="s">
        <v>92</v>
      </c>
      <c r="CT5" s="32" t="s">
        <v>93</v>
      </c>
      <c r="CU5" s="32" t="s">
        <v>94</v>
      </c>
      <c r="CV5" s="32" t="s">
        <v>95</v>
      </c>
      <c r="CW5" s="32" t="s">
        <v>96</v>
      </c>
      <c r="CX5" s="32" t="s">
        <v>86</v>
      </c>
      <c r="CY5" s="32" t="s">
        <v>87</v>
      </c>
      <c r="CZ5" s="32" t="s">
        <v>88</v>
      </c>
      <c r="DA5" s="32" t="s">
        <v>89</v>
      </c>
      <c r="DB5" s="32" t="s">
        <v>90</v>
      </c>
      <c r="DC5" s="32" t="s">
        <v>91</v>
      </c>
      <c r="DD5" s="32" t="s">
        <v>92</v>
      </c>
      <c r="DE5" s="32" t="s">
        <v>93</v>
      </c>
      <c r="DF5" s="32" t="s">
        <v>94</v>
      </c>
      <c r="DG5" s="32" t="s">
        <v>95</v>
      </c>
      <c r="DH5" s="32" t="s">
        <v>96</v>
      </c>
      <c r="DI5" s="32" t="s">
        <v>86</v>
      </c>
      <c r="DJ5" s="32" t="s">
        <v>87</v>
      </c>
      <c r="DK5" s="32" t="s">
        <v>88</v>
      </c>
      <c r="DL5" s="32" t="s">
        <v>89</v>
      </c>
      <c r="DM5" s="32" t="s">
        <v>90</v>
      </c>
      <c r="DN5" s="32" t="s">
        <v>91</v>
      </c>
      <c r="DO5" s="32" t="s">
        <v>92</v>
      </c>
      <c r="DP5" s="32" t="s">
        <v>93</v>
      </c>
      <c r="DQ5" s="32" t="s">
        <v>94</v>
      </c>
      <c r="DR5" s="32" t="s">
        <v>95</v>
      </c>
      <c r="DS5" s="32" t="s">
        <v>96</v>
      </c>
      <c r="DT5" s="32" t="s">
        <v>86</v>
      </c>
      <c r="DU5" s="32" t="s">
        <v>87</v>
      </c>
      <c r="DV5" s="32" t="s">
        <v>88</v>
      </c>
      <c r="DW5" s="32" t="s">
        <v>89</v>
      </c>
      <c r="DX5" s="32" t="s">
        <v>90</v>
      </c>
      <c r="DY5" s="32" t="s">
        <v>91</v>
      </c>
      <c r="DZ5" s="32" t="s">
        <v>92</v>
      </c>
      <c r="EA5" s="32" t="s">
        <v>93</v>
      </c>
      <c r="EB5" s="32" t="s">
        <v>94</v>
      </c>
      <c r="EC5" s="32" t="s">
        <v>95</v>
      </c>
      <c r="ED5" s="32" t="s">
        <v>96</v>
      </c>
      <c r="EE5" s="32" t="s">
        <v>86</v>
      </c>
      <c r="EF5" s="32" t="s">
        <v>87</v>
      </c>
      <c r="EG5" s="32" t="s">
        <v>88</v>
      </c>
      <c r="EH5" s="32" t="s">
        <v>89</v>
      </c>
      <c r="EI5" s="32" t="s">
        <v>90</v>
      </c>
      <c r="EJ5" s="32" t="s">
        <v>91</v>
      </c>
      <c r="EK5" s="32" t="s">
        <v>92</v>
      </c>
      <c r="EL5" s="32" t="s">
        <v>93</v>
      </c>
      <c r="EM5" s="32" t="s">
        <v>94</v>
      </c>
      <c r="EN5" s="32" t="s">
        <v>95</v>
      </c>
      <c r="EO5" s="32" t="s">
        <v>96</v>
      </c>
    </row>
    <row r="6" spans="1:145" s="36" customFormat="1" x14ac:dyDescent="0.15">
      <c r="A6" s="28" t="s">
        <v>97</v>
      </c>
      <c r="B6" s="33">
        <f>B7</f>
        <v>2018</v>
      </c>
      <c r="C6" s="33">
        <f t="shared" ref="C6:X6" si="3">C7</f>
        <v>252034</v>
      </c>
      <c r="D6" s="33">
        <f t="shared" si="3"/>
        <v>47</v>
      </c>
      <c r="E6" s="33">
        <f t="shared" si="3"/>
        <v>18</v>
      </c>
      <c r="F6" s="33">
        <f t="shared" si="3"/>
        <v>1</v>
      </c>
      <c r="G6" s="33">
        <f t="shared" si="3"/>
        <v>0</v>
      </c>
      <c r="H6" s="33" t="str">
        <f t="shared" si="3"/>
        <v>滋賀県　長浜市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個別排水処理</v>
      </c>
      <c r="L6" s="33" t="str">
        <f t="shared" si="3"/>
        <v>L2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0.01</v>
      </c>
      <c r="Q6" s="34">
        <f t="shared" si="3"/>
        <v>100</v>
      </c>
      <c r="R6" s="34">
        <f t="shared" si="3"/>
        <v>2780</v>
      </c>
      <c r="S6" s="34">
        <f t="shared" si="3"/>
        <v>118498</v>
      </c>
      <c r="T6" s="34">
        <f t="shared" si="3"/>
        <v>681.02</v>
      </c>
      <c r="U6" s="34">
        <f t="shared" si="3"/>
        <v>174</v>
      </c>
      <c r="V6" s="34">
        <f t="shared" si="3"/>
        <v>17</v>
      </c>
      <c r="W6" s="34">
        <f t="shared" si="3"/>
        <v>0.02</v>
      </c>
      <c r="X6" s="34">
        <f t="shared" si="3"/>
        <v>850</v>
      </c>
      <c r="Y6" s="35">
        <f>IF(Y7="",NA(),Y7)</f>
        <v>100</v>
      </c>
      <c r="Z6" s="35">
        <f t="shared" ref="Z6:AH6" si="4">IF(Z7="",NA(),Z7)</f>
        <v>100</v>
      </c>
      <c r="AA6" s="35">
        <f t="shared" si="4"/>
        <v>100</v>
      </c>
      <c r="AB6" s="35">
        <f t="shared" si="4"/>
        <v>100</v>
      </c>
      <c r="AC6" s="35">
        <f t="shared" si="4"/>
        <v>100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4">
        <f>IF(BF7="",NA(),BF7)</f>
        <v>0</v>
      </c>
      <c r="BG6" s="34">
        <f t="shared" ref="BG6:BO6" si="7">IF(BG7="",NA(),BG7)</f>
        <v>0</v>
      </c>
      <c r="BH6" s="34">
        <f t="shared" si="7"/>
        <v>0</v>
      </c>
      <c r="BI6" s="34">
        <f t="shared" si="7"/>
        <v>0</v>
      </c>
      <c r="BJ6" s="34">
        <f t="shared" si="7"/>
        <v>0</v>
      </c>
      <c r="BK6" s="35">
        <f t="shared" si="7"/>
        <v>760.12</v>
      </c>
      <c r="BL6" s="35">
        <f t="shared" si="7"/>
        <v>492.59</v>
      </c>
      <c r="BM6" s="35">
        <f t="shared" si="7"/>
        <v>503.8</v>
      </c>
      <c r="BN6" s="35">
        <f t="shared" si="7"/>
        <v>888.8</v>
      </c>
      <c r="BO6" s="35">
        <f t="shared" si="7"/>
        <v>855.65</v>
      </c>
      <c r="BP6" s="34" t="str">
        <f>IF(BP7="","",IF(BP7="-","【-】","【"&amp;SUBSTITUTE(TEXT(BP7,"#,##0.00"),"-","△")&amp;"】"))</f>
        <v>【860.68】</v>
      </c>
      <c r="BQ6" s="35">
        <f>IF(BQ7="",NA(),BQ7)</f>
        <v>26.16</v>
      </c>
      <c r="BR6" s="35">
        <f t="shared" ref="BR6:BZ6" si="8">IF(BR7="",NA(),BR7)</f>
        <v>25.42</v>
      </c>
      <c r="BS6" s="35">
        <f t="shared" si="8"/>
        <v>29.8</v>
      </c>
      <c r="BT6" s="35">
        <f t="shared" si="8"/>
        <v>30.87</v>
      </c>
      <c r="BU6" s="35">
        <f t="shared" si="8"/>
        <v>31.79</v>
      </c>
      <c r="BV6" s="35">
        <f t="shared" si="8"/>
        <v>50.17</v>
      </c>
      <c r="BW6" s="35">
        <f t="shared" si="8"/>
        <v>46.53</v>
      </c>
      <c r="BX6" s="35">
        <f t="shared" si="8"/>
        <v>51.58</v>
      </c>
      <c r="BY6" s="35">
        <f t="shared" si="8"/>
        <v>52.55</v>
      </c>
      <c r="BZ6" s="35">
        <f t="shared" si="8"/>
        <v>52.23</v>
      </c>
      <c r="CA6" s="34" t="str">
        <f>IF(CA7="","",IF(CA7="-","【-】","【"&amp;SUBSTITUTE(TEXT(CA7,"#,##0.00"),"-","△")&amp;"】"))</f>
        <v>【52.12】</v>
      </c>
      <c r="CB6" s="35">
        <f>IF(CB7="",NA(),CB7)</f>
        <v>604.67999999999995</v>
      </c>
      <c r="CC6" s="35">
        <f t="shared" ref="CC6:CK6" si="9">IF(CC7="",NA(),CC7)</f>
        <v>568.35</v>
      </c>
      <c r="CD6" s="35">
        <f t="shared" si="9"/>
        <v>532.85</v>
      </c>
      <c r="CE6" s="35">
        <f t="shared" si="9"/>
        <v>522.01</v>
      </c>
      <c r="CF6" s="35">
        <f t="shared" si="9"/>
        <v>554.79</v>
      </c>
      <c r="CG6" s="35">
        <f t="shared" si="9"/>
        <v>329.08</v>
      </c>
      <c r="CH6" s="35">
        <f t="shared" si="9"/>
        <v>373.71</v>
      </c>
      <c r="CI6" s="35">
        <f t="shared" si="9"/>
        <v>333.58</v>
      </c>
      <c r="CJ6" s="35">
        <f t="shared" si="9"/>
        <v>292.45</v>
      </c>
      <c r="CK6" s="35">
        <f t="shared" si="9"/>
        <v>294.05</v>
      </c>
      <c r="CL6" s="34" t="str">
        <f>IF(CL7="","",IF(CL7="-","【-】","【"&amp;SUBSTITUTE(TEXT(CL7,"#,##0.00"),"-","△")&amp;"】"))</f>
        <v>【299.14】</v>
      </c>
      <c r="CM6" s="35">
        <f>IF(CM7="",NA(),CM7)</f>
        <v>40</v>
      </c>
      <c r="CN6" s="35">
        <f t="shared" ref="CN6:CV6" si="10">IF(CN7="",NA(),CN7)</f>
        <v>40</v>
      </c>
      <c r="CO6" s="35">
        <f t="shared" si="10"/>
        <v>46.67</v>
      </c>
      <c r="CP6" s="35">
        <f t="shared" si="10"/>
        <v>46.67</v>
      </c>
      <c r="CQ6" s="35">
        <f t="shared" si="10"/>
        <v>46.67</v>
      </c>
      <c r="CR6" s="35">
        <f t="shared" si="10"/>
        <v>51.54</v>
      </c>
      <c r="CS6" s="35">
        <f t="shared" si="10"/>
        <v>44.84</v>
      </c>
      <c r="CT6" s="35">
        <f t="shared" si="10"/>
        <v>41.51</v>
      </c>
      <c r="CU6" s="35">
        <f t="shared" si="10"/>
        <v>51.71</v>
      </c>
      <c r="CV6" s="35">
        <f t="shared" si="10"/>
        <v>50.56</v>
      </c>
      <c r="CW6" s="34" t="str">
        <f>IF(CW7="","",IF(CW7="-","【-】","【"&amp;SUBSTITUTE(TEXT(CW7,"#,##0.00"),"-","△")&amp;"】"))</f>
        <v>【50.35】</v>
      </c>
      <c r="CX6" s="35">
        <f>IF(CX7="",NA(),CX7)</f>
        <v>100</v>
      </c>
      <c r="CY6" s="35">
        <f t="shared" ref="CY6:DG6" si="11">IF(CY7="",NA(),CY7)</f>
        <v>100</v>
      </c>
      <c r="CZ6" s="35">
        <f t="shared" si="11"/>
        <v>100</v>
      </c>
      <c r="DA6" s="35">
        <f t="shared" si="11"/>
        <v>100</v>
      </c>
      <c r="DB6" s="35">
        <f t="shared" si="11"/>
        <v>100</v>
      </c>
      <c r="DC6" s="35">
        <f t="shared" si="11"/>
        <v>71.599999999999994</v>
      </c>
      <c r="DD6" s="35">
        <f t="shared" si="11"/>
        <v>67.86</v>
      </c>
      <c r="DE6" s="35">
        <f t="shared" si="11"/>
        <v>68.72</v>
      </c>
      <c r="DF6" s="35">
        <f t="shared" si="11"/>
        <v>82.91</v>
      </c>
      <c r="DG6" s="35">
        <f t="shared" si="11"/>
        <v>83.85</v>
      </c>
      <c r="DH6" s="34" t="str">
        <f>IF(DH7="","",IF(DH7="-","【-】","【"&amp;SUBSTITUTE(TEXT(DH7,"#,##0.00"),"-","△")&amp;"】"))</f>
        <v>【81.14】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5" t="str">
        <f>IF(EE7="",NA(),EE7)</f>
        <v>-</v>
      </c>
      <c r="EF6" s="35" t="str">
        <f t="shared" ref="EF6:EN6" si="14">IF(EF7="",NA(),EF7)</f>
        <v>-</v>
      </c>
      <c r="EG6" s="35" t="str">
        <f t="shared" si="14"/>
        <v>-</v>
      </c>
      <c r="EH6" s="35" t="str">
        <f t="shared" si="14"/>
        <v>-</v>
      </c>
      <c r="EI6" s="35" t="str">
        <f t="shared" si="14"/>
        <v>-</v>
      </c>
      <c r="EJ6" s="35" t="str">
        <f t="shared" si="14"/>
        <v>-</v>
      </c>
      <c r="EK6" s="35" t="str">
        <f t="shared" si="14"/>
        <v>-</v>
      </c>
      <c r="EL6" s="35" t="str">
        <f t="shared" si="14"/>
        <v>-</v>
      </c>
      <c r="EM6" s="35" t="str">
        <f t="shared" si="14"/>
        <v>-</v>
      </c>
      <c r="EN6" s="35" t="str">
        <f t="shared" si="14"/>
        <v>-</v>
      </c>
      <c r="EO6" s="34" t="str">
        <f>IF(EO7="","",IF(EO7="-","【-】","【"&amp;SUBSTITUTE(TEXT(EO7,"#,##0.00"),"-","△")&amp;"】"))</f>
        <v>【-】</v>
      </c>
    </row>
    <row r="7" spans="1:145" s="36" customFormat="1" x14ac:dyDescent="0.15">
      <c r="A7" s="28"/>
      <c r="B7" s="37">
        <v>2018</v>
      </c>
      <c r="C7" s="37">
        <v>252034</v>
      </c>
      <c r="D7" s="37">
        <v>47</v>
      </c>
      <c r="E7" s="37">
        <v>18</v>
      </c>
      <c r="F7" s="37">
        <v>1</v>
      </c>
      <c r="G7" s="37">
        <v>0</v>
      </c>
      <c r="H7" s="37" t="s">
        <v>98</v>
      </c>
      <c r="I7" s="37" t="s">
        <v>99</v>
      </c>
      <c r="J7" s="37" t="s">
        <v>100</v>
      </c>
      <c r="K7" s="37" t="s">
        <v>101</v>
      </c>
      <c r="L7" s="37" t="s">
        <v>102</v>
      </c>
      <c r="M7" s="37" t="s">
        <v>103</v>
      </c>
      <c r="N7" s="38" t="s">
        <v>104</v>
      </c>
      <c r="O7" s="38" t="s">
        <v>105</v>
      </c>
      <c r="P7" s="38">
        <v>0.01</v>
      </c>
      <c r="Q7" s="38">
        <v>100</v>
      </c>
      <c r="R7" s="38">
        <v>2780</v>
      </c>
      <c r="S7" s="38">
        <v>118498</v>
      </c>
      <c r="T7" s="38">
        <v>681.02</v>
      </c>
      <c r="U7" s="38">
        <v>174</v>
      </c>
      <c r="V7" s="38">
        <v>17</v>
      </c>
      <c r="W7" s="38">
        <v>0.02</v>
      </c>
      <c r="X7" s="38">
        <v>850</v>
      </c>
      <c r="Y7" s="38">
        <v>100</v>
      </c>
      <c r="Z7" s="38">
        <v>100</v>
      </c>
      <c r="AA7" s="38">
        <v>100</v>
      </c>
      <c r="AB7" s="38">
        <v>100</v>
      </c>
      <c r="AC7" s="38">
        <v>100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760.12</v>
      </c>
      <c r="BL7" s="38">
        <v>492.59</v>
      </c>
      <c r="BM7" s="38">
        <v>503.8</v>
      </c>
      <c r="BN7" s="38">
        <v>888.8</v>
      </c>
      <c r="BO7" s="38">
        <v>855.65</v>
      </c>
      <c r="BP7" s="38">
        <v>860.68</v>
      </c>
      <c r="BQ7" s="38">
        <v>26.16</v>
      </c>
      <c r="BR7" s="38">
        <v>25.42</v>
      </c>
      <c r="BS7" s="38">
        <v>29.8</v>
      </c>
      <c r="BT7" s="38">
        <v>30.87</v>
      </c>
      <c r="BU7" s="38">
        <v>31.79</v>
      </c>
      <c r="BV7" s="38">
        <v>50.17</v>
      </c>
      <c r="BW7" s="38">
        <v>46.53</v>
      </c>
      <c r="BX7" s="38">
        <v>51.58</v>
      </c>
      <c r="BY7" s="38">
        <v>52.55</v>
      </c>
      <c r="BZ7" s="38">
        <v>52.23</v>
      </c>
      <c r="CA7" s="38">
        <v>52.12</v>
      </c>
      <c r="CB7" s="38">
        <v>604.67999999999995</v>
      </c>
      <c r="CC7" s="38">
        <v>568.35</v>
      </c>
      <c r="CD7" s="38">
        <v>532.85</v>
      </c>
      <c r="CE7" s="38">
        <v>522.01</v>
      </c>
      <c r="CF7" s="38">
        <v>554.79</v>
      </c>
      <c r="CG7" s="38">
        <v>329.08</v>
      </c>
      <c r="CH7" s="38">
        <v>373.71</v>
      </c>
      <c r="CI7" s="38">
        <v>333.58</v>
      </c>
      <c r="CJ7" s="38">
        <v>292.45</v>
      </c>
      <c r="CK7" s="38">
        <v>294.05</v>
      </c>
      <c r="CL7" s="38">
        <v>299.14</v>
      </c>
      <c r="CM7" s="38">
        <v>40</v>
      </c>
      <c r="CN7" s="38">
        <v>40</v>
      </c>
      <c r="CO7" s="38">
        <v>46.67</v>
      </c>
      <c r="CP7" s="38">
        <v>46.67</v>
      </c>
      <c r="CQ7" s="38">
        <v>46.67</v>
      </c>
      <c r="CR7" s="38">
        <v>51.54</v>
      </c>
      <c r="CS7" s="38">
        <v>44.84</v>
      </c>
      <c r="CT7" s="38">
        <v>41.51</v>
      </c>
      <c r="CU7" s="38">
        <v>51.71</v>
      </c>
      <c r="CV7" s="38">
        <v>50.56</v>
      </c>
      <c r="CW7" s="38">
        <v>50.35</v>
      </c>
      <c r="CX7" s="38">
        <v>100</v>
      </c>
      <c r="CY7" s="38">
        <v>100</v>
      </c>
      <c r="CZ7" s="38">
        <v>100</v>
      </c>
      <c r="DA7" s="38">
        <v>100</v>
      </c>
      <c r="DB7" s="38">
        <v>100</v>
      </c>
      <c r="DC7" s="38">
        <v>71.599999999999994</v>
      </c>
      <c r="DD7" s="38">
        <v>67.86</v>
      </c>
      <c r="DE7" s="38">
        <v>68.72</v>
      </c>
      <c r="DF7" s="38">
        <v>82.91</v>
      </c>
      <c r="DG7" s="38">
        <v>83.85</v>
      </c>
      <c r="DH7" s="38">
        <v>81.14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 t="s">
        <v>104</v>
      </c>
      <c r="EF7" s="38" t="s">
        <v>104</v>
      </c>
      <c r="EG7" s="38" t="s">
        <v>104</v>
      </c>
      <c r="EH7" s="38" t="s">
        <v>104</v>
      </c>
      <c r="EI7" s="38" t="s">
        <v>104</v>
      </c>
      <c r="EJ7" s="38" t="s">
        <v>104</v>
      </c>
      <c r="EK7" s="38" t="s">
        <v>104</v>
      </c>
      <c r="EL7" s="38" t="s">
        <v>104</v>
      </c>
      <c r="EM7" s="38" t="s">
        <v>104</v>
      </c>
      <c r="EN7" s="38" t="s">
        <v>104</v>
      </c>
      <c r="EO7" s="38" t="s">
        <v>104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106</v>
      </c>
      <c r="C9" s="40" t="s">
        <v>107</v>
      </c>
      <c r="D9" s="40" t="s">
        <v>108</v>
      </c>
      <c r="E9" s="40" t="s">
        <v>109</v>
      </c>
      <c r="F9" s="40" t="s">
        <v>110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48</v>
      </c>
      <c r="B10" s="41">
        <f>DATEVALUE($B$6-4&amp;"年1月1日")</f>
        <v>41640</v>
      </c>
      <c r="C10" s="41">
        <f>DATEVALUE($B$6-3&amp;"年1月1日")</f>
        <v>42005</v>
      </c>
      <c r="D10" s="41">
        <f>DATEVALUE($B$6-2&amp;"年1月1日")</f>
        <v>42370</v>
      </c>
      <c r="E10" s="41">
        <f>DATEVALUE($B$6-1&amp;"年1月1日")</f>
        <v>42736</v>
      </c>
      <c r="F10" s="41">
        <f>DATEVALUE($B$6&amp;"年1月1日")</f>
        <v>43101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山﨑 正雄</cp:lastModifiedBy>
  <dcterms:created xsi:type="dcterms:W3CDTF">2019-12-05T05:31:55Z</dcterms:created>
  <dcterms:modified xsi:type="dcterms:W3CDTF">2020-02-04T05:05:00Z</dcterms:modified>
  <cp:category/>
</cp:coreProperties>
</file>