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12 公営企業・第三セクター\公営企業\R3\02_調査・照会\【　】20220106_（0128〆）公営企業に係る経営比較分析表（令和２年度決算）の分析等について\04_市提出\"/>
    </mc:Choice>
  </mc:AlternateContent>
  <workbookProtection workbookAlgorithmName="SHA-512" workbookHashValue="E8SSy3W1SffmeeYVdT1PuhOYY6uuK1vg5Al2TSUHScUr2sac8zMnxyqaz2HjNYs2dUXBvDNjj+Dk79UX4grFaw==" workbookSaltValue="ErTJ2szbPp8oHrks/3qH/Q==" workbookSpinCount="100000" lockStructure="1"/>
  <bookViews>
    <workbookView xWindow="0" yWindow="0" windowWidth="23040" windowHeight="909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<sst xmlns="http://schemas.openxmlformats.org/spreadsheetml/2006/main" count="278" uniqueCount="116">
  <si>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</si>
  <si>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</si>
  <si>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</si>
  <si>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</si>
  <si>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</si>
  <si>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</si>
  <si>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</si>
  <si>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</si>
  <si>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</si>
  <si>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</si>
  <si>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</si>
  <si>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</si>
  <si>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</si>
  <si>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</si>
  <si>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</si>
  <si>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</si>
  <si>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</si>
  <si>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</si>
  <si>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</si>
  <si>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</si>
  <si>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</si>
  <si>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</si>
  <si>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</si>
  <si>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</si>
  <si>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</si>
  <si>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</si>
  <si>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</si>
  <si>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</si>
  <si>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</si>
  <si>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</si>
  <si>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</si>
  <si>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</si>
  <si>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</si>
  <si>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</si>
  <si>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</si>
  <si>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</si>
  <si>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</si>
  <si>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</si>
  <si>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</si>
  <si>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</si>
  <si>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</si>
  <si>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</si>
  <si>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</si>
  <si>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</si>
  <si>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</si>
  <si>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</si>
  <si>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</si>
  <si>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</si>
  <si>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</si>
  <si>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</si>
  <si>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</si>
  <si>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</si>
  <si>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</si>
  <si>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</si>
  <si>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</si>
  <si>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</si>
  <si>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</si>
  <si>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</si>
  <si>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</si>
  <si>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</si>
  <si>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</si>
  <si>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</si>
  <si>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</si>
  <si>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</si>
  <si>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</si>
  <si>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</si>
  <si>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</si>
  <si>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</si>
  <si>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</si>
  <si>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</si>
  <si>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</si>
  <si>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</si>
  <si>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</si>
  <si>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</si>
  <si>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</si>
  <si>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</si>
  <si>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</si>
  <si>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</si>
  <si>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</si>
  <si>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</si>
  <si>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</si>
  <si>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</si>
  <si>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</si>
  <si>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</si>
  <si>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</si>
  <si>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</si>
  <si>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</si>
  <si>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</si>
  <si>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</si>
  <si>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</si>
  <si>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</si>
  <si>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</si>
  <si>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</si>
  <si>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</si>
  <si>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</si>
  <si>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</si>
  <si>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</si>
  <si>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</si>
  <si>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</si>
  <si>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</si>
  <si>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</si>
  <si>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</si>
  <si>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</si>
  <si>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</si>
  <si>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</si>
  <si>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</si>
  <si>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</si>
  <si>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</si>
  <si>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</si>
  <si>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</si>
  <si>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</si>
  <si>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</si>
  <si>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</si>
  <si>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水洗化率は順調に増加しているものの、経費回収率が100％を下回っており、経営状況は厳しいと言わざるを得ません。今後は、人口減少に伴う有収水量の減少が懸念されるため、投資の効率化や維持管理費の削減等を行い、かつ、水洗化率の向上に努めることにより有収水量を増加させ、料金収入の増収を図ることで、経営改善に取り組んでいきます。
　また、施設が破損してから対応する事後対応型から、計画的に点検・補修・改築等を行う予防保全型に移行していくことで、施設の安全性向上や長寿命化を図り、効率的な事業運営に取り組んでいきます。</t>
    <phoneticPr fontId="15"/>
  </si>
  <si>
    <t>　経営規模に対する企業債残高の比率が全国平均と比較して高くなっています。
　また、経費回収率が100％を下回っており、料金で回収すべき経費をすべて料金では賄えていない状況です。将来の人口減少を考慮すると、料金収入も減少が見込まれるため、今後ますます厳しくなることが想定されます。
　汚水処理原価については、類似団体平均と比較すると低く抑えられていますが、全国平均と比較すると高くなっているため、投資の効率化や維持管理費の削減等により、経営改善への取組を行う必要があると考えられます。
　水洗化率については、全国平均は下回っているものの、類似団体平均を上回っており、増加傾向で推移していることから、水洗化啓発活動を効果的に行えていると言えます。</t>
    <rPh sb="226" eb="227">
      <t>オコナ</t>
    </rPh>
    <rPh sb="228" eb="230">
      <t>ヒツヨウ</t>
    </rPh>
    <rPh sb="284" eb="286">
      <t>ケイコウ</t>
    </rPh>
    <rPh sb="287" eb="289">
      <t>スイイ</t>
    </rPh>
    <rPh sb="316" eb="317">
      <t>イ</t>
    </rPh>
    <phoneticPr fontId="15"/>
  </si>
  <si>
    <t>　下水道施設長寿命化基本計画および農業集落排水処理施設に係る最適整備構想に基づき、計画的な施設の老朽化状況等の調査および改築・更新工事を実施し、施設寿命の延伸を図ります。
　農業集落排水の公共下水道接続計画に基づき、創設から30年経過する老朽化処理場を順次、公共下水道に接続し、維持管理に係る経費の削減を図ります。</t>
    <rPh sb="87" eb="93">
      <t>ノウギョウシュウラクハイスイ</t>
    </rPh>
    <rPh sb="94" eb="99">
      <t>コウキョウゲスイドウ</t>
    </rPh>
    <rPh sb="99" eb="103">
      <t>セツゾクケイカク</t>
    </rPh>
    <rPh sb="104" eb="105">
      <t>モト</t>
    </rPh>
    <rPh sb="108" eb="110">
      <t>ソウセツ</t>
    </rPh>
    <rPh sb="114" eb="115">
      <t>ネン</t>
    </rPh>
    <rPh sb="115" eb="117">
      <t>ケイカ</t>
    </rPh>
    <rPh sb="119" eb="125">
      <t>ロウキュウカショリジョウ</t>
    </rPh>
    <rPh sb="126" eb="128">
      <t>ジュンジ</t>
    </rPh>
    <rPh sb="129" eb="134">
      <t>コウキョウゲスイドウ</t>
    </rPh>
    <rPh sb="135" eb="137">
      <t>セツゾク</t>
    </rPh>
    <rPh sb="139" eb="143">
      <t>イジカンリ</t>
    </rPh>
    <rPh sb="144" eb="145">
      <t>カカ</t>
    </rPh>
    <rPh sb="146" eb="148">
      <t>ケイヒ</t>
    </rPh>
    <rPh sb="149" eb="151">
      <t>サクゲン</t>
    </rPh>
    <rPh sb="152" eb="153">
      <t>ハカ</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</si>
</sst>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CCD-46D3-9D1D-3A3FB50F522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0.12</c:v>
                </c:pt>
                <c:pt idx="3">
                  <c:v>0.1</c:v>
                </c:pt>
                <c:pt idx="4">
                  <c:v>0.32</c:v>
                </c:pt>
              </c:numCache>
            </c:numRef>
          </c:val>
          <c:smooth val="0"/>
          <c:extLst>
            <c:ext xmlns:c16="http://schemas.microsoft.com/office/drawing/2014/chart" uri="{C3380CC4-5D6E-409C-BE32-E72D297353CC}">
              <c16:uniqueId val="{00000001-3CCD-46D3-9D1D-3A3FB50F522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FA2-453D-B535-EC952561AE1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49.68</c:v>
                </c:pt>
                <c:pt idx="3">
                  <c:v>49.27</c:v>
                </c:pt>
                <c:pt idx="4">
                  <c:v>49.47</c:v>
                </c:pt>
              </c:numCache>
            </c:numRef>
          </c:val>
          <c:smooth val="0"/>
          <c:extLst>
            <c:ext xmlns:c16="http://schemas.microsoft.com/office/drawing/2014/chart" uri="{C3380CC4-5D6E-409C-BE32-E72D297353CC}">
              <c16:uniqueId val="{00000001-3FA2-453D-B535-EC952561AE1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93.44</c:v>
                </c:pt>
                <c:pt idx="3">
                  <c:v>93.93</c:v>
                </c:pt>
                <c:pt idx="4">
                  <c:v>94.67</c:v>
                </c:pt>
              </c:numCache>
            </c:numRef>
          </c:val>
          <c:extLst>
            <c:ext xmlns:c16="http://schemas.microsoft.com/office/drawing/2014/chart" uri="{C3380CC4-5D6E-409C-BE32-E72D297353CC}">
              <c16:uniqueId val="{00000000-5339-4224-BF74-1CE7108F77F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83.35</c:v>
                </c:pt>
                <c:pt idx="3">
                  <c:v>83.16</c:v>
                </c:pt>
                <c:pt idx="4">
                  <c:v>82.06</c:v>
                </c:pt>
              </c:numCache>
            </c:numRef>
          </c:val>
          <c:smooth val="0"/>
          <c:extLst>
            <c:ext xmlns:c16="http://schemas.microsoft.com/office/drawing/2014/chart" uri="{C3380CC4-5D6E-409C-BE32-E72D297353CC}">
              <c16:uniqueId val="{00000001-5339-4224-BF74-1CE7108F77F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107.68</c:v>
                </c:pt>
                <c:pt idx="3">
                  <c:v>102.38</c:v>
                </c:pt>
                <c:pt idx="4">
                  <c:v>106.8</c:v>
                </c:pt>
              </c:numCache>
            </c:numRef>
          </c:val>
          <c:extLst>
            <c:ext xmlns:c16="http://schemas.microsoft.com/office/drawing/2014/chart" uri="{C3380CC4-5D6E-409C-BE32-E72D297353CC}">
              <c16:uniqueId val="{00000000-E424-4E84-BB77-27D04BE45D1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106.83</c:v>
                </c:pt>
                <c:pt idx="3">
                  <c:v>109.21</c:v>
                </c:pt>
                <c:pt idx="4">
                  <c:v>107.81</c:v>
                </c:pt>
              </c:numCache>
            </c:numRef>
          </c:val>
          <c:smooth val="0"/>
          <c:extLst>
            <c:ext xmlns:c16="http://schemas.microsoft.com/office/drawing/2014/chart" uri="{C3380CC4-5D6E-409C-BE32-E72D297353CC}">
              <c16:uniqueId val="{00000001-E424-4E84-BB77-27D04BE45D1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2.96</c:v>
                </c:pt>
                <c:pt idx="3">
                  <c:v>5.47</c:v>
                </c:pt>
                <c:pt idx="4">
                  <c:v>8.3800000000000008</c:v>
                </c:pt>
              </c:numCache>
            </c:numRef>
          </c:val>
          <c:extLst>
            <c:ext xmlns:c16="http://schemas.microsoft.com/office/drawing/2014/chart" uri="{C3380CC4-5D6E-409C-BE32-E72D297353CC}">
              <c16:uniqueId val="{00000000-81FD-4BD8-B5B6-802CBA95FBD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26.06</c:v>
                </c:pt>
                <c:pt idx="3">
                  <c:v>24.1</c:v>
                </c:pt>
                <c:pt idx="4">
                  <c:v>19.93</c:v>
                </c:pt>
              </c:numCache>
            </c:numRef>
          </c:val>
          <c:smooth val="0"/>
          <c:extLst>
            <c:ext xmlns:c16="http://schemas.microsoft.com/office/drawing/2014/chart" uri="{C3380CC4-5D6E-409C-BE32-E72D297353CC}">
              <c16:uniqueId val="{00000001-81FD-4BD8-B5B6-802CBA95FBD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F6AA-4935-B365-EF08C442523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F6AA-4935-B365-EF08C442523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D599-493F-84FB-6169D11D236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22.02</c:v>
                </c:pt>
                <c:pt idx="3">
                  <c:v>15.73</c:v>
                </c:pt>
                <c:pt idx="4">
                  <c:v>18.2</c:v>
                </c:pt>
              </c:numCache>
            </c:numRef>
          </c:val>
          <c:smooth val="0"/>
          <c:extLst>
            <c:ext xmlns:c16="http://schemas.microsoft.com/office/drawing/2014/chart" uri="{C3380CC4-5D6E-409C-BE32-E72D297353CC}">
              <c16:uniqueId val="{00000001-D599-493F-84FB-6169D11D236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16.16</c:v>
                </c:pt>
                <c:pt idx="3">
                  <c:v>12.66</c:v>
                </c:pt>
                <c:pt idx="4">
                  <c:v>13.83</c:v>
                </c:pt>
              </c:numCache>
            </c:numRef>
          </c:val>
          <c:extLst>
            <c:ext xmlns:c16="http://schemas.microsoft.com/office/drawing/2014/chart" uri="{C3380CC4-5D6E-409C-BE32-E72D297353CC}">
              <c16:uniqueId val="{00000000-B821-4CB8-8191-A22EBFF8156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68.040000000000006</c:v>
                </c:pt>
                <c:pt idx="3">
                  <c:v>57.26</c:v>
                </c:pt>
                <c:pt idx="4">
                  <c:v>48.56</c:v>
                </c:pt>
              </c:numCache>
            </c:numRef>
          </c:val>
          <c:smooth val="0"/>
          <c:extLst>
            <c:ext xmlns:c16="http://schemas.microsoft.com/office/drawing/2014/chart" uri="{C3380CC4-5D6E-409C-BE32-E72D297353CC}">
              <c16:uniqueId val="{00000001-B821-4CB8-8191-A22EBFF8156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1599.73</c:v>
                </c:pt>
                <c:pt idx="3">
                  <c:v>1484.31</c:v>
                </c:pt>
                <c:pt idx="4">
                  <c:v>1115.79</c:v>
                </c:pt>
              </c:numCache>
            </c:numRef>
          </c:val>
          <c:extLst>
            <c:ext xmlns:c16="http://schemas.microsoft.com/office/drawing/2014/chart" uri="{C3380CC4-5D6E-409C-BE32-E72D297353CC}">
              <c16:uniqueId val="{00000000-60C2-4133-9D95-1A10C9CD846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1048.23</c:v>
                </c:pt>
                <c:pt idx="3">
                  <c:v>1130.42</c:v>
                </c:pt>
                <c:pt idx="4">
                  <c:v>1245.0999999999999</c:v>
                </c:pt>
              </c:numCache>
            </c:numRef>
          </c:val>
          <c:smooth val="0"/>
          <c:extLst>
            <c:ext xmlns:c16="http://schemas.microsoft.com/office/drawing/2014/chart" uri="{C3380CC4-5D6E-409C-BE32-E72D297353CC}">
              <c16:uniqueId val="{00000001-60C2-4133-9D95-1A10C9CD846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84</c:v>
                </c:pt>
                <c:pt idx="3">
                  <c:v>98.04</c:v>
                </c:pt>
                <c:pt idx="4">
                  <c:v>87.98</c:v>
                </c:pt>
              </c:numCache>
            </c:numRef>
          </c:val>
          <c:extLst>
            <c:ext xmlns:c16="http://schemas.microsoft.com/office/drawing/2014/chart" uri="{C3380CC4-5D6E-409C-BE32-E72D297353CC}">
              <c16:uniqueId val="{00000000-B31A-4ED3-B480-C1C561335A7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78.92</c:v>
                </c:pt>
                <c:pt idx="3">
                  <c:v>74.17</c:v>
                </c:pt>
                <c:pt idx="4">
                  <c:v>79.77</c:v>
                </c:pt>
              </c:numCache>
            </c:numRef>
          </c:val>
          <c:smooth val="0"/>
          <c:extLst>
            <c:ext xmlns:c16="http://schemas.microsoft.com/office/drawing/2014/chart" uri="{C3380CC4-5D6E-409C-BE32-E72D297353CC}">
              <c16:uniqueId val="{00000001-B31A-4ED3-B480-C1C561335A7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174.49</c:v>
                </c:pt>
                <c:pt idx="3">
                  <c:v>150.35</c:v>
                </c:pt>
                <c:pt idx="4">
                  <c:v>166.51</c:v>
                </c:pt>
              </c:numCache>
            </c:numRef>
          </c:val>
          <c:extLst>
            <c:ext xmlns:c16="http://schemas.microsoft.com/office/drawing/2014/chart" uri="{C3380CC4-5D6E-409C-BE32-E72D297353CC}">
              <c16:uniqueId val="{00000000-9811-497C-BD57-AB38A0AC6CD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220.31</c:v>
                </c:pt>
                <c:pt idx="3">
                  <c:v>230.95</c:v>
                </c:pt>
                <c:pt idx="4">
                  <c:v>214.56</c:v>
                </c:pt>
              </c:numCache>
            </c:numRef>
          </c:val>
          <c:smooth val="0"/>
          <c:extLst>
            <c:ext xmlns:c16="http://schemas.microsoft.com/office/drawing/2014/chart" uri="{C3380CC4-5D6E-409C-BE32-E72D297353CC}">
              <c16:uniqueId val="{00000001-9811-497C-BD57-AB38A0AC6CD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E1" sqref="E1"/>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5" t="str">
        <f>データ!H6</f>
        <v>滋賀県　米原市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2">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Cd2</v>
      </c>
      <c r="X8" s="72"/>
      <c r="Y8" s="72"/>
      <c r="Z8" s="72"/>
      <c r="AA8" s="72"/>
      <c r="AB8" s="72"/>
      <c r="AC8" s="72"/>
      <c r="AD8" s="73" t="str">
        <f>データ!$M$6</f>
        <v>非設置</v>
      </c>
      <c r="AE8" s="73"/>
      <c r="AF8" s="73"/>
      <c r="AG8" s="73"/>
      <c r="AH8" s="73"/>
      <c r="AI8" s="73"/>
      <c r="AJ8" s="73"/>
      <c r="AK8" s="3"/>
      <c r="AL8" s="69">
        <f>データ!S6</f>
        <v>38525</v>
      </c>
      <c r="AM8" s="69"/>
      <c r="AN8" s="69"/>
      <c r="AO8" s="69"/>
      <c r="AP8" s="69"/>
      <c r="AQ8" s="69"/>
      <c r="AR8" s="69"/>
      <c r="AS8" s="69"/>
      <c r="AT8" s="68">
        <f>データ!T6</f>
        <v>250.39</v>
      </c>
      <c r="AU8" s="68"/>
      <c r="AV8" s="68"/>
      <c r="AW8" s="68"/>
      <c r="AX8" s="68"/>
      <c r="AY8" s="68"/>
      <c r="AZ8" s="68"/>
      <c r="BA8" s="68"/>
      <c r="BB8" s="68">
        <f>データ!U6</f>
        <v>153.86000000000001</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2">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2">
      <c r="A10" s="2"/>
      <c r="B10" s="68" t="str">
        <f>データ!N6</f>
        <v>-</v>
      </c>
      <c r="C10" s="68"/>
      <c r="D10" s="68"/>
      <c r="E10" s="68"/>
      <c r="F10" s="68"/>
      <c r="G10" s="68"/>
      <c r="H10" s="68"/>
      <c r="I10" s="68">
        <f>データ!O6</f>
        <v>52.9</v>
      </c>
      <c r="J10" s="68"/>
      <c r="K10" s="68"/>
      <c r="L10" s="68"/>
      <c r="M10" s="68"/>
      <c r="N10" s="68"/>
      <c r="O10" s="68"/>
      <c r="P10" s="68">
        <f>データ!P6</f>
        <v>47.94</v>
      </c>
      <c r="Q10" s="68"/>
      <c r="R10" s="68"/>
      <c r="S10" s="68"/>
      <c r="T10" s="68"/>
      <c r="U10" s="68"/>
      <c r="V10" s="68"/>
      <c r="W10" s="68">
        <f>データ!Q6</f>
        <v>78.87</v>
      </c>
      <c r="X10" s="68"/>
      <c r="Y10" s="68"/>
      <c r="Z10" s="68"/>
      <c r="AA10" s="68"/>
      <c r="AB10" s="68"/>
      <c r="AC10" s="68"/>
      <c r="AD10" s="69">
        <f>データ!R6</f>
        <v>2827</v>
      </c>
      <c r="AE10" s="69"/>
      <c r="AF10" s="69"/>
      <c r="AG10" s="69"/>
      <c r="AH10" s="69"/>
      <c r="AI10" s="69"/>
      <c r="AJ10" s="69"/>
      <c r="AK10" s="2"/>
      <c r="AL10" s="69">
        <f>データ!V6</f>
        <v>18435</v>
      </c>
      <c r="AM10" s="69"/>
      <c r="AN10" s="69"/>
      <c r="AO10" s="69"/>
      <c r="AP10" s="69"/>
      <c r="AQ10" s="69"/>
      <c r="AR10" s="69"/>
      <c r="AS10" s="69"/>
      <c r="AT10" s="68">
        <f>データ!W6</f>
        <v>10.06</v>
      </c>
      <c r="AU10" s="68"/>
      <c r="AV10" s="68"/>
      <c r="AW10" s="68"/>
      <c r="AX10" s="68"/>
      <c r="AY10" s="68"/>
      <c r="AZ10" s="68"/>
      <c r="BA10" s="68"/>
      <c r="BB10" s="68">
        <f>データ!X6</f>
        <v>1832.5</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2">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2">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2">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113</v>
      </c>
      <c r="BM66" s="44"/>
      <c r="BN66" s="44"/>
      <c r="BO66" s="44"/>
      <c r="BP66" s="44"/>
      <c r="BQ66" s="44"/>
      <c r="BR66" s="44"/>
      <c r="BS66" s="44"/>
      <c r="BT66" s="44"/>
      <c r="BU66" s="44"/>
      <c r="BV66" s="44"/>
      <c r="BW66" s="44"/>
      <c r="BX66" s="44"/>
      <c r="BY66" s="44"/>
      <c r="BZ66" s="4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zyzBrr8Kcyxw/hgAoWyouA+2b2y+yFngAoUhfCt6M5LAa2NH+Hhi+lXM0u3fmOmd4ajZwrLGpXXcVnNLDWRfAQ==" saltValue="/H8uNEnaHiGPTvoFCEmiV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2020</v>
      </c>
      <c r="C6" s="33">
        <f t="shared" ref="C6:X6" si="3">C7</f>
        <v>252140</v>
      </c>
      <c r="D6" s="33">
        <f t="shared" si="3"/>
        <v>46</v>
      </c>
      <c r="E6" s="33">
        <f t="shared" si="3"/>
        <v>17</v>
      </c>
      <c r="F6" s="33">
        <f t="shared" si="3"/>
        <v>1</v>
      </c>
      <c r="G6" s="33">
        <f t="shared" si="3"/>
        <v>0</v>
      </c>
      <c r="H6" s="33" t="str">
        <f t="shared" si="3"/>
        <v>滋賀県　米原市</v>
      </c>
      <c r="I6" s="33" t="str">
        <f t="shared" si="3"/>
        <v>法適用</v>
      </c>
      <c r="J6" s="33" t="str">
        <f t="shared" si="3"/>
        <v>下水道事業</v>
      </c>
      <c r="K6" s="33" t="str">
        <f t="shared" si="3"/>
        <v>公共下水道</v>
      </c>
      <c r="L6" s="33" t="str">
        <f t="shared" si="3"/>
        <v>Cd2</v>
      </c>
      <c r="M6" s="33" t="str">
        <f t="shared" si="3"/>
        <v>非設置</v>
      </c>
      <c r="N6" s="34" t="str">
        <f t="shared" si="3"/>
        <v>-</v>
      </c>
      <c r="O6" s="34">
        <f t="shared" si="3"/>
        <v>52.9</v>
      </c>
      <c r="P6" s="34">
        <f t="shared" si="3"/>
        <v>47.94</v>
      </c>
      <c r="Q6" s="34">
        <f t="shared" si="3"/>
        <v>78.87</v>
      </c>
      <c r="R6" s="34">
        <f t="shared" si="3"/>
        <v>2827</v>
      </c>
      <c r="S6" s="34">
        <f t="shared" si="3"/>
        <v>38525</v>
      </c>
      <c r="T6" s="34">
        <f t="shared" si="3"/>
        <v>250.39</v>
      </c>
      <c r="U6" s="34">
        <f t="shared" si="3"/>
        <v>153.86000000000001</v>
      </c>
      <c r="V6" s="34">
        <f t="shared" si="3"/>
        <v>18435</v>
      </c>
      <c r="W6" s="34">
        <f t="shared" si="3"/>
        <v>10.06</v>
      </c>
      <c r="X6" s="34">
        <f t="shared" si="3"/>
        <v>1832.5</v>
      </c>
      <c r="Y6" s="35" t="str">
        <f>IF(Y7="",NA(),Y7)</f>
        <v>-</v>
      </c>
      <c r="Z6" s="35" t="str">
        <f t="shared" ref="Z6:AH6" si="4">IF(Z7="",NA(),Z7)</f>
        <v>-</v>
      </c>
      <c r="AA6" s="35">
        <f t="shared" si="4"/>
        <v>107.68</v>
      </c>
      <c r="AB6" s="35">
        <f t="shared" si="4"/>
        <v>102.38</v>
      </c>
      <c r="AC6" s="35">
        <f t="shared" si="4"/>
        <v>106.8</v>
      </c>
      <c r="AD6" s="35" t="str">
        <f t="shared" si="4"/>
        <v>-</v>
      </c>
      <c r="AE6" s="35" t="str">
        <f t="shared" si="4"/>
        <v>-</v>
      </c>
      <c r="AF6" s="35">
        <f t="shared" si="4"/>
        <v>106.83</v>
      </c>
      <c r="AG6" s="35">
        <f t="shared" si="4"/>
        <v>109.21</v>
      </c>
      <c r="AH6" s="35">
        <f t="shared" si="4"/>
        <v>107.81</v>
      </c>
      <c r="AI6" s="34" t="str">
        <f>IF(AI7="","",IF(AI7="-","【-】","【"&amp;SUBSTITUTE(TEXT(AI7,"#,##0.00"),"-","△")&amp;"】"))</f>
        <v>【106.67】</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22.02</v>
      </c>
      <c r="AR6" s="35">
        <f t="shared" si="5"/>
        <v>15.73</v>
      </c>
      <c r="AS6" s="35">
        <f t="shared" si="5"/>
        <v>18.2</v>
      </c>
      <c r="AT6" s="34" t="str">
        <f>IF(AT7="","",IF(AT7="-","【-】","【"&amp;SUBSTITUTE(TEXT(AT7,"#,##0.00"),"-","△")&amp;"】"))</f>
        <v>【3.64】</v>
      </c>
      <c r="AU6" s="35" t="str">
        <f>IF(AU7="",NA(),AU7)</f>
        <v>-</v>
      </c>
      <c r="AV6" s="35" t="str">
        <f t="shared" ref="AV6:BD6" si="6">IF(AV7="",NA(),AV7)</f>
        <v>-</v>
      </c>
      <c r="AW6" s="35">
        <f t="shared" si="6"/>
        <v>16.16</v>
      </c>
      <c r="AX6" s="35">
        <f t="shared" si="6"/>
        <v>12.66</v>
      </c>
      <c r="AY6" s="35">
        <f t="shared" si="6"/>
        <v>13.83</v>
      </c>
      <c r="AZ6" s="35" t="str">
        <f t="shared" si="6"/>
        <v>-</v>
      </c>
      <c r="BA6" s="35" t="str">
        <f t="shared" si="6"/>
        <v>-</v>
      </c>
      <c r="BB6" s="35">
        <f t="shared" si="6"/>
        <v>68.040000000000006</v>
      </c>
      <c r="BC6" s="35">
        <f t="shared" si="6"/>
        <v>57.26</v>
      </c>
      <c r="BD6" s="35">
        <f t="shared" si="6"/>
        <v>48.56</v>
      </c>
      <c r="BE6" s="34" t="str">
        <f>IF(BE7="","",IF(BE7="-","【-】","【"&amp;SUBSTITUTE(TEXT(BE7,"#,##0.00"),"-","△")&amp;"】"))</f>
        <v>【67.52】</v>
      </c>
      <c r="BF6" s="35" t="str">
        <f>IF(BF7="",NA(),BF7)</f>
        <v>-</v>
      </c>
      <c r="BG6" s="35" t="str">
        <f t="shared" ref="BG6:BO6" si="7">IF(BG7="",NA(),BG7)</f>
        <v>-</v>
      </c>
      <c r="BH6" s="35">
        <f t="shared" si="7"/>
        <v>1599.73</v>
      </c>
      <c r="BI6" s="35">
        <f t="shared" si="7"/>
        <v>1484.31</v>
      </c>
      <c r="BJ6" s="35">
        <f t="shared" si="7"/>
        <v>1115.79</v>
      </c>
      <c r="BK6" s="35" t="str">
        <f t="shared" si="7"/>
        <v>-</v>
      </c>
      <c r="BL6" s="35" t="str">
        <f t="shared" si="7"/>
        <v>-</v>
      </c>
      <c r="BM6" s="35">
        <f t="shared" si="7"/>
        <v>1048.23</v>
      </c>
      <c r="BN6" s="35">
        <f t="shared" si="7"/>
        <v>1130.42</v>
      </c>
      <c r="BO6" s="35">
        <f t="shared" si="7"/>
        <v>1245.0999999999999</v>
      </c>
      <c r="BP6" s="34" t="str">
        <f>IF(BP7="","",IF(BP7="-","【-】","【"&amp;SUBSTITUTE(TEXT(BP7,"#,##0.00"),"-","△")&amp;"】"))</f>
        <v>【705.21】</v>
      </c>
      <c r="BQ6" s="35" t="str">
        <f>IF(BQ7="",NA(),BQ7)</f>
        <v>-</v>
      </c>
      <c r="BR6" s="35" t="str">
        <f t="shared" ref="BR6:BZ6" si="8">IF(BR7="",NA(),BR7)</f>
        <v>-</v>
      </c>
      <c r="BS6" s="35">
        <f t="shared" si="8"/>
        <v>84</v>
      </c>
      <c r="BT6" s="35">
        <f t="shared" si="8"/>
        <v>98.04</v>
      </c>
      <c r="BU6" s="35">
        <f t="shared" si="8"/>
        <v>87.98</v>
      </c>
      <c r="BV6" s="35" t="str">
        <f t="shared" si="8"/>
        <v>-</v>
      </c>
      <c r="BW6" s="35" t="str">
        <f t="shared" si="8"/>
        <v>-</v>
      </c>
      <c r="BX6" s="35">
        <f t="shared" si="8"/>
        <v>78.92</v>
      </c>
      <c r="BY6" s="35">
        <f t="shared" si="8"/>
        <v>74.17</v>
      </c>
      <c r="BZ6" s="35">
        <f t="shared" si="8"/>
        <v>79.77</v>
      </c>
      <c r="CA6" s="34" t="str">
        <f>IF(CA7="","",IF(CA7="-","【-】","【"&amp;SUBSTITUTE(TEXT(CA7,"#,##0.00"),"-","△")&amp;"】"))</f>
        <v>【98.96】</v>
      </c>
      <c r="CB6" s="35" t="str">
        <f>IF(CB7="",NA(),CB7)</f>
        <v>-</v>
      </c>
      <c r="CC6" s="35" t="str">
        <f t="shared" ref="CC6:CK6" si="9">IF(CC7="",NA(),CC7)</f>
        <v>-</v>
      </c>
      <c r="CD6" s="35">
        <f t="shared" si="9"/>
        <v>174.49</v>
      </c>
      <c r="CE6" s="35">
        <f t="shared" si="9"/>
        <v>150.35</v>
      </c>
      <c r="CF6" s="35">
        <f t="shared" si="9"/>
        <v>166.51</v>
      </c>
      <c r="CG6" s="35" t="str">
        <f t="shared" si="9"/>
        <v>-</v>
      </c>
      <c r="CH6" s="35" t="str">
        <f t="shared" si="9"/>
        <v>-</v>
      </c>
      <c r="CI6" s="35">
        <f t="shared" si="9"/>
        <v>220.31</v>
      </c>
      <c r="CJ6" s="35">
        <f t="shared" si="9"/>
        <v>230.95</v>
      </c>
      <c r="CK6" s="35">
        <f t="shared" si="9"/>
        <v>214.56</v>
      </c>
      <c r="CL6" s="34" t="str">
        <f>IF(CL7="","",IF(CL7="-","【-】","【"&amp;SUBSTITUTE(TEXT(CL7,"#,##0.00"),"-","△")&amp;"】"))</f>
        <v>【134.52】</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f t="shared" si="10"/>
        <v>49.68</v>
      </c>
      <c r="CU6" s="35">
        <f t="shared" si="10"/>
        <v>49.27</v>
      </c>
      <c r="CV6" s="35">
        <f t="shared" si="10"/>
        <v>49.47</v>
      </c>
      <c r="CW6" s="34" t="str">
        <f>IF(CW7="","",IF(CW7="-","【-】","【"&amp;SUBSTITUTE(TEXT(CW7,"#,##0.00"),"-","△")&amp;"】"))</f>
        <v>【59.57】</v>
      </c>
      <c r="CX6" s="35" t="str">
        <f>IF(CX7="",NA(),CX7)</f>
        <v>-</v>
      </c>
      <c r="CY6" s="35" t="str">
        <f t="shared" ref="CY6:DG6" si="11">IF(CY7="",NA(),CY7)</f>
        <v>-</v>
      </c>
      <c r="CZ6" s="35">
        <f t="shared" si="11"/>
        <v>93.44</v>
      </c>
      <c r="DA6" s="35">
        <f t="shared" si="11"/>
        <v>93.93</v>
      </c>
      <c r="DB6" s="35">
        <f t="shared" si="11"/>
        <v>94.67</v>
      </c>
      <c r="DC6" s="35" t="str">
        <f t="shared" si="11"/>
        <v>-</v>
      </c>
      <c r="DD6" s="35" t="str">
        <f t="shared" si="11"/>
        <v>-</v>
      </c>
      <c r="DE6" s="35">
        <f t="shared" si="11"/>
        <v>83.35</v>
      </c>
      <c r="DF6" s="35">
        <f t="shared" si="11"/>
        <v>83.16</v>
      </c>
      <c r="DG6" s="35">
        <f t="shared" si="11"/>
        <v>82.06</v>
      </c>
      <c r="DH6" s="34" t="str">
        <f>IF(DH7="","",IF(DH7="-","【-】","【"&amp;SUBSTITUTE(TEXT(DH7,"#,##0.00"),"-","△")&amp;"】"))</f>
        <v>【95.57】</v>
      </c>
      <c r="DI6" s="35" t="str">
        <f>IF(DI7="",NA(),DI7)</f>
        <v>-</v>
      </c>
      <c r="DJ6" s="35" t="str">
        <f t="shared" ref="DJ6:DR6" si="12">IF(DJ7="",NA(),DJ7)</f>
        <v>-</v>
      </c>
      <c r="DK6" s="35">
        <f t="shared" si="12"/>
        <v>2.96</v>
      </c>
      <c r="DL6" s="35">
        <f t="shared" si="12"/>
        <v>5.47</v>
      </c>
      <c r="DM6" s="35">
        <f t="shared" si="12"/>
        <v>8.3800000000000008</v>
      </c>
      <c r="DN6" s="35" t="str">
        <f t="shared" si="12"/>
        <v>-</v>
      </c>
      <c r="DO6" s="35" t="str">
        <f t="shared" si="12"/>
        <v>-</v>
      </c>
      <c r="DP6" s="35">
        <f t="shared" si="12"/>
        <v>26.06</v>
      </c>
      <c r="DQ6" s="35">
        <f t="shared" si="12"/>
        <v>24.1</v>
      </c>
      <c r="DR6" s="35">
        <f t="shared" si="12"/>
        <v>19.93</v>
      </c>
      <c r="DS6" s="34" t="str">
        <f>IF(DS7="","",IF(DS7="-","【-】","【"&amp;SUBSTITUTE(TEXT(DS7,"#,##0.00"),"-","△")&amp;"】"))</f>
        <v>【36.52】</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4">
        <f t="shared" si="13"/>
        <v>0</v>
      </c>
      <c r="EC6" s="34">
        <f t="shared" si="13"/>
        <v>0</v>
      </c>
      <c r="ED6" s="34" t="str">
        <f>IF(ED7="","",IF(ED7="-","【-】","【"&amp;SUBSTITUTE(TEXT(ED7,"#,##0.00"),"-","△")&amp;"】"))</f>
        <v>【5.72】</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0.12</v>
      </c>
      <c r="EM6" s="35">
        <f t="shared" si="14"/>
        <v>0.1</v>
      </c>
      <c r="EN6" s="35">
        <f t="shared" si="14"/>
        <v>0.32</v>
      </c>
      <c r="EO6" s="34" t="str">
        <f>IF(EO7="","",IF(EO7="-","【-】","【"&amp;SUBSTITUTE(TEXT(EO7,"#,##0.00"),"-","△")&amp;"】"))</f>
        <v>【0.30】</v>
      </c>
    </row>
    <row r="7" spans="1:148" s="36" customFormat="1" x14ac:dyDescent="0.2">
      <c r="A7" s="28"/>
      <c r="B7" s="37">
        <v>2020</v>
      </c>
      <c r="C7" s="37">
        <v>252140</v>
      </c>
      <c r="D7" s="37">
        <v>46</v>
      </c>
      <c r="E7" s="37">
        <v>17</v>
      </c>
      <c r="F7" s="37">
        <v>1</v>
      </c>
      <c r="G7" s="37">
        <v>0</v>
      </c>
      <c r="H7" s="37" t="s">
        <v>96</v>
      </c>
      <c r="I7" s="37" t="s">
        <v>97</v>
      </c>
      <c r="J7" s="37" t="s">
        <v>98</v>
      </c>
      <c r="K7" s="37" t="s">
        <v>99</v>
      </c>
      <c r="L7" s="37" t="s">
        <v>100</v>
      </c>
      <c r="M7" s="37" t="s">
        <v>101</v>
      </c>
      <c r="N7" s="38" t="s">
        <v>102</v>
      </c>
      <c r="O7" s="38">
        <v>52.9</v>
      </c>
      <c r="P7" s="38">
        <v>47.94</v>
      </c>
      <c r="Q7" s="38">
        <v>78.87</v>
      </c>
      <c r="R7" s="38">
        <v>2827</v>
      </c>
      <c r="S7" s="38">
        <v>38525</v>
      </c>
      <c r="T7" s="38">
        <v>250.39</v>
      </c>
      <c r="U7" s="38">
        <v>153.86000000000001</v>
      </c>
      <c r="V7" s="38">
        <v>18435</v>
      </c>
      <c r="W7" s="38">
        <v>10.06</v>
      </c>
      <c r="X7" s="38">
        <v>1832.5</v>
      </c>
      <c r="Y7" s="38" t="s">
        <v>102</v>
      </c>
      <c r="Z7" s="38" t="s">
        <v>102</v>
      </c>
      <c r="AA7" s="38">
        <v>107.68</v>
      </c>
      <c r="AB7" s="38">
        <v>102.38</v>
      </c>
      <c r="AC7" s="38">
        <v>106.8</v>
      </c>
      <c r="AD7" s="38" t="s">
        <v>102</v>
      </c>
      <c r="AE7" s="38" t="s">
        <v>102</v>
      </c>
      <c r="AF7" s="38">
        <v>106.83</v>
      </c>
      <c r="AG7" s="38">
        <v>109.21</v>
      </c>
      <c r="AH7" s="38">
        <v>107.81</v>
      </c>
      <c r="AI7" s="38">
        <v>106.67</v>
      </c>
      <c r="AJ7" s="38" t="s">
        <v>102</v>
      </c>
      <c r="AK7" s="38" t="s">
        <v>102</v>
      </c>
      <c r="AL7" s="38">
        <v>0</v>
      </c>
      <c r="AM7" s="38">
        <v>0</v>
      </c>
      <c r="AN7" s="38">
        <v>0</v>
      </c>
      <c r="AO7" s="38" t="s">
        <v>102</v>
      </c>
      <c r="AP7" s="38" t="s">
        <v>102</v>
      </c>
      <c r="AQ7" s="38">
        <v>22.02</v>
      </c>
      <c r="AR7" s="38">
        <v>15.73</v>
      </c>
      <c r="AS7" s="38">
        <v>18.2</v>
      </c>
      <c r="AT7" s="38">
        <v>3.64</v>
      </c>
      <c r="AU7" s="38" t="s">
        <v>102</v>
      </c>
      <c r="AV7" s="38" t="s">
        <v>102</v>
      </c>
      <c r="AW7" s="38">
        <v>16.16</v>
      </c>
      <c r="AX7" s="38">
        <v>12.66</v>
      </c>
      <c r="AY7" s="38">
        <v>13.83</v>
      </c>
      <c r="AZ7" s="38" t="s">
        <v>102</v>
      </c>
      <c r="BA7" s="38" t="s">
        <v>102</v>
      </c>
      <c r="BB7" s="38">
        <v>68.040000000000006</v>
      </c>
      <c r="BC7" s="38">
        <v>57.26</v>
      </c>
      <c r="BD7" s="38">
        <v>48.56</v>
      </c>
      <c r="BE7" s="38">
        <v>67.52</v>
      </c>
      <c r="BF7" s="38" t="s">
        <v>102</v>
      </c>
      <c r="BG7" s="38" t="s">
        <v>102</v>
      </c>
      <c r="BH7" s="38">
        <v>1599.73</v>
      </c>
      <c r="BI7" s="38">
        <v>1484.31</v>
      </c>
      <c r="BJ7" s="38">
        <v>1115.79</v>
      </c>
      <c r="BK7" s="38" t="s">
        <v>102</v>
      </c>
      <c r="BL7" s="38" t="s">
        <v>102</v>
      </c>
      <c r="BM7" s="38">
        <v>1048.23</v>
      </c>
      <c r="BN7" s="38">
        <v>1130.42</v>
      </c>
      <c r="BO7" s="38">
        <v>1245.0999999999999</v>
      </c>
      <c r="BP7" s="38">
        <v>705.21</v>
      </c>
      <c r="BQ7" s="38" t="s">
        <v>102</v>
      </c>
      <c r="BR7" s="38" t="s">
        <v>102</v>
      </c>
      <c r="BS7" s="38">
        <v>84</v>
      </c>
      <c r="BT7" s="38">
        <v>98.04</v>
      </c>
      <c r="BU7" s="38">
        <v>87.98</v>
      </c>
      <c r="BV7" s="38" t="s">
        <v>102</v>
      </c>
      <c r="BW7" s="38" t="s">
        <v>102</v>
      </c>
      <c r="BX7" s="38">
        <v>78.92</v>
      </c>
      <c r="BY7" s="38">
        <v>74.17</v>
      </c>
      <c r="BZ7" s="38">
        <v>79.77</v>
      </c>
      <c r="CA7" s="38">
        <v>98.96</v>
      </c>
      <c r="CB7" s="38" t="s">
        <v>102</v>
      </c>
      <c r="CC7" s="38" t="s">
        <v>102</v>
      </c>
      <c r="CD7" s="38">
        <v>174.49</v>
      </c>
      <c r="CE7" s="38">
        <v>150.35</v>
      </c>
      <c r="CF7" s="38">
        <v>166.51</v>
      </c>
      <c r="CG7" s="38" t="s">
        <v>102</v>
      </c>
      <c r="CH7" s="38" t="s">
        <v>102</v>
      </c>
      <c r="CI7" s="38">
        <v>220.31</v>
      </c>
      <c r="CJ7" s="38">
        <v>230.95</v>
      </c>
      <c r="CK7" s="38">
        <v>214.56</v>
      </c>
      <c r="CL7" s="38">
        <v>134.52000000000001</v>
      </c>
      <c r="CM7" s="38" t="s">
        <v>102</v>
      </c>
      <c r="CN7" s="38" t="s">
        <v>102</v>
      </c>
      <c r="CO7" s="38" t="s">
        <v>102</v>
      </c>
      <c r="CP7" s="38" t="s">
        <v>102</v>
      </c>
      <c r="CQ7" s="38" t="s">
        <v>102</v>
      </c>
      <c r="CR7" s="38" t="s">
        <v>102</v>
      </c>
      <c r="CS7" s="38" t="s">
        <v>102</v>
      </c>
      <c r="CT7" s="38">
        <v>49.68</v>
      </c>
      <c r="CU7" s="38">
        <v>49.27</v>
      </c>
      <c r="CV7" s="38">
        <v>49.47</v>
      </c>
      <c r="CW7" s="38">
        <v>59.57</v>
      </c>
      <c r="CX7" s="38" t="s">
        <v>102</v>
      </c>
      <c r="CY7" s="38" t="s">
        <v>102</v>
      </c>
      <c r="CZ7" s="38">
        <v>93.44</v>
      </c>
      <c r="DA7" s="38">
        <v>93.93</v>
      </c>
      <c r="DB7" s="38">
        <v>94.67</v>
      </c>
      <c r="DC7" s="38" t="s">
        <v>102</v>
      </c>
      <c r="DD7" s="38" t="s">
        <v>102</v>
      </c>
      <c r="DE7" s="38">
        <v>83.35</v>
      </c>
      <c r="DF7" s="38">
        <v>83.16</v>
      </c>
      <c r="DG7" s="38">
        <v>82.06</v>
      </c>
      <c r="DH7" s="38">
        <v>95.57</v>
      </c>
      <c r="DI7" s="38" t="s">
        <v>102</v>
      </c>
      <c r="DJ7" s="38" t="s">
        <v>102</v>
      </c>
      <c r="DK7" s="38">
        <v>2.96</v>
      </c>
      <c r="DL7" s="38">
        <v>5.47</v>
      </c>
      <c r="DM7" s="38">
        <v>8.3800000000000008</v>
      </c>
      <c r="DN7" s="38" t="s">
        <v>102</v>
      </c>
      <c r="DO7" s="38" t="s">
        <v>102</v>
      </c>
      <c r="DP7" s="38">
        <v>26.06</v>
      </c>
      <c r="DQ7" s="38">
        <v>24.1</v>
      </c>
      <c r="DR7" s="38">
        <v>19.93</v>
      </c>
      <c r="DS7" s="38">
        <v>36.520000000000003</v>
      </c>
      <c r="DT7" s="38" t="s">
        <v>102</v>
      </c>
      <c r="DU7" s="38" t="s">
        <v>102</v>
      </c>
      <c r="DV7" s="38">
        <v>0</v>
      </c>
      <c r="DW7" s="38">
        <v>0</v>
      </c>
      <c r="DX7" s="38">
        <v>0</v>
      </c>
      <c r="DY7" s="38" t="s">
        <v>102</v>
      </c>
      <c r="DZ7" s="38" t="s">
        <v>102</v>
      </c>
      <c r="EA7" s="38">
        <v>0</v>
      </c>
      <c r="EB7" s="38">
        <v>0</v>
      </c>
      <c r="EC7" s="38">
        <v>0</v>
      </c>
      <c r="ED7" s="38">
        <v>5.72</v>
      </c>
      <c r="EE7" s="38" t="s">
        <v>102</v>
      </c>
      <c r="EF7" s="38" t="s">
        <v>102</v>
      </c>
      <c r="EG7" s="38">
        <v>0</v>
      </c>
      <c r="EH7" s="38">
        <v>0</v>
      </c>
      <c r="EI7" s="38">
        <v>0</v>
      </c>
      <c r="EJ7" s="38" t="s">
        <v>102</v>
      </c>
      <c r="EK7" s="38" t="s">
        <v>102</v>
      </c>
      <c r="EL7" s="38">
        <v>0.12</v>
      </c>
      <c r="EM7" s="38">
        <v>0.1</v>
      </c>
      <c r="EN7" s="38">
        <v>0.32</v>
      </c>
      <c r="EO7" s="38">
        <v>0.3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2">
      <c r="B11">
        <v>4</v>
      </c>
      <c r="C11">
        <v>3</v>
      </c>
      <c r="D11">
        <v>2</v>
      </c>
      <c r="E11">
        <v>1</v>
      </c>
      <c r="F11">
        <v>0</v>
      </c>
      <c r="G11" t="s">
        <v>108</v>
      </c>
    </row>
    <row r="12" spans="1:148" x14ac:dyDescent="0.2">
      <c r="B12">
        <v>1</v>
      </c>
      <c r="C12">
        <v>1</v>
      </c>
      <c r="D12">
        <v>1</v>
      </c>
      <c r="E12">
        <v>1</v>
      </c>
      <c r="F12">
        <v>2</v>
      </c>
      <c r="G12" t="s">
        <v>109</v>
      </c>
    </row>
    <row r="13" spans="1:148" x14ac:dyDescent="0.2">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2022-01-14T06:16:48Z</cp:lastPrinted>
  <dcterms:created xsi:type="dcterms:W3CDTF">2021-12-03T07:14:49Z</dcterms:created>
  <dcterms:modified xsi:type="dcterms:W3CDTF">2022-01-25T11:00:28Z</dcterms:modified>
  <cp:category/>
</cp:coreProperties>
</file>