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-sv1\上下水道課\21上水庶務\00 日常業務\19　経営比較分析表\R3\【経営比較分析表】2020_252107_46_010\"/>
    </mc:Choice>
  </mc:AlternateContent>
  <workbookProtection workbookAlgorithmName="SHA-512" workbookHashValue="wFSjC+mnZRSNgL3uOT52oWZje2TsPx7L4d3e0YraQ0siJAFGa9lqQ3FPcs7xSoMrD/Cu5XZUX1c6kQIaAEl8Qg==" workbookSaltValue="5HffCGt7LGfwp5V/8HqNqQ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<sst xmlns="http://schemas.openxmlformats.org/spreadsheetml/2006/main" count="228" uniqueCount="114">
  <si>
    <t>経営比較分析表（令和2年度決算）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</si>
  <si>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</si>
  <si>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</si>
  <si>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</si>
  <si>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</si>
  <si>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</si>
  <si>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</si>
  <si>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</si>
  <si>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</si>
  <si>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</si>
  <si>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</si>
  <si>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</si>
  <si>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</si>
  <si>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</si>
  <si>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</si>
  <si>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</si>
  <si>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</si>
  <si>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</si>
  <si>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</si>
  <si>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</si>
  <si>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</si>
  <si>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</si>
  <si>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</si>
  <si>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</si>
  <si>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</si>
  <si>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</si>
  <si>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</si>
  <si>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</si>
  <si>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</si>
  <si>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</si>
  <si>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</si>
  <si>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</si>
  <si>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</si>
  <si>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</si>
  <si>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</si>
  <si>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</si>
  <si>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</si>
  <si>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</si>
  <si>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</si>
  <si>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</si>
  <si>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</si>
  <si>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</si>
  <si>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</si>
  <si>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</si>
  <si>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</si>
  <si>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</si>
  <si>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</si>
  <si>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</si>
  <si>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</si>
  <si>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</si>
  <si>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</si>
  <si>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</si>
  <si>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</si>
  <si>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</si>
  <si>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</si>
  <si>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</si>
  <si>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</si>
  <si>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</si>
  <si>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</si>
  <si>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</si>
  <si>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</si>
  <si>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</si>
  <si>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</si>
  <si>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</si>
  <si>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</si>
  <si>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</si>
  <si>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</si>
  <si>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</si>
  <si>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</si>
  <si>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</si>
  <si>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</si>
  <si>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</si>
  <si>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</si>
  <si>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</si>
  <si>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</si>
  <si>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</si>
  <si>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</si>
  <si>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</si>
  <si>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</si>
  <si>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</si>
  <si>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</si>
  <si>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</si>
  <si>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</si>
  <si>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</si>
  <si>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</si>
  <si>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</si>
  <si>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</si>
  <si>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</si>
  <si>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</si>
  <si>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</si>
  <si>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</si>
  <si>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</si>
  <si>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野洲市</t>
  </si>
  <si>
    <t>法適用</t>
  </si>
  <si>
    <t>水道事業</t>
  </si>
  <si>
    <t>末端給水事業</t>
  </si>
  <si>
    <t>A4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</si>
  <si>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</si>
  <si>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</si>
  <si>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</si>
  <si>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</si>
  <si>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</si>
  <si>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</si>
  <si>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</si>
  <si>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</si>
  <si>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</si>
  <si>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</si>
  <si>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</si>
  <si>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</si>
  <si>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</si>
  <si>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</si>
  <si>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今後も安心、安全な水の安定供給のため、引き続き老朽管の更新や浄水施設の整備を進めていく必要がある。また、そのための財源確保のために、効率的な事業運営を実行していく。</t>
    <rPh sb="1" eb="3">
      <t>コンゴ</t>
    </rPh>
    <rPh sb="4" eb="6">
      <t>アンシン</t>
    </rPh>
    <rPh sb="7" eb="9">
      <t>アンゼン</t>
    </rPh>
    <rPh sb="10" eb="11">
      <t>ミズ</t>
    </rPh>
    <rPh sb="12" eb="16">
      <t>アンテイキョウキュウ</t>
    </rPh>
    <rPh sb="20" eb="21">
      <t>ヒ</t>
    </rPh>
    <rPh sb="22" eb="23">
      <t>ツヅ</t>
    </rPh>
    <rPh sb="24" eb="26">
      <t>ロウキュウ</t>
    </rPh>
    <rPh sb="26" eb="27">
      <t>カン</t>
    </rPh>
    <rPh sb="28" eb="30">
      <t>コウシン</t>
    </rPh>
    <rPh sb="31" eb="33">
      <t>ジョウスイ</t>
    </rPh>
    <rPh sb="33" eb="35">
      <t>シセツ</t>
    </rPh>
    <rPh sb="36" eb="38">
      <t>セイビ</t>
    </rPh>
    <rPh sb="39" eb="40">
      <t>スス</t>
    </rPh>
    <rPh sb="44" eb="46">
      <t>ヒツヨウ</t>
    </rPh>
    <rPh sb="58" eb="62">
      <t>ザイゲンカクホ</t>
    </rPh>
    <rPh sb="67" eb="70">
      <t>コウリツテキ</t>
    </rPh>
    <rPh sb="71" eb="74">
      <t>ジギョウウン</t>
    </rPh>
    <rPh sb="74" eb="75">
      <t>エイ</t>
    </rPh>
    <rPh sb="76" eb="78">
      <t>ジッコウ</t>
    </rPh>
    <phoneticPr fontId="4"/>
  </si>
  <si>
    <t>　経営収支比率は100％を超えており累積欠損金比率も0であるため、安定した経営状況で推移している。平成29年度に今後の更新費用を確保するため料金の改定を行った。
　流動比率は100％を継続して超えており、短期的な財政状況も安定している。
　企業債残高対給水収益比率は、更新投資の増加により増加傾向にある。
　料金回収率は100％を超えており類似団体平均を上回っている。
　施設利用率は類似団体と比較して高い水準であり、効率的な施設運営ができているといえる。
　有収率は、類似団体と比較して低い水準で推移しており、老朽管の更新等の対策が必要である。
　</t>
    <rPh sb="1" eb="3">
      <t>ケイエイ</t>
    </rPh>
    <rPh sb="3" eb="5">
      <t>シュウシ</t>
    </rPh>
    <rPh sb="5" eb="7">
      <t>ヒリツ</t>
    </rPh>
    <rPh sb="13" eb="14">
      <t>コ</t>
    </rPh>
    <rPh sb="18" eb="20">
      <t>ルイセキ</t>
    </rPh>
    <rPh sb="20" eb="23">
      <t>ケッソンキン</t>
    </rPh>
    <rPh sb="23" eb="25">
      <t>ヒリツ</t>
    </rPh>
    <rPh sb="33" eb="35">
      <t>アンテイ</t>
    </rPh>
    <rPh sb="37" eb="39">
      <t>ケイエイ</t>
    </rPh>
    <rPh sb="39" eb="41">
      <t>ジョウキョウ</t>
    </rPh>
    <rPh sb="42" eb="44">
      <t>スイイ</t>
    </rPh>
    <rPh sb="49" eb="51">
      <t>ヘイセイ</t>
    </rPh>
    <rPh sb="53" eb="55">
      <t>ネンド</t>
    </rPh>
    <rPh sb="56" eb="58">
      <t>コンゴ</t>
    </rPh>
    <rPh sb="59" eb="61">
      <t>コウシン</t>
    </rPh>
    <rPh sb="61" eb="63">
      <t>ヒヨウ</t>
    </rPh>
    <rPh sb="64" eb="66">
      <t>カクホ</t>
    </rPh>
    <rPh sb="70" eb="72">
      <t>リョウキン</t>
    </rPh>
    <rPh sb="73" eb="75">
      <t>カイテイ</t>
    </rPh>
    <rPh sb="76" eb="77">
      <t>オコナ</t>
    </rPh>
    <rPh sb="82" eb="84">
      <t>リュウドウ</t>
    </rPh>
    <rPh sb="84" eb="86">
      <t>ヒリツ</t>
    </rPh>
    <rPh sb="92" eb="94">
      <t>ケイゾク</t>
    </rPh>
    <rPh sb="96" eb="97">
      <t>コ</t>
    </rPh>
    <rPh sb="102" eb="105">
      <t>タンキテキ</t>
    </rPh>
    <rPh sb="106" eb="108">
      <t>ザイセイ</t>
    </rPh>
    <rPh sb="108" eb="110">
      <t>ジョウキョウ</t>
    </rPh>
    <rPh sb="111" eb="113">
      <t>アンテイ</t>
    </rPh>
    <rPh sb="120" eb="122">
      <t>キギョウ</t>
    </rPh>
    <rPh sb="122" eb="123">
      <t>サイ</t>
    </rPh>
    <rPh sb="125" eb="126">
      <t>タイ</t>
    </rPh>
    <rPh sb="126" eb="128">
      <t>キュウスイ</t>
    </rPh>
    <rPh sb="128" eb="130">
      <t>シュウエキ</t>
    </rPh>
    <rPh sb="130" eb="132">
      <t>ヒリツ</t>
    </rPh>
    <rPh sb="134" eb="136">
      <t>コウシン</t>
    </rPh>
    <rPh sb="136" eb="138">
      <t>トウシ</t>
    </rPh>
    <rPh sb="139" eb="141">
      <t>ゾウカ</t>
    </rPh>
    <rPh sb="144" eb="146">
      <t>ゾウカ</t>
    </rPh>
    <rPh sb="146" eb="148">
      <t>ケイコウ</t>
    </rPh>
    <rPh sb="154" eb="156">
      <t>リョウキン</t>
    </rPh>
    <rPh sb="156" eb="158">
      <t>カイシュウ</t>
    </rPh>
    <rPh sb="158" eb="159">
      <t>リツ</t>
    </rPh>
    <rPh sb="165" eb="166">
      <t>コ</t>
    </rPh>
    <rPh sb="170" eb="172">
      <t>ルイジ</t>
    </rPh>
    <rPh sb="172" eb="174">
      <t>ダンタイ</t>
    </rPh>
    <rPh sb="174" eb="176">
      <t>ヘイキン</t>
    </rPh>
    <rPh sb="177" eb="179">
      <t>ウワマワ</t>
    </rPh>
    <rPh sb="186" eb="188">
      <t>シセツ</t>
    </rPh>
    <rPh sb="188" eb="191">
      <t>リヨウリツ</t>
    </rPh>
    <rPh sb="192" eb="194">
      <t>ルイジ</t>
    </rPh>
    <rPh sb="194" eb="196">
      <t>ダンタイ</t>
    </rPh>
    <rPh sb="197" eb="199">
      <t>ヒカク</t>
    </rPh>
    <rPh sb="201" eb="202">
      <t>タカ</t>
    </rPh>
    <rPh sb="203" eb="205">
      <t>スイジュン</t>
    </rPh>
    <rPh sb="209" eb="212">
      <t>コウリツテキ</t>
    </rPh>
    <rPh sb="213" eb="215">
      <t>シセツ</t>
    </rPh>
    <rPh sb="215" eb="217">
      <t>ウンエイ</t>
    </rPh>
    <rPh sb="230" eb="231">
      <t>ユウ</t>
    </rPh>
    <rPh sb="231" eb="232">
      <t>シュウ</t>
    </rPh>
    <rPh sb="232" eb="233">
      <t>リツ</t>
    </rPh>
    <rPh sb="235" eb="237">
      <t>ルイジ</t>
    </rPh>
    <rPh sb="237" eb="239">
      <t>ダンタイ</t>
    </rPh>
    <rPh sb="240" eb="242">
      <t>ヒカク</t>
    </rPh>
    <rPh sb="244" eb="245">
      <t>ヒク</t>
    </rPh>
    <rPh sb="246" eb="248">
      <t>スイジュン</t>
    </rPh>
    <rPh sb="249" eb="251">
      <t>スイイ</t>
    </rPh>
    <rPh sb="256" eb="258">
      <t>ロウキュウ</t>
    </rPh>
    <rPh sb="258" eb="259">
      <t>カン</t>
    </rPh>
    <rPh sb="260" eb="263">
      <t>コウシントウ</t>
    </rPh>
    <rPh sb="264" eb="266">
      <t>タイサク</t>
    </rPh>
    <rPh sb="267" eb="269">
      <t>ヒツヨウ</t>
    </rPh>
    <phoneticPr fontId="4"/>
  </si>
  <si>
    <t>　有形固定資産減価償却率は徐々に高くなっており、老朽管の更新を進めていく必要がある。
　管路経年化率は類似団体と比較し低い水準であるが、水道整備から約40年を経過しようとしているため、今後数年で著しく悪化していく懸念がある。
　管路更新率は、前年度と比較し減少しているが、浄水施設に多額の経費が必要となったためである。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rPh sb="13" eb="15">
      <t>ジョジョ</t>
    </rPh>
    <rPh sb="16" eb="17">
      <t>タカ</t>
    </rPh>
    <rPh sb="24" eb="26">
      <t>ロウキュウ</t>
    </rPh>
    <rPh sb="26" eb="27">
      <t>カン</t>
    </rPh>
    <rPh sb="28" eb="30">
      <t>コウシン</t>
    </rPh>
    <rPh sb="31" eb="32">
      <t>スス</t>
    </rPh>
    <rPh sb="36" eb="38">
      <t>ヒツヨウ</t>
    </rPh>
    <rPh sb="44" eb="46">
      <t>カンロ</t>
    </rPh>
    <rPh sb="46" eb="49">
      <t>ケイネンカ</t>
    </rPh>
    <rPh sb="49" eb="50">
      <t>リツ</t>
    </rPh>
    <rPh sb="51" eb="53">
      <t>ルイジ</t>
    </rPh>
    <rPh sb="53" eb="55">
      <t>ダンタイ</t>
    </rPh>
    <rPh sb="56" eb="58">
      <t>ヒカク</t>
    </rPh>
    <rPh sb="59" eb="60">
      <t>ヒク</t>
    </rPh>
    <rPh sb="61" eb="63">
      <t>スイジュン</t>
    </rPh>
    <rPh sb="70" eb="72">
      <t>セイビ</t>
    </rPh>
    <rPh sb="74" eb="75">
      <t>ヤク</t>
    </rPh>
    <rPh sb="77" eb="78">
      <t>ネン</t>
    </rPh>
    <rPh sb="79" eb="81">
      <t>ケイカ</t>
    </rPh>
    <rPh sb="92" eb="94">
      <t>コンゴ</t>
    </rPh>
    <rPh sb="94" eb="96">
      <t>スウネン</t>
    </rPh>
    <rPh sb="97" eb="98">
      <t>イチジル</t>
    </rPh>
    <rPh sb="100" eb="102">
      <t>アッカ</t>
    </rPh>
    <rPh sb="106" eb="108">
      <t>ケネン</t>
    </rPh>
    <rPh sb="121" eb="124">
      <t>ゼンネンド</t>
    </rPh>
    <rPh sb="125" eb="127">
      <t>ヒカク</t>
    </rPh>
    <rPh sb="128" eb="130">
      <t>ゲンショウ</t>
    </rPh>
    <rPh sb="136" eb="140">
      <t>ジョウスイシセツ</t>
    </rPh>
    <rPh sb="141" eb="143">
      <t>タガク</t>
    </rPh>
    <rPh sb="144" eb="146">
      <t>ケイヒ</t>
    </rPh>
    <rPh sb="147" eb="149">
      <t>ヒツヨウ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</si>
</sst>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0.37</c:v>
                </c:pt>
                <c:pt idx="1">
                  <c:v>0.62</c:v>
                </c:pt>
                <c:pt idx="2">
                  <c:v>1.64</c:v>
                </c:pt>
                <c:pt idx="3">
                  <c:v>1.17</c:v>
                </c:pt>
                <c:pt idx="4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1-4573-8D7A-CF008433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0.71</c:v>
                </c:pt>
                <c:pt idx="1">
                  <c:v>0.75</c:v>
                </c:pt>
                <c:pt idx="2">
                  <c:v>0.63</c:v>
                </c:pt>
                <c:pt idx="3">
                  <c:v>0.63</c:v>
                </c:pt>
                <c:pt idx="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31-4573-8D7A-CF0084339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82.35</c:v>
                </c:pt>
                <c:pt idx="1">
                  <c:v>88.55</c:v>
                </c:pt>
                <c:pt idx="2">
                  <c:v>88.68</c:v>
                </c:pt>
                <c:pt idx="3">
                  <c:v>90.27</c:v>
                </c:pt>
                <c:pt idx="4">
                  <c:v>89.49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4F-4189-8C44-DF809DB10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59.11</c:v>
                </c:pt>
                <c:pt idx="1">
                  <c:v>59.74</c:v>
                </c:pt>
                <c:pt idx="2">
                  <c:v>59.46</c:v>
                </c:pt>
                <c:pt idx="3">
                  <c:v>59.51</c:v>
                </c:pt>
                <c:pt idx="4">
                  <c:v>59.91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4F-4189-8C44-DF809DB10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83.06</c:v>
                </c:pt>
                <c:pt idx="1">
                  <c:v>82.45</c:v>
                </c:pt>
                <c:pt idx="2">
                  <c:v>82.79</c:v>
                </c:pt>
                <c:pt idx="3">
                  <c:v>81.48</c:v>
                </c:pt>
                <c:pt idx="4">
                  <c:v>82.86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A-4231-8D30-87DFA5C5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87.91</c:v>
                </c:pt>
                <c:pt idx="1">
                  <c:v>87.28</c:v>
                </c:pt>
                <c:pt idx="2">
                  <c:v>87.41</c:v>
                </c:pt>
                <c:pt idx="3">
                  <c:v>87.08</c:v>
                </c:pt>
                <c:pt idx="4">
                  <c:v>87.26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A-4231-8D30-87DFA5C5A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102.98</c:v>
                </c:pt>
                <c:pt idx="1">
                  <c:v>108.62</c:v>
                </c:pt>
                <c:pt idx="2">
                  <c:v>118.71</c:v>
                </c:pt>
                <c:pt idx="3">
                  <c:v>112.2</c:v>
                </c:pt>
                <c:pt idx="4">
                  <c:v>111.2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7E-4F43-91B4-F0D87E699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113.16</c:v>
                </c:pt>
                <c:pt idx="1">
                  <c:v>112.15</c:v>
                </c:pt>
                <c:pt idx="2">
                  <c:v>111.44</c:v>
                </c:pt>
                <c:pt idx="3">
                  <c:v>111.17</c:v>
                </c:pt>
                <c:pt idx="4">
                  <c:v>110.91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E-4F43-91B4-F0D87E699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49.21</c:v>
                </c:pt>
                <c:pt idx="1">
                  <c:v>50.91</c:v>
                </c:pt>
                <c:pt idx="2">
                  <c:v>51.34</c:v>
                </c:pt>
                <c:pt idx="3">
                  <c:v>51.34</c:v>
                </c:pt>
                <c:pt idx="4">
                  <c:v>52.19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5-4564-938D-6688AB812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46.88</c:v>
                </c:pt>
                <c:pt idx="1">
                  <c:v>46.94</c:v>
                </c:pt>
                <c:pt idx="2">
                  <c:v>47.62</c:v>
                </c:pt>
                <c:pt idx="3">
                  <c:v>48.55</c:v>
                </c:pt>
                <c:pt idx="4">
                  <c:v>49.2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5-4564-938D-6688AB812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12.13</c:v>
                </c:pt>
                <c:pt idx="1">
                  <c:v>12.41</c:v>
                </c:pt>
                <c:pt idx="2">
                  <c:v>11.54</c:v>
                </c:pt>
                <c:pt idx="3">
                  <c:v>12.01</c:v>
                </c:pt>
                <c:pt idx="4">
                  <c:v>13.33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E-4294-B459-ECC57AE8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13.39</c:v>
                </c:pt>
                <c:pt idx="1">
                  <c:v>14.48</c:v>
                </c:pt>
                <c:pt idx="2">
                  <c:v>16.27</c:v>
                </c:pt>
                <c:pt idx="3">
                  <c:v>17.11</c:v>
                </c:pt>
                <c:pt idx="4">
                  <c:v>18.329999999999998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8E-4294-B459-ECC57AE85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4E-4211-B382-835EA33B2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0.68</c:v>
                </c:pt>
                <c:pt idx="1">
                  <c:v>1</c:v>
                </c:pt>
                <c:pt idx="2">
                  <c:v>1.03</c:v>
                </c:pt>
                <c:pt idx="3">
                  <c:v>0.78</c:v>
                </c:pt>
                <c:pt idx="4">
                  <c:v>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211-B382-835EA33B2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159.44</c:v>
                </c:pt>
                <c:pt idx="1">
                  <c:v>261.91000000000003</c:v>
                </c:pt>
                <c:pt idx="2">
                  <c:v>212.08</c:v>
                </c:pt>
                <c:pt idx="3">
                  <c:v>265.33</c:v>
                </c:pt>
                <c:pt idx="4">
                  <c:v>308.62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A-4B4C-A281-3D674EFF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357.82</c:v>
                </c:pt>
                <c:pt idx="1">
                  <c:v>355.5</c:v>
                </c:pt>
                <c:pt idx="2">
                  <c:v>349.83</c:v>
                </c:pt>
                <c:pt idx="3">
                  <c:v>360.86</c:v>
                </c:pt>
                <c:pt idx="4">
                  <c:v>350.79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A-4B4C-A281-3D674EFF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256.82</c:v>
                </c:pt>
                <c:pt idx="1">
                  <c:v>222.29</c:v>
                </c:pt>
                <c:pt idx="2">
                  <c:v>231.74</c:v>
                </c:pt>
                <c:pt idx="3">
                  <c:v>255.87</c:v>
                </c:pt>
                <c:pt idx="4">
                  <c:v>304.73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1-4276-9651-2A190DE7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307.45999999999998</c:v>
                </c:pt>
                <c:pt idx="1">
                  <c:v>312.58</c:v>
                </c:pt>
                <c:pt idx="2">
                  <c:v>314.87</c:v>
                </c:pt>
                <c:pt idx="3">
                  <c:v>309.27999999999997</c:v>
                </c:pt>
                <c:pt idx="4">
                  <c:v>322.92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01-4276-9651-2A190DE7DB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100.18</c:v>
                </c:pt>
                <c:pt idx="1">
                  <c:v>106.47</c:v>
                </c:pt>
                <c:pt idx="2">
                  <c:v>118.42</c:v>
                </c:pt>
                <c:pt idx="3">
                  <c:v>110.03</c:v>
                </c:pt>
                <c:pt idx="4">
                  <c:v>106.43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7-45CC-A749-E1E0E3672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106.01</c:v>
                </c:pt>
                <c:pt idx="1">
                  <c:v>104.57</c:v>
                </c:pt>
                <c:pt idx="2">
                  <c:v>103.54</c:v>
                </c:pt>
                <c:pt idx="3">
                  <c:v>103.32</c:v>
                </c:pt>
                <c:pt idx="4">
                  <c:v>100.85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7-45CC-A749-E1E0E3672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118.46</c:v>
                </c:pt>
                <c:pt idx="1">
                  <c:v>125.72</c:v>
                </c:pt>
                <c:pt idx="2">
                  <c:v>115.31</c:v>
                </c:pt>
                <c:pt idx="3">
                  <c:v>124.21</c:v>
                </c:pt>
                <c:pt idx="4">
                  <c:v>124.52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7-4228-AE5D-FFF1E82CD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162.24</c:v>
                </c:pt>
                <c:pt idx="1">
                  <c:v>165.47</c:v>
                </c:pt>
                <c:pt idx="2">
                  <c:v>167.46</c:v>
                </c:pt>
                <c:pt idx="3">
                  <c:v>168.56</c:v>
                </c:pt>
                <c:pt idx="4">
                  <c:v>167.1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7-4228-AE5D-FFF1E82CD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【260.31】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【166.40】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25" zoomScaleNormal="100" workbookViewId="0">
      <selection activeCell="BL16" sqref="BL16:BZ44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</row>
    <row r="3" spans="1:78" ht="9.75" customHeight="1" x14ac:dyDescent="0.15">
      <c r="A3" s="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</row>
    <row r="4" spans="1:78" ht="9.75" customHeight="1" x14ac:dyDescent="0.15">
      <c r="A4" s="2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6" t="str">
        <f>データ!H6</f>
        <v>滋賀県　野洲市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7"/>
      <c r="AE6" s="47"/>
      <c r="AF6" s="47"/>
      <c r="AG6" s="47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8" t="s">
        <v>1</v>
      </c>
      <c r="C7" s="49"/>
      <c r="D7" s="49"/>
      <c r="E7" s="49"/>
      <c r="F7" s="49"/>
      <c r="G7" s="49"/>
      <c r="H7" s="49"/>
      <c r="I7" s="48" t="s">
        <v>2</v>
      </c>
      <c r="J7" s="49"/>
      <c r="K7" s="49"/>
      <c r="L7" s="49"/>
      <c r="M7" s="49"/>
      <c r="N7" s="49"/>
      <c r="O7" s="50"/>
      <c r="P7" s="51" t="s">
        <v>3</v>
      </c>
      <c r="Q7" s="51"/>
      <c r="R7" s="51"/>
      <c r="S7" s="51"/>
      <c r="T7" s="51"/>
      <c r="U7" s="51"/>
      <c r="V7" s="51"/>
      <c r="W7" s="51" t="s">
        <v>4</v>
      </c>
      <c r="X7" s="51"/>
      <c r="Y7" s="51"/>
      <c r="Z7" s="51"/>
      <c r="AA7" s="51"/>
      <c r="AB7" s="51"/>
      <c r="AC7" s="51"/>
      <c r="AD7" s="51" t="s">
        <v>5</v>
      </c>
      <c r="AE7" s="51"/>
      <c r="AF7" s="51"/>
      <c r="AG7" s="51"/>
      <c r="AH7" s="51"/>
      <c r="AI7" s="51"/>
      <c r="AJ7" s="51"/>
      <c r="AK7" s="4"/>
      <c r="AL7" s="51" t="s">
        <v>6</v>
      </c>
      <c r="AM7" s="51"/>
      <c r="AN7" s="51"/>
      <c r="AO7" s="51"/>
      <c r="AP7" s="51"/>
      <c r="AQ7" s="51"/>
      <c r="AR7" s="51"/>
      <c r="AS7" s="51"/>
      <c r="AT7" s="48" t="s">
        <v>7</v>
      </c>
      <c r="AU7" s="49"/>
      <c r="AV7" s="49"/>
      <c r="AW7" s="49"/>
      <c r="AX7" s="49"/>
      <c r="AY7" s="49"/>
      <c r="AZ7" s="49"/>
      <c r="BA7" s="49"/>
      <c r="BB7" s="51" t="s">
        <v>8</v>
      </c>
      <c r="BC7" s="51"/>
      <c r="BD7" s="51"/>
      <c r="BE7" s="51"/>
      <c r="BF7" s="51"/>
      <c r="BG7" s="51"/>
      <c r="BH7" s="51"/>
      <c r="BI7" s="51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57" t="str">
        <f>データ!$I$6</f>
        <v>法適用</v>
      </c>
      <c r="C8" s="58"/>
      <c r="D8" s="58"/>
      <c r="E8" s="58"/>
      <c r="F8" s="58"/>
      <c r="G8" s="58"/>
      <c r="H8" s="58"/>
      <c r="I8" s="57" t="str">
        <f>データ!$J$6</f>
        <v>水道事業</v>
      </c>
      <c r="J8" s="58"/>
      <c r="K8" s="58"/>
      <c r="L8" s="58"/>
      <c r="M8" s="58"/>
      <c r="N8" s="58"/>
      <c r="O8" s="59"/>
      <c r="P8" s="60" t="str">
        <f>データ!$K$6</f>
        <v>末端給水事業</v>
      </c>
      <c r="Q8" s="60"/>
      <c r="R8" s="60"/>
      <c r="S8" s="60"/>
      <c r="T8" s="60"/>
      <c r="U8" s="60"/>
      <c r="V8" s="60"/>
      <c r="W8" s="60" t="str">
        <f>データ!$L$6</f>
        <v>A4</v>
      </c>
      <c r="X8" s="60"/>
      <c r="Y8" s="60"/>
      <c r="Z8" s="60"/>
      <c r="AA8" s="60"/>
      <c r="AB8" s="60"/>
      <c r="AC8" s="60"/>
      <c r="AD8" s="60" t="str">
        <f>データ!$M$6</f>
        <v>非設置</v>
      </c>
      <c r="AE8" s="60"/>
      <c r="AF8" s="60"/>
      <c r="AG8" s="60"/>
      <c r="AH8" s="60"/>
      <c r="AI8" s="60"/>
      <c r="AJ8" s="60"/>
      <c r="AK8" s="4"/>
      <c r="AL8" s="61">
        <f>データ!$R$6</f>
        <v>50983</v>
      </c>
      <c r="AM8" s="61"/>
      <c r="AN8" s="61"/>
      <c r="AO8" s="61"/>
      <c r="AP8" s="61"/>
      <c r="AQ8" s="61"/>
      <c r="AR8" s="61"/>
      <c r="AS8" s="61"/>
      <c r="AT8" s="52">
        <f>データ!$S$6</f>
        <v>80.14</v>
      </c>
      <c r="AU8" s="53"/>
      <c r="AV8" s="53"/>
      <c r="AW8" s="53"/>
      <c r="AX8" s="53"/>
      <c r="AY8" s="53"/>
      <c r="AZ8" s="53"/>
      <c r="BA8" s="53"/>
      <c r="BB8" s="54">
        <f>データ!$T$6</f>
        <v>636.16999999999996</v>
      </c>
      <c r="BC8" s="54"/>
      <c r="BD8" s="54"/>
      <c r="BE8" s="54"/>
      <c r="BF8" s="54"/>
      <c r="BG8" s="54"/>
      <c r="BH8" s="54"/>
      <c r="BI8" s="54"/>
      <c r="BJ8" s="3"/>
      <c r="BK8" s="3"/>
      <c r="BL8" s="55" t="s">
        <v>10</v>
      </c>
      <c r="BM8" s="56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8" t="s">
        <v>12</v>
      </c>
      <c r="C9" s="49"/>
      <c r="D9" s="49"/>
      <c r="E9" s="49"/>
      <c r="F9" s="49"/>
      <c r="G9" s="49"/>
      <c r="H9" s="49"/>
      <c r="I9" s="48" t="s">
        <v>13</v>
      </c>
      <c r="J9" s="49"/>
      <c r="K9" s="49"/>
      <c r="L9" s="49"/>
      <c r="M9" s="49"/>
      <c r="N9" s="49"/>
      <c r="O9" s="50"/>
      <c r="P9" s="51" t="s">
        <v>14</v>
      </c>
      <c r="Q9" s="51"/>
      <c r="R9" s="51"/>
      <c r="S9" s="51"/>
      <c r="T9" s="51"/>
      <c r="U9" s="51"/>
      <c r="V9" s="51"/>
      <c r="W9" s="51" t="s">
        <v>15</v>
      </c>
      <c r="X9" s="51"/>
      <c r="Y9" s="51"/>
      <c r="Z9" s="51"/>
      <c r="AA9" s="51"/>
      <c r="AB9" s="51"/>
      <c r="AC9" s="51"/>
      <c r="AD9" s="2"/>
      <c r="AE9" s="2"/>
      <c r="AF9" s="2"/>
      <c r="AG9" s="2"/>
      <c r="AH9" s="4"/>
      <c r="AI9" s="4"/>
      <c r="AJ9" s="4"/>
      <c r="AK9" s="4"/>
      <c r="AL9" s="51" t="s">
        <v>16</v>
      </c>
      <c r="AM9" s="51"/>
      <c r="AN9" s="51"/>
      <c r="AO9" s="51"/>
      <c r="AP9" s="51"/>
      <c r="AQ9" s="51"/>
      <c r="AR9" s="51"/>
      <c r="AS9" s="51"/>
      <c r="AT9" s="48" t="s">
        <v>17</v>
      </c>
      <c r="AU9" s="49"/>
      <c r="AV9" s="49"/>
      <c r="AW9" s="49"/>
      <c r="AX9" s="49"/>
      <c r="AY9" s="49"/>
      <c r="AZ9" s="49"/>
      <c r="BA9" s="49"/>
      <c r="BB9" s="51" t="s">
        <v>18</v>
      </c>
      <c r="BC9" s="51"/>
      <c r="BD9" s="51"/>
      <c r="BE9" s="51"/>
      <c r="BF9" s="51"/>
      <c r="BG9" s="51"/>
      <c r="BH9" s="51"/>
      <c r="BI9" s="51"/>
      <c r="BJ9" s="3"/>
      <c r="BK9" s="3"/>
      <c r="BL9" s="62" t="s">
        <v>19</v>
      </c>
      <c r="BM9" s="63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52" t="str">
        <f>データ!$N$6</f>
        <v>-</v>
      </c>
      <c r="C10" s="53"/>
      <c r="D10" s="53"/>
      <c r="E10" s="53"/>
      <c r="F10" s="53"/>
      <c r="G10" s="53"/>
      <c r="H10" s="53"/>
      <c r="I10" s="52">
        <f>データ!$O$6</f>
        <v>67.180000000000007</v>
      </c>
      <c r="J10" s="53"/>
      <c r="K10" s="53"/>
      <c r="L10" s="53"/>
      <c r="M10" s="53"/>
      <c r="N10" s="53"/>
      <c r="O10" s="64"/>
      <c r="P10" s="54">
        <f>データ!$P$6</f>
        <v>99.94</v>
      </c>
      <c r="Q10" s="54"/>
      <c r="R10" s="54"/>
      <c r="S10" s="54"/>
      <c r="T10" s="54"/>
      <c r="U10" s="54"/>
      <c r="V10" s="54"/>
      <c r="W10" s="61">
        <f>データ!$Q$6</f>
        <v>2541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4"/>
      <c r="AI10" s="4"/>
      <c r="AJ10" s="4"/>
      <c r="AK10" s="4"/>
      <c r="AL10" s="61">
        <f>データ!$U$6</f>
        <v>50812</v>
      </c>
      <c r="AM10" s="61"/>
      <c r="AN10" s="61"/>
      <c r="AO10" s="61"/>
      <c r="AP10" s="61"/>
      <c r="AQ10" s="61"/>
      <c r="AR10" s="61"/>
      <c r="AS10" s="61"/>
      <c r="AT10" s="52">
        <f>データ!$V$6</f>
        <v>45.35</v>
      </c>
      <c r="AU10" s="53"/>
      <c r="AV10" s="53"/>
      <c r="AW10" s="53"/>
      <c r="AX10" s="53"/>
      <c r="AY10" s="53"/>
      <c r="AZ10" s="53"/>
      <c r="BA10" s="53"/>
      <c r="BB10" s="54">
        <f>データ!$W$6</f>
        <v>1120.44</v>
      </c>
      <c r="BC10" s="54"/>
      <c r="BD10" s="54"/>
      <c r="BE10" s="54"/>
      <c r="BF10" s="54"/>
      <c r="BG10" s="54"/>
      <c r="BH10" s="54"/>
      <c r="BI10" s="54"/>
      <c r="BJ10" s="2"/>
      <c r="BK10" s="2"/>
      <c r="BL10" s="65" t="s">
        <v>21</v>
      </c>
      <c r="BM10" s="66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9" t="s">
        <v>23</v>
      </c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</row>
    <row r="14" spans="1:78" ht="13.5" customHeight="1" x14ac:dyDescent="0.15">
      <c r="A14" s="2"/>
      <c r="B14" s="81" t="s">
        <v>24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3"/>
      <c r="BK14" s="2"/>
      <c r="BL14" s="67" t="s">
        <v>25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9"/>
    </row>
    <row r="15" spans="1:78" ht="13.5" customHeight="1" x14ac:dyDescent="0.15">
      <c r="A15" s="2"/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2"/>
      <c r="BL15" s="70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3" t="s">
        <v>112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3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5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3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3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5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3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5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3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5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3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5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5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3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3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3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3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73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5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5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3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5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3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5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3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5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3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5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3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5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3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5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3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5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3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5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67" t="s">
        <v>26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9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0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2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3" t="s">
        <v>113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 x14ac:dyDescent="0.15">
      <c r="A60" s="2"/>
      <c r="B60" s="84" t="s">
        <v>27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6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 x14ac:dyDescent="0.15">
      <c r="A61" s="2"/>
      <c r="B61" s="84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6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67" t="s">
        <v>28</v>
      </c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9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0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2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3" t="s">
        <v>111</v>
      </c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5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3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5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3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5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3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5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3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5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3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5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3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5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3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5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3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5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3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5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3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5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3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5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5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5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73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5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73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6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【110.27】</v>
      </c>
      <c r="F85" s="27" t="str">
        <f>データ!AS6</f>
        <v>【1.15】</v>
      </c>
      <c r="G85" s="27" t="str">
        <f>データ!BD6</f>
        <v>【260.31】</v>
      </c>
      <c r="H85" s="27" t="str">
        <f>データ!BO6</f>
        <v>【275.67】</v>
      </c>
      <c r="I85" s="27" t="str">
        <f>データ!BZ6</f>
        <v>【100.05】</v>
      </c>
      <c r="J85" s="27" t="str">
        <f>データ!CK6</f>
        <v>【166.40】</v>
      </c>
      <c r="K85" s="27" t="str">
        <f>データ!CV6</f>
        <v>【60.69】</v>
      </c>
      <c r="L85" s="27" t="str">
        <f>データ!DG6</f>
        <v>【89.82】</v>
      </c>
      <c r="M85" s="27" t="str">
        <f>データ!DR6</f>
        <v>【50.19】</v>
      </c>
      <c r="N85" s="27" t="str">
        <f>データ!EC6</f>
        <v>【20.63】</v>
      </c>
      <c r="O85" s="27" t="str">
        <f>データ!EN6</f>
        <v>【0.69】</v>
      </c>
    </row>
  </sheetData>
  <sheetProtection algorithmName="SHA-512" hashValue="es+4D33GW7LMnJr7YDKACqXCxDqkehFBB1moeFWOAX17GKc6xetxNz/qRECtleBRzht2XbkeoaSrGOIwEcR+CQ==" saltValue="1T10M6hn1J8xmJUccCfvrA==" spinCount="100000" sheet="1" objects="1" scenarios="1" formatCells="0" formatColumns="0" formatRows="0"/>
  <mergeCells count="44"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27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15">
      <c r="A4" s="29" t="s">
        <v>52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53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54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55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56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57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58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59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60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61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62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63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15">
      <c r="A5" s="29" t="s">
        <v>64</v>
      </c>
      <c r="B5" s="32"/>
      <c r="C5" s="32"/>
      <c r="D5" s="32"/>
      <c r="E5" s="32"/>
      <c r="F5" s="32"/>
      <c r="G5" s="32"/>
      <c r="H5" s="33" t="s">
        <v>65</v>
      </c>
      <c r="I5" s="33" t="s">
        <v>66</v>
      </c>
      <c r="J5" s="33" t="s">
        <v>67</v>
      </c>
      <c r="K5" s="33" t="s">
        <v>68</v>
      </c>
      <c r="L5" s="33" t="s">
        <v>69</v>
      </c>
      <c r="M5" s="33" t="s">
        <v>5</v>
      </c>
      <c r="N5" s="33" t="s">
        <v>70</v>
      </c>
      <c r="O5" s="33" t="s">
        <v>71</v>
      </c>
      <c r="P5" s="33" t="s">
        <v>72</v>
      </c>
      <c r="Q5" s="33" t="s">
        <v>73</v>
      </c>
      <c r="R5" s="33" t="s">
        <v>74</v>
      </c>
      <c r="S5" s="33" t="s">
        <v>75</v>
      </c>
      <c r="T5" s="33" t="s">
        <v>76</v>
      </c>
      <c r="U5" s="33" t="s">
        <v>77</v>
      </c>
      <c r="V5" s="33" t="s">
        <v>78</v>
      </c>
      <c r="W5" s="33" t="s">
        <v>79</v>
      </c>
      <c r="X5" s="33" t="s">
        <v>80</v>
      </c>
      <c r="Y5" s="33" t="s">
        <v>81</v>
      </c>
      <c r="Z5" s="33" t="s">
        <v>82</v>
      </c>
      <c r="AA5" s="33" t="s">
        <v>83</v>
      </c>
      <c r="AB5" s="33" t="s">
        <v>84</v>
      </c>
      <c r="AC5" s="33" t="s">
        <v>85</v>
      </c>
      <c r="AD5" s="33" t="s">
        <v>86</v>
      </c>
      <c r="AE5" s="33" t="s">
        <v>87</v>
      </c>
      <c r="AF5" s="33" t="s">
        <v>88</v>
      </c>
      <c r="AG5" s="33" t="s">
        <v>89</v>
      </c>
      <c r="AH5" s="33" t="s">
        <v>29</v>
      </c>
      <c r="AI5" s="33" t="s">
        <v>80</v>
      </c>
      <c r="AJ5" s="33" t="s">
        <v>81</v>
      </c>
      <c r="AK5" s="33" t="s">
        <v>82</v>
      </c>
      <c r="AL5" s="33" t="s">
        <v>83</v>
      </c>
      <c r="AM5" s="33" t="s">
        <v>84</v>
      </c>
      <c r="AN5" s="33" t="s">
        <v>85</v>
      </c>
      <c r="AO5" s="33" t="s">
        <v>86</v>
      </c>
      <c r="AP5" s="33" t="s">
        <v>87</v>
      </c>
      <c r="AQ5" s="33" t="s">
        <v>88</v>
      </c>
      <c r="AR5" s="33" t="s">
        <v>89</v>
      </c>
      <c r="AS5" s="33" t="s">
        <v>90</v>
      </c>
      <c r="AT5" s="33" t="s">
        <v>80</v>
      </c>
      <c r="AU5" s="33" t="s">
        <v>81</v>
      </c>
      <c r="AV5" s="33" t="s">
        <v>82</v>
      </c>
      <c r="AW5" s="33" t="s">
        <v>83</v>
      </c>
      <c r="AX5" s="33" t="s">
        <v>84</v>
      </c>
      <c r="AY5" s="33" t="s">
        <v>85</v>
      </c>
      <c r="AZ5" s="33" t="s">
        <v>86</v>
      </c>
      <c r="BA5" s="33" t="s">
        <v>87</v>
      </c>
      <c r="BB5" s="33" t="s">
        <v>88</v>
      </c>
      <c r="BC5" s="33" t="s">
        <v>89</v>
      </c>
      <c r="BD5" s="33" t="s">
        <v>90</v>
      </c>
      <c r="BE5" s="33" t="s">
        <v>80</v>
      </c>
      <c r="BF5" s="33" t="s">
        <v>81</v>
      </c>
      <c r="BG5" s="33" t="s">
        <v>82</v>
      </c>
      <c r="BH5" s="33" t="s">
        <v>83</v>
      </c>
      <c r="BI5" s="33" t="s">
        <v>84</v>
      </c>
      <c r="BJ5" s="33" t="s">
        <v>85</v>
      </c>
      <c r="BK5" s="33" t="s">
        <v>86</v>
      </c>
      <c r="BL5" s="33" t="s">
        <v>87</v>
      </c>
      <c r="BM5" s="33" t="s">
        <v>88</v>
      </c>
      <c r="BN5" s="33" t="s">
        <v>89</v>
      </c>
      <c r="BO5" s="33" t="s">
        <v>90</v>
      </c>
      <c r="BP5" s="33" t="s">
        <v>80</v>
      </c>
      <c r="BQ5" s="33" t="s">
        <v>81</v>
      </c>
      <c r="BR5" s="33" t="s">
        <v>82</v>
      </c>
      <c r="BS5" s="33" t="s">
        <v>83</v>
      </c>
      <c r="BT5" s="33" t="s">
        <v>84</v>
      </c>
      <c r="BU5" s="33" t="s">
        <v>85</v>
      </c>
      <c r="BV5" s="33" t="s">
        <v>86</v>
      </c>
      <c r="BW5" s="33" t="s">
        <v>87</v>
      </c>
      <c r="BX5" s="33" t="s">
        <v>88</v>
      </c>
      <c r="BY5" s="33" t="s">
        <v>89</v>
      </c>
      <c r="BZ5" s="33" t="s">
        <v>90</v>
      </c>
      <c r="CA5" s="33" t="s">
        <v>80</v>
      </c>
      <c r="CB5" s="33" t="s">
        <v>81</v>
      </c>
      <c r="CC5" s="33" t="s">
        <v>82</v>
      </c>
      <c r="CD5" s="33" t="s">
        <v>83</v>
      </c>
      <c r="CE5" s="33" t="s">
        <v>84</v>
      </c>
      <c r="CF5" s="33" t="s">
        <v>85</v>
      </c>
      <c r="CG5" s="33" t="s">
        <v>86</v>
      </c>
      <c r="CH5" s="33" t="s">
        <v>87</v>
      </c>
      <c r="CI5" s="33" t="s">
        <v>88</v>
      </c>
      <c r="CJ5" s="33" t="s">
        <v>89</v>
      </c>
      <c r="CK5" s="33" t="s">
        <v>90</v>
      </c>
      <c r="CL5" s="33" t="s">
        <v>80</v>
      </c>
      <c r="CM5" s="33" t="s">
        <v>81</v>
      </c>
      <c r="CN5" s="33" t="s">
        <v>82</v>
      </c>
      <c r="CO5" s="33" t="s">
        <v>83</v>
      </c>
      <c r="CP5" s="33" t="s">
        <v>84</v>
      </c>
      <c r="CQ5" s="33" t="s">
        <v>85</v>
      </c>
      <c r="CR5" s="33" t="s">
        <v>86</v>
      </c>
      <c r="CS5" s="33" t="s">
        <v>87</v>
      </c>
      <c r="CT5" s="33" t="s">
        <v>88</v>
      </c>
      <c r="CU5" s="33" t="s">
        <v>89</v>
      </c>
      <c r="CV5" s="33" t="s">
        <v>90</v>
      </c>
      <c r="CW5" s="33" t="s">
        <v>80</v>
      </c>
      <c r="CX5" s="33" t="s">
        <v>81</v>
      </c>
      <c r="CY5" s="33" t="s">
        <v>82</v>
      </c>
      <c r="CZ5" s="33" t="s">
        <v>83</v>
      </c>
      <c r="DA5" s="33" t="s">
        <v>84</v>
      </c>
      <c r="DB5" s="33" t="s">
        <v>85</v>
      </c>
      <c r="DC5" s="33" t="s">
        <v>86</v>
      </c>
      <c r="DD5" s="33" t="s">
        <v>87</v>
      </c>
      <c r="DE5" s="33" t="s">
        <v>88</v>
      </c>
      <c r="DF5" s="33" t="s">
        <v>89</v>
      </c>
      <c r="DG5" s="33" t="s">
        <v>90</v>
      </c>
      <c r="DH5" s="33" t="s">
        <v>80</v>
      </c>
      <c r="DI5" s="33" t="s">
        <v>81</v>
      </c>
      <c r="DJ5" s="33" t="s">
        <v>82</v>
      </c>
      <c r="DK5" s="33" t="s">
        <v>83</v>
      </c>
      <c r="DL5" s="33" t="s">
        <v>84</v>
      </c>
      <c r="DM5" s="33" t="s">
        <v>85</v>
      </c>
      <c r="DN5" s="33" t="s">
        <v>86</v>
      </c>
      <c r="DO5" s="33" t="s">
        <v>87</v>
      </c>
      <c r="DP5" s="33" t="s">
        <v>88</v>
      </c>
      <c r="DQ5" s="33" t="s">
        <v>89</v>
      </c>
      <c r="DR5" s="33" t="s">
        <v>90</v>
      </c>
      <c r="DS5" s="33" t="s">
        <v>80</v>
      </c>
      <c r="DT5" s="33" t="s">
        <v>81</v>
      </c>
      <c r="DU5" s="33" t="s">
        <v>82</v>
      </c>
      <c r="DV5" s="33" t="s">
        <v>83</v>
      </c>
      <c r="DW5" s="33" t="s">
        <v>84</v>
      </c>
      <c r="DX5" s="33" t="s">
        <v>85</v>
      </c>
      <c r="DY5" s="33" t="s">
        <v>86</v>
      </c>
      <c r="DZ5" s="33" t="s">
        <v>87</v>
      </c>
      <c r="EA5" s="33" t="s">
        <v>88</v>
      </c>
      <c r="EB5" s="33" t="s">
        <v>89</v>
      </c>
      <c r="EC5" s="33" t="s">
        <v>90</v>
      </c>
      <c r="ED5" s="33" t="s">
        <v>80</v>
      </c>
      <c r="EE5" s="33" t="s">
        <v>81</v>
      </c>
      <c r="EF5" s="33" t="s">
        <v>82</v>
      </c>
      <c r="EG5" s="33" t="s">
        <v>83</v>
      </c>
      <c r="EH5" s="33" t="s">
        <v>84</v>
      </c>
      <c r="EI5" s="33" t="s">
        <v>85</v>
      </c>
      <c r="EJ5" s="33" t="s">
        <v>86</v>
      </c>
      <c r="EK5" s="33" t="s">
        <v>87</v>
      </c>
      <c r="EL5" s="33" t="s">
        <v>88</v>
      </c>
      <c r="EM5" s="33" t="s">
        <v>89</v>
      </c>
      <c r="EN5" s="33" t="s">
        <v>90</v>
      </c>
    </row>
    <row r="6" spans="1:144" s="37" customFormat="1" x14ac:dyDescent="0.15">
      <c r="A6" s="29" t="s">
        <v>91</v>
      </c>
      <c r="B6" s="34">
        <f>B7</f>
        <v>2020</v>
      </c>
      <c r="C6" s="34">
        <f t="shared" ref="C6:W6" si="3">C7</f>
        <v>252107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滋賀県　野洲市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A4</v>
      </c>
      <c r="M6" s="34" t="str">
        <f t="shared" si="3"/>
        <v>非設置</v>
      </c>
      <c r="N6" s="35" t="str">
        <f t="shared" si="3"/>
        <v>-</v>
      </c>
      <c r="O6" s="35">
        <f t="shared" si="3"/>
        <v>67.180000000000007</v>
      </c>
      <c r="P6" s="35">
        <f t="shared" si="3"/>
        <v>99.94</v>
      </c>
      <c r="Q6" s="35">
        <f t="shared" si="3"/>
        <v>2541</v>
      </c>
      <c r="R6" s="35">
        <f t="shared" si="3"/>
        <v>50983</v>
      </c>
      <c r="S6" s="35">
        <f t="shared" si="3"/>
        <v>80.14</v>
      </c>
      <c r="T6" s="35">
        <f t="shared" si="3"/>
        <v>636.16999999999996</v>
      </c>
      <c r="U6" s="35">
        <f t="shared" si="3"/>
        <v>50812</v>
      </c>
      <c r="V6" s="35">
        <f t="shared" si="3"/>
        <v>45.35</v>
      </c>
      <c r="W6" s="35">
        <f t="shared" si="3"/>
        <v>1120.44</v>
      </c>
      <c r="X6" s="36">
        <f>IF(X7="",NA(),X7)</f>
        <v>102.98</v>
      </c>
      <c r="Y6" s="36">
        <f t="shared" ref="Y6:AG6" si="4">IF(Y7="",NA(),Y7)</f>
        <v>108.62</v>
      </c>
      <c r="Z6" s="36">
        <f t="shared" si="4"/>
        <v>118.71</v>
      </c>
      <c r="AA6" s="36">
        <f t="shared" si="4"/>
        <v>112.2</v>
      </c>
      <c r="AB6" s="36">
        <f t="shared" si="4"/>
        <v>111.2</v>
      </c>
      <c r="AC6" s="36">
        <f t="shared" si="4"/>
        <v>113.16</v>
      </c>
      <c r="AD6" s="36">
        <f t="shared" si="4"/>
        <v>112.15</v>
      </c>
      <c r="AE6" s="36">
        <f t="shared" si="4"/>
        <v>111.44</v>
      </c>
      <c r="AF6" s="36">
        <f t="shared" si="4"/>
        <v>111.17</v>
      </c>
      <c r="AG6" s="36">
        <f t="shared" si="4"/>
        <v>110.91</v>
      </c>
      <c r="AH6" s="35" t="str">
        <f>IF(AH7="","",IF(AH7="-","【-】","【"&amp;SUBSTITUTE(TEXT(AH7,"#,##0.00"),"-","△")&amp;"】"))</f>
        <v>【110.27】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0.68</v>
      </c>
      <c r="AO6" s="36">
        <f t="shared" si="5"/>
        <v>1</v>
      </c>
      <c r="AP6" s="36">
        <f t="shared" si="5"/>
        <v>1.03</v>
      </c>
      <c r="AQ6" s="36">
        <f t="shared" si="5"/>
        <v>0.78</v>
      </c>
      <c r="AR6" s="36">
        <f t="shared" si="5"/>
        <v>0.92</v>
      </c>
      <c r="AS6" s="35" t="str">
        <f>IF(AS7="","",IF(AS7="-","【-】","【"&amp;SUBSTITUTE(TEXT(AS7,"#,##0.00"),"-","△")&amp;"】"))</f>
        <v>【1.15】</v>
      </c>
      <c r="AT6" s="36">
        <f>IF(AT7="",NA(),AT7)</f>
        <v>159.44</v>
      </c>
      <c r="AU6" s="36">
        <f t="shared" ref="AU6:BC6" si="6">IF(AU7="",NA(),AU7)</f>
        <v>261.91000000000003</v>
      </c>
      <c r="AV6" s="36">
        <f t="shared" si="6"/>
        <v>212.08</v>
      </c>
      <c r="AW6" s="36">
        <f t="shared" si="6"/>
        <v>265.33</v>
      </c>
      <c r="AX6" s="36">
        <f t="shared" si="6"/>
        <v>308.62</v>
      </c>
      <c r="AY6" s="36">
        <f t="shared" si="6"/>
        <v>357.82</v>
      </c>
      <c r="AZ6" s="36">
        <f t="shared" si="6"/>
        <v>355.5</v>
      </c>
      <c r="BA6" s="36">
        <f t="shared" si="6"/>
        <v>349.83</v>
      </c>
      <c r="BB6" s="36">
        <f t="shared" si="6"/>
        <v>360.86</v>
      </c>
      <c r="BC6" s="36">
        <f t="shared" si="6"/>
        <v>350.79</v>
      </c>
      <c r="BD6" s="35" t="str">
        <f>IF(BD7="","",IF(BD7="-","【-】","【"&amp;SUBSTITUTE(TEXT(BD7,"#,##0.00"),"-","△")&amp;"】"))</f>
        <v>【260.31】</v>
      </c>
      <c r="BE6" s="36">
        <f>IF(BE7="",NA(),BE7)</f>
        <v>256.82</v>
      </c>
      <c r="BF6" s="36">
        <f t="shared" ref="BF6:BN6" si="7">IF(BF7="",NA(),BF7)</f>
        <v>222.29</v>
      </c>
      <c r="BG6" s="36">
        <f t="shared" si="7"/>
        <v>231.74</v>
      </c>
      <c r="BH6" s="36">
        <f t="shared" si="7"/>
        <v>255.87</v>
      </c>
      <c r="BI6" s="36">
        <f t="shared" si="7"/>
        <v>304.73</v>
      </c>
      <c r="BJ6" s="36">
        <f t="shared" si="7"/>
        <v>307.45999999999998</v>
      </c>
      <c r="BK6" s="36">
        <f t="shared" si="7"/>
        <v>312.58</v>
      </c>
      <c r="BL6" s="36">
        <f t="shared" si="7"/>
        <v>314.87</v>
      </c>
      <c r="BM6" s="36">
        <f t="shared" si="7"/>
        <v>309.27999999999997</v>
      </c>
      <c r="BN6" s="36">
        <f t="shared" si="7"/>
        <v>322.92</v>
      </c>
      <c r="BO6" s="35" t="str">
        <f>IF(BO7="","",IF(BO7="-","【-】","【"&amp;SUBSTITUTE(TEXT(BO7,"#,##0.00"),"-","△")&amp;"】"))</f>
        <v>【275.67】</v>
      </c>
      <c r="BP6" s="36">
        <f>IF(BP7="",NA(),BP7)</f>
        <v>100.18</v>
      </c>
      <c r="BQ6" s="36">
        <f t="shared" ref="BQ6:BY6" si="8">IF(BQ7="",NA(),BQ7)</f>
        <v>106.47</v>
      </c>
      <c r="BR6" s="36">
        <f t="shared" si="8"/>
        <v>118.42</v>
      </c>
      <c r="BS6" s="36">
        <f t="shared" si="8"/>
        <v>110.03</v>
      </c>
      <c r="BT6" s="36">
        <f t="shared" si="8"/>
        <v>106.43</v>
      </c>
      <c r="BU6" s="36">
        <f t="shared" si="8"/>
        <v>106.01</v>
      </c>
      <c r="BV6" s="36">
        <f t="shared" si="8"/>
        <v>104.57</v>
      </c>
      <c r="BW6" s="36">
        <f t="shared" si="8"/>
        <v>103.54</v>
      </c>
      <c r="BX6" s="36">
        <f t="shared" si="8"/>
        <v>103.32</v>
      </c>
      <c r="BY6" s="36">
        <f t="shared" si="8"/>
        <v>100.85</v>
      </c>
      <c r="BZ6" s="35" t="str">
        <f>IF(BZ7="","",IF(BZ7="-","【-】","【"&amp;SUBSTITUTE(TEXT(BZ7,"#,##0.00"),"-","△")&amp;"】"))</f>
        <v>【100.05】</v>
      </c>
      <c r="CA6" s="36">
        <f>IF(CA7="",NA(),CA7)</f>
        <v>118.46</v>
      </c>
      <c r="CB6" s="36">
        <f t="shared" ref="CB6:CJ6" si="9">IF(CB7="",NA(),CB7)</f>
        <v>125.72</v>
      </c>
      <c r="CC6" s="36">
        <f t="shared" si="9"/>
        <v>115.31</v>
      </c>
      <c r="CD6" s="36">
        <f t="shared" si="9"/>
        <v>124.21</v>
      </c>
      <c r="CE6" s="36">
        <f t="shared" si="9"/>
        <v>124.52</v>
      </c>
      <c r="CF6" s="36">
        <f t="shared" si="9"/>
        <v>162.24</v>
      </c>
      <c r="CG6" s="36">
        <f t="shared" si="9"/>
        <v>165.47</v>
      </c>
      <c r="CH6" s="36">
        <f t="shared" si="9"/>
        <v>167.46</v>
      </c>
      <c r="CI6" s="36">
        <f t="shared" si="9"/>
        <v>168.56</v>
      </c>
      <c r="CJ6" s="36">
        <f t="shared" si="9"/>
        <v>167.1</v>
      </c>
      <c r="CK6" s="35" t="str">
        <f>IF(CK7="","",IF(CK7="-","【-】","【"&amp;SUBSTITUTE(TEXT(CK7,"#,##0.00"),"-","△")&amp;"】"))</f>
        <v>【166.40】</v>
      </c>
      <c r="CL6" s="36">
        <f>IF(CL7="",NA(),CL7)</f>
        <v>82.35</v>
      </c>
      <c r="CM6" s="36">
        <f t="shared" ref="CM6:CU6" si="10">IF(CM7="",NA(),CM7)</f>
        <v>88.55</v>
      </c>
      <c r="CN6" s="36">
        <f t="shared" si="10"/>
        <v>88.68</v>
      </c>
      <c r="CO6" s="36">
        <f t="shared" si="10"/>
        <v>90.27</v>
      </c>
      <c r="CP6" s="36">
        <f t="shared" si="10"/>
        <v>89.49</v>
      </c>
      <c r="CQ6" s="36">
        <f t="shared" si="10"/>
        <v>59.11</v>
      </c>
      <c r="CR6" s="36">
        <f t="shared" si="10"/>
        <v>59.74</v>
      </c>
      <c r="CS6" s="36">
        <f t="shared" si="10"/>
        <v>59.46</v>
      </c>
      <c r="CT6" s="36">
        <f t="shared" si="10"/>
        <v>59.51</v>
      </c>
      <c r="CU6" s="36">
        <f t="shared" si="10"/>
        <v>59.91</v>
      </c>
      <c r="CV6" s="35" t="str">
        <f>IF(CV7="","",IF(CV7="-","【-】","【"&amp;SUBSTITUTE(TEXT(CV7,"#,##0.00"),"-","△")&amp;"】"))</f>
        <v>【60.69】</v>
      </c>
      <c r="CW6" s="36">
        <f>IF(CW7="",NA(),CW7)</f>
        <v>83.06</v>
      </c>
      <c r="CX6" s="36">
        <f t="shared" ref="CX6:DF6" si="11">IF(CX7="",NA(),CX7)</f>
        <v>82.45</v>
      </c>
      <c r="CY6" s="36">
        <f t="shared" si="11"/>
        <v>82.79</v>
      </c>
      <c r="CZ6" s="36">
        <f t="shared" si="11"/>
        <v>81.48</v>
      </c>
      <c r="DA6" s="36">
        <f t="shared" si="11"/>
        <v>82.86</v>
      </c>
      <c r="DB6" s="36">
        <f t="shared" si="11"/>
        <v>87.91</v>
      </c>
      <c r="DC6" s="36">
        <f t="shared" si="11"/>
        <v>87.28</v>
      </c>
      <c r="DD6" s="36">
        <f t="shared" si="11"/>
        <v>87.41</v>
      </c>
      <c r="DE6" s="36">
        <f t="shared" si="11"/>
        <v>87.08</v>
      </c>
      <c r="DF6" s="36">
        <f t="shared" si="11"/>
        <v>87.26</v>
      </c>
      <c r="DG6" s="35" t="str">
        <f>IF(DG7="","",IF(DG7="-","【-】","【"&amp;SUBSTITUTE(TEXT(DG7,"#,##0.00"),"-","△")&amp;"】"))</f>
        <v>【89.82】</v>
      </c>
      <c r="DH6" s="36">
        <f>IF(DH7="",NA(),DH7)</f>
        <v>49.21</v>
      </c>
      <c r="DI6" s="36">
        <f t="shared" ref="DI6:DQ6" si="12">IF(DI7="",NA(),DI7)</f>
        <v>50.91</v>
      </c>
      <c r="DJ6" s="36">
        <f t="shared" si="12"/>
        <v>51.34</v>
      </c>
      <c r="DK6" s="36">
        <f t="shared" si="12"/>
        <v>51.34</v>
      </c>
      <c r="DL6" s="36">
        <f t="shared" si="12"/>
        <v>52.19</v>
      </c>
      <c r="DM6" s="36">
        <f t="shared" si="12"/>
        <v>46.88</v>
      </c>
      <c r="DN6" s="36">
        <f t="shared" si="12"/>
        <v>46.94</v>
      </c>
      <c r="DO6" s="36">
        <f t="shared" si="12"/>
        <v>47.62</v>
      </c>
      <c r="DP6" s="36">
        <f t="shared" si="12"/>
        <v>48.55</v>
      </c>
      <c r="DQ6" s="36">
        <f t="shared" si="12"/>
        <v>49.2</v>
      </c>
      <c r="DR6" s="35" t="str">
        <f>IF(DR7="","",IF(DR7="-","【-】","【"&amp;SUBSTITUTE(TEXT(DR7,"#,##0.00"),"-","△")&amp;"】"))</f>
        <v>【50.19】</v>
      </c>
      <c r="DS6" s="36">
        <f>IF(DS7="",NA(),DS7)</f>
        <v>12.13</v>
      </c>
      <c r="DT6" s="36">
        <f t="shared" ref="DT6:EB6" si="13">IF(DT7="",NA(),DT7)</f>
        <v>12.41</v>
      </c>
      <c r="DU6" s="36">
        <f t="shared" si="13"/>
        <v>11.54</v>
      </c>
      <c r="DV6" s="36">
        <f t="shared" si="13"/>
        <v>12.01</v>
      </c>
      <c r="DW6" s="36">
        <f t="shared" si="13"/>
        <v>13.33</v>
      </c>
      <c r="DX6" s="36">
        <f t="shared" si="13"/>
        <v>13.39</v>
      </c>
      <c r="DY6" s="36">
        <f t="shared" si="13"/>
        <v>14.48</v>
      </c>
      <c r="DZ6" s="36">
        <f t="shared" si="13"/>
        <v>16.27</v>
      </c>
      <c r="EA6" s="36">
        <f t="shared" si="13"/>
        <v>17.11</v>
      </c>
      <c r="EB6" s="36">
        <f t="shared" si="13"/>
        <v>18.329999999999998</v>
      </c>
      <c r="EC6" s="35" t="str">
        <f>IF(EC7="","",IF(EC7="-","【-】","【"&amp;SUBSTITUTE(TEXT(EC7,"#,##0.00"),"-","△")&amp;"】"))</f>
        <v>【20.63】</v>
      </c>
      <c r="ED6" s="36">
        <f>IF(ED7="",NA(),ED7)</f>
        <v>0.37</v>
      </c>
      <c r="EE6" s="36">
        <f t="shared" ref="EE6:EM6" si="14">IF(EE7="",NA(),EE7)</f>
        <v>0.62</v>
      </c>
      <c r="EF6" s="36">
        <f t="shared" si="14"/>
        <v>1.64</v>
      </c>
      <c r="EG6" s="36">
        <f t="shared" si="14"/>
        <v>1.17</v>
      </c>
      <c r="EH6" s="36">
        <f t="shared" si="14"/>
        <v>0.57999999999999996</v>
      </c>
      <c r="EI6" s="36">
        <f t="shared" si="14"/>
        <v>0.71</v>
      </c>
      <c r="EJ6" s="36">
        <f t="shared" si="14"/>
        <v>0.75</v>
      </c>
      <c r="EK6" s="36">
        <f t="shared" si="14"/>
        <v>0.63</v>
      </c>
      <c r="EL6" s="36">
        <f t="shared" si="14"/>
        <v>0.63</v>
      </c>
      <c r="EM6" s="36">
        <f t="shared" si="14"/>
        <v>0.6</v>
      </c>
      <c r="EN6" s="35" t="str">
        <f>IF(EN7="","",IF(EN7="-","【-】","【"&amp;SUBSTITUTE(TEXT(EN7,"#,##0.00"),"-","△")&amp;"】"))</f>
        <v>【0.69】</v>
      </c>
    </row>
    <row r="7" spans="1:144" s="37" customFormat="1" x14ac:dyDescent="0.15">
      <c r="A7" s="29"/>
      <c r="B7" s="38">
        <v>2020</v>
      </c>
      <c r="C7" s="38">
        <v>252107</v>
      </c>
      <c r="D7" s="38">
        <v>46</v>
      </c>
      <c r="E7" s="38">
        <v>1</v>
      </c>
      <c r="F7" s="38">
        <v>0</v>
      </c>
      <c r="G7" s="38">
        <v>1</v>
      </c>
      <c r="H7" s="38" t="s">
        <v>92</v>
      </c>
      <c r="I7" s="38" t="s">
        <v>93</v>
      </c>
      <c r="J7" s="38" t="s">
        <v>94</v>
      </c>
      <c r="K7" s="38" t="s">
        <v>95</v>
      </c>
      <c r="L7" s="38" t="s">
        <v>96</v>
      </c>
      <c r="M7" s="38" t="s">
        <v>97</v>
      </c>
      <c r="N7" s="39" t="s">
        <v>98</v>
      </c>
      <c r="O7" s="39">
        <v>67.180000000000007</v>
      </c>
      <c r="P7" s="39">
        <v>99.94</v>
      </c>
      <c r="Q7" s="39">
        <v>2541</v>
      </c>
      <c r="R7" s="39">
        <v>50983</v>
      </c>
      <c r="S7" s="39">
        <v>80.14</v>
      </c>
      <c r="T7" s="39">
        <v>636.16999999999996</v>
      </c>
      <c r="U7" s="39">
        <v>50812</v>
      </c>
      <c r="V7" s="39">
        <v>45.35</v>
      </c>
      <c r="W7" s="39">
        <v>1120.44</v>
      </c>
      <c r="X7" s="39">
        <v>102.98</v>
      </c>
      <c r="Y7" s="39">
        <v>108.62</v>
      </c>
      <c r="Z7" s="39">
        <v>118.71</v>
      </c>
      <c r="AA7" s="39">
        <v>112.2</v>
      </c>
      <c r="AB7" s="39">
        <v>111.2</v>
      </c>
      <c r="AC7" s="39">
        <v>113.16</v>
      </c>
      <c r="AD7" s="39">
        <v>112.15</v>
      </c>
      <c r="AE7" s="39">
        <v>111.44</v>
      </c>
      <c r="AF7" s="39">
        <v>111.17</v>
      </c>
      <c r="AG7" s="39">
        <v>110.91</v>
      </c>
      <c r="AH7" s="39">
        <v>110.27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0.68</v>
      </c>
      <c r="AO7" s="39">
        <v>1</v>
      </c>
      <c r="AP7" s="39">
        <v>1.03</v>
      </c>
      <c r="AQ7" s="39">
        <v>0.78</v>
      </c>
      <c r="AR7" s="39">
        <v>0.92</v>
      </c>
      <c r="AS7" s="39">
        <v>1.1499999999999999</v>
      </c>
      <c r="AT7" s="39">
        <v>159.44</v>
      </c>
      <c r="AU7" s="39">
        <v>261.91000000000003</v>
      </c>
      <c r="AV7" s="39">
        <v>212.08</v>
      </c>
      <c r="AW7" s="39">
        <v>265.33</v>
      </c>
      <c r="AX7" s="39">
        <v>308.62</v>
      </c>
      <c r="AY7" s="39">
        <v>357.82</v>
      </c>
      <c r="AZ7" s="39">
        <v>355.5</v>
      </c>
      <c r="BA7" s="39">
        <v>349.83</v>
      </c>
      <c r="BB7" s="39">
        <v>360.86</v>
      </c>
      <c r="BC7" s="39">
        <v>350.79</v>
      </c>
      <c r="BD7" s="39">
        <v>260.31</v>
      </c>
      <c r="BE7" s="39">
        <v>256.82</v>
      </c>
      <c r="BF7" s="39">
        <v>222.29</v>
      </c>
      <c r="BG7" s="39">
        <v>231.74</v>
      </c>
      <c r="BH7" s="39">
        <v>255.87</v>
      </c>
      <c r="BI7" s="39">
        <v>304.73</v>
      </c>
      <c r="BJ7" s="39">
        <v>307.45999999999998</v>
      </c>
      <c r="BK7" s="39">
        <v>312.58</v>
      </c>
      <c r="BL7" s="39">
        <v>314.87</v>
      </c>
      <c r="BM7" s="39">
        <v>309.27999999999997</v>
      </c>
      <c r="BN7" s="39">
        <v>322.92</v>
      </c>
      <c r="BO7" s="39">
        <v>275.67</v>
      </c>
      <c r="BP7" s="39">
        <v>100.18</v>
      </c>
      <c r="BQ7" s="39">
        <v>106.47</v>
      </c>
      <c r="BR7" s="39">
        <v>118.42</v>
      </c>
      <c r="BS7" s="39">
        <v>110.03</v>
      </c>
      <c r="BT7" s="39">
        <v>106.43</v>
      </c>
      <c r="BU7" s="39">
        <v>106.01</v>
      </c>
      <c r="BV7" s="39">
        <v>104.57</v>
      </c>
      <c r="BW7" s="39">
        <v>103.54</v>
      </c>
      <c r="BX7" s="39">
        <v>103.32</v>
      </c>
      <c r="BY7" s="39">
        <v>100.85</v>
      </c>
      <c r="BZ7" s="39">
        <v>100.05</v>
      </c>
      <c r="CA7" s="39">
        <v>118.46</v>
      </c>
      <c r="CB7" s="39">
        <v>125.72</v>
      </c>
      <c r="CC7" s="39">
        <v>115.31</v>
      </c>
      <c r="CD7" s="39">
        <v>124.21</v>
      </c>
      <c r="CE7" s="39">
        <v>124.52</v>
      </c>
      <c r="CF7" s="39">
        <v>162.24</v>
      </c>
      <c r="CG7" s="39">
        <v>165.47</v>
      </c>
      <c r="CH7" s="39">
        <v>167.46</v>
      </c>
      <c r="CI7" s="39">
        <v>168.56</v>
      </c>
      <c r="CJ7" s="39">
        <v>167.1</v>
      </c>
      <c r="CK7" s="39">
        <v>166.4</v>
      </c>
      <c r="CL7" s="39">
        <v>82.35</v>
      </c>
      <c r="CM7" s="39">
        <v>88.55</v>
      </c>
      <c r="CN7" s="39">
        <v>88.68</v>
      </c>
      <c r="CO7" s="39">
        <v>90.27</v>
      </c>
      <c r="CP7" s="39">
        <v>89.49</v>
      </c>
      <c r="CQ7" s="39">
        <v>59.11</v>
      </c>
      <c r="CR7" s="39">
        <v>59.74</v>
      </c>
      <c r="CS7" s="39">
        <v>59.46</v>
      </c>
      <c r="CT7" s="39">
        <v>59.51</v>
      </c>
      <c r="CU7" s="39">
        <v>59.91</v>
      </c>
      <c r="CV7" s="39">
        <v>60.69</v>
      </c>
      <c r="CW7" s="39">
        <v>83.06</v>
      </c>
      <c r="CX7" s="39">
        <v>82.45</v>
      </c>
      <c r="CY7" s="39">
        <v>82.79</v>
      </c>
      <c r="CZ7" s="39">
        <v>81.48</v>
      </c>
      <c r="DA7" s="39">
        <v>82.86</v>
      </c>
      <c r="DB7" s="39">
        <v>87.91</v>
      </c>
      <c r="DC7" s="39">
        <v>87.28</v>
      </c>
      <c r="DD7" s="39">
        <v>87.41</v>
      </c>
      <c r="DE7" s="39">
        <v>87.08</v>
      </c>
      <c r="DF7" s="39">
        <v>87.26</v>
      </c>
      <c r="DG7" s="39">
        <v>89.82</v>
      </c>
      <c r="DH7" s="39">
        <v>49.21</v>
      </c>
      <c r="DI7" s="39">
        <v>50.91</v>
      </c>
      <c r="DJ7" s="39">
        <v>51.34</v>
      </c>
      <c r="DK7" s="39">
        <v>51.34</v>
      </c>
      <c r="DL7" s="39">
        <v>52.19</v>
      </c>
      <c r="DM7" s="39">
        <v>46.88</v>
      </c>
      <c r="DN7" s="39">
        <v>46.94</v>
      </c>
      <c r="DO7" s="39">
        <v>47.62</v>
      </c>
      <c r="DP7" s="39">
        <v>48.55</v>
      </c>
      <c r="DQ7" s="39">
        <v>49.2</v>
      </c>
      <c r="DR7" s="39">
        <v>50.19</v>
      </c>
      <c r="DS7" s="39">
        <v>12.13</v>
      </c>
      <c r="DT7" s="39">
        <v>12.41</v>
      </c>
      <c r="DU7" s="39">
        <v>11.54</v>
      </c>
      <c r="DV7" s="39">
        <v>12.01</v>
      </c>
      <c r="DW7" s="39">
        <v>13.33</v>
      </c>
      <c r="DX7" s="39">
        <v>13.39</v>
      </c>
      <c r="DY7" s="39">
        <v>14.48</v>
      </c>
      <c r="DZ7" s="39">
        <v>16.27</v>
      </c>
      <c r="EA7" s="39">
        <v>17.11</v>
      </c>
      <c r="EB7" s="39">
        <v>18.329999999999998</v>
      </c>
      <c r="EC7" s="39">
        <v>20.63</v>
      </c>
      <c r="ED7" s="39">
        <v>0.37</v>
      </c>
      <c r="EE7" s="39">
        <v>0.62</v>
      </c>
      <c r="EF7" s="39">
        <v>1.64</v>
      </c>
      <c r="EG7" s="39">
        <v>1.17</v>
      </c>
      <c r="EH7" s="39">
        <v>0.57999999999999996</v>
      </c>
      <c r="EI7" s="39">
        <v>0.71</v>
      </c>
      <c r="EJ7" s="39">
        <v>0.75</v>
      </c>
      <c r="EK7" s="39">
        <v>0.63</v>
      </c>
      <c r="EL7" s="39">
        <v>0.63</v>
      </c>
      <c r="EM7" s="39">
        <v>0.6</v>
      </c>
      <c r="EN7" s="39">
        <v>0.69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99</v>
      </c>
      <c r="C9" s="42" t="s">
        <v>100</v>
      </c>
      <c r="D9" s="42" t="s">
        <v>101</v>
      </c>
      <c r="E9" s="42" t="s">
        <v>102</v>
      </c>
      <c r="F9" s="42" t="s">
        <v>103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 t="shared" ref="B10:D10" si="15">DATEVALUE($B7+12-B11&amp;"/1/"&amp;B12)</f>
        <v>46753</v>
      </c>
      <c r="C10" s="43">
        <f t="shared" si="15"/>
        <v>47119</v>
      </c>
      <c r="D10" s="43">
        <f t="shared" si="15"/>
        <v>47484</v>
      </c>
      <c r="E10" s="44">
        <f>DATEVALUE($B7+12-E11&amp;"/1/"&amp;E12)</f>
        <v>47849</v>
      </c>
      <c r="F10" s="44">
        <f>DATEVALUE($B7+12-F11&amp;"/1/"&amp;F12)</f>
        <v>48215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104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2</v>
      </c>
      <c r="G12" t="s">
        <v>105</v>
      </c>
    </row>
    <row r="13" spans="1:144" x14ac:dyDescent="0.15">
      <c r="B13" t="s">
        <v>106</v>
      </c>
      <c r="C13" t="s">
        <v>107</v>
      </c>
      <c r="D13" t="s">
        <v>106</v>
      </c>
      <c r="E13" t="s">
        <v>108</v>
      </c>
      <c r="F13" t="s">
        <v>109</v>
      </c>
      <c r="G13" t="s">
        <v>110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2022-01-25T02:54:02Z</cp:lastPrinted>
  <dcterms:created xsi:type="dcterms:W3CDTF">2021-12-03T06:52:30Z</dcterms:created>
  <dcterms:modified xsi:type="dcterms:W3CDTF">2022-01-25T04:04:10Z</dcterms:modified>
  <cp:category/>
</cp:coreProperties>
</file>