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erver3\F1030\★財政係\2022(令和4)年度\090調査・照会・通知（係全般）\津田\R5.1.24〆公営企業に係る経営比較分析表（令和３年度決算）の分析等について\農林課　回答\"/>
    </mc:Choice>
  </mc:AlternateContent>
  <xr:revisionPtr revIDLastSave="0" documentId="13_ncr:1_{E302B337-BE76-428F-8D66-0B05A689A532}" xr6:coauthVersionLast="47" xr6:coauthVersionMax="47" xr10:uidLastSave="{00000000-0000-0000-0000-000000000000}"/>
  <workbookProtection workbookAlgorithmName="SHA-512" workbookHashValue="dz+fvFRuKLJl9RHsipBfv/Y4zBgurZHyoAq0szD3qqq8CWawv8jH488YT9p+vCO0xXCyA+vi/xLjrDYgLmeMfw==" workbookSaltValue="/iKoxm1Br/Axy/qw2zu+Zw==" workbookSpinCount="100000" lockStructure="1"/>
  <bookViews>
    <workbookView xWindow="-120" yWindow="-120" windowWidth="29040" windowHeight="15840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K6" i="5"/>
  <c r="J6" i="5"/>
  <c r="I8" i="4" s="1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I10" i="4"/>
  <c r="W8" i="4"/>
  <c r="P8" i="4"/>
</calcChain>
</file>

<file path=xl/sharedStrings.xml><?xml version="1.0" encoding="utf-8"?>
<sst xmlns="http://schemas.openxmlformats.org/spreadsheetml/2006/main" count="236" uniqueCount="118">
  <si>
    <t>経営比較分析表（令和3年度決算）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</si>
  <si>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</si>
  <si>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</si>
  <si>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</si>
  <si>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</si>
  <si>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</si>
  <si>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</si>
  <si>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</si>
  <si>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</si>
  <si>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</si>
  <si>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</si>
  <si>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</si>
  <si>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</si>
  <si>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</si>
  <si>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</si>
  <si>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</si>
  <si>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</si>
  <si>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</si>
  <si>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</si>
  <si>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</si>
  <si>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</si>
  <si>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</si>
  <si>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</si>
  <si>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令和3年度全国平均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</si>
  <si>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</si>
  <si>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</si>
  <si>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</si>
  <si>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</si>
  <si>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</si>
  <si>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</si>
  <si>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</si>
  <si>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</si>
  <si>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</si>
  <si>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</si>
  <si>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</si>
  <si>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</si>
  <si>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</si>
  <si>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</si>
  <si>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</si>
  <si>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</si>
  <si>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</si>
  <si>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</si>
  <si>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</si>
  <si>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</si>
  <si>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</si>
  <si>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</si>
  <si>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</si>
  <si>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</si>
  <si>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</si>
  <si>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</si>
  <si>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</si>
  <si>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</si>
  <si>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</si>
  <si>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</si>
  <si>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</si>
  <si>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</si>
  <si>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</si>
  <si>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</si>
  <si>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</si>
  <si>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</si>
  <si>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</si>
  <si>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</si>
  <si>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</si>
  <si>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</si>
  <si>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</si>
  <si>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</si>
  <si>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</si>
  <si>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</si>
  <si>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</si>
  <si>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</si>
  <si>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</si>
  <si>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</si>
  <si>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</si>
  <si>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</si>
  <si>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</si>
  <si>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</si>
  <si>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</si>
  <si>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</si>
  <si>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</si>
  <si>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</si>
  <si>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</si>
  <si>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</si>
  <si>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</si>
  <si>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</si>
  <si>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</si>
  <si>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</si>
  <si>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</si>
  <si>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</si>
  <si>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</si>
  <si>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</si>
  <si>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</si>
  <si>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</si>
  <si>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</si>
  <si>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</si>
  <si>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</si>
  <si>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</si>
  <si>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</si>
  <si>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栗東市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</si>
  <si>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</si>
  <si>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</si>
  <si>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</si>
  <si>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</si>
  <si>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</si>
  <si>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</si>
  <si>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</si>
  <si>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</si>
  <si>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</si>
  <si>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</si>
  <si>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</si>
  <si>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</si>
  <si>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</si>
  <si>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</si>
  <si>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</si>
  <si>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</si>
  <si>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</si>
  <si>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本市農業集落排水事業については、観音寺地区・浅柄野地区の２地区で事業を進めています。①収益的収支比率は１００％前後で推移しており、単年度収支はわずかですが、赤字となっております。
　また、⑤経費回収率、⑥汚水処理原価、⑦施設利用率については、使用料を公共下水道と同一料金で設定していることや、市街化調整区域での事業で受益者についても、少数に限定されていることから、類似団体平均値と大きく差があり、使用料以外の収入で経費を賄っている状態であると考えられます。
　⑧水洗化率については、全国平均を上回っており、受益者の理解と協力により、高い水洗化率となっております。</t>
    <rPh sb="1" eb="3">
      <t>ホンシ</t>
    </rPh>
    <rPh sb="3" eb="9">
      <t>ノウギョウシュウラクハイスイ</t>
    </rPh>
    <rPh sb="9" eb="11">
      <t>ジギョウ</t>
    </rPh>
    <rPh sb="17" eb="20">
      <t>カンオンジ</t>
    </rPh>
    <rPh sb="20" eb="22">
      <t>チク</t>
    </rPh>
    <rPh sb="23" eb="28">
      <t>アサガラノチク</t>
    </rPh>
    <rPh sb="30" eb="32">
      <t>チク</t>
    </rPh>
    <rPh sb="33" eb="35">
      <t>ジギョウ</t>
    </rPh>
    <rPh sb="36" eb="37">
      <t>スス</t>
    </rPh>
    <rPh sb="44" eb="47">
      <t>シュウエキテキ</t>
    </rPh>
    <rPh sb="47" eb="49">
      <t>シュウシ</t>
    </rPh>
    <rPh sb="49" eb="51">
      <t>ヒリツ</t>
    </rPh>
    <rPh sb="56" eb="58">
      <t>ゼンゴ</t>
    </rPh>
    <rPh sb="59" eb="61">
      <t>スイイ</t>
    </rPh>
    <rPh sb="66" eb="69">
      <t>タンネンド</t>
    </rPh>
    <rPh sb="69" eb="71">
      <t>シュウシ</t>
    </rPh>
    <rPh sb="79" eb="81">
      <t>アカジ</t>
    </rPh>
    <rPh sb="96" eb="98">
      <t>ケイヒ</t>
    </rPh>
    <rPh sb="98" eb="100">
      <t>カイシュウ</t>
    </rPh>
    <rPh sb="100" eb="101">
      <t>リツ</t>
    </rPh>
    <rPh sb="103" eb="105">
      <t>オスイ</t>
    </rPh>
    <rPh sb="105" eb="107">
      <t>ショリ</t>
    </rPh>
    <rPh sb="107" eb="109">
      <t>ゲンカ</t>
    </rPh>
    <rPh sb="111" eb="113">
      <t>シセツ</t>
    </rPh>
    <rPh sb="113" eb="115">
      <t>リヨウ</t>
    </rPh>
    <rPh sb="115" eb="116">
      <t>リツ</t>
    </rPh>
    <rPh sb="122" eb="125">
      <t>シヨウリョウ</t>
    </rPh>
    <rPh sb="126" eb="128">
      <t>コウキョウ</t>
    </rPh>
    <rPh sb="128" eb="131">
      <t>ゲスイドウ</t>
    </rPh>
    <rPh sb="132" eb="134">
      <t>ドウイツ</t>
    </rPh>
    <rPh sb="134" eb="136">
      <t>リョウキン</t>
    </rPh>
    <rPh sb="137" eb="139">
      <t>セッテイ</t>
    </rPh>
    <rPh sb="147" eb="150">
      <t>シガイカ</t>
    </rPh>
    <rPh sb="150" eb="152">
      <t>チョウセイ</t>
    </rPh>
    <rPh sb="152" eb="154">
      <t>クイキ</t>
    </rPh>
    <rPh sb="156" eb="158">
      <t>ジギョウ</t>
    </rPh>
    <rPh sb="159" eb="162">
      <t>ジュエキシャ</t>
    </rPh>
    <rPh sb="168" eb="170">
      <t>ショウスウ</t>
    </rPh>
    <rPh sb="171" eb="173">
      <t>ゲンテイ</t>
    </rPh>
    <rPh sb="183" eb="185">
      <t>ルイジ</t>
    </rPh>
    <rPh sb="185" eb="187">
      <t>ダンタイ</t>
    </rPh>
    <rPh sb="187" eb="190">
      <t>ヘイキンチ</t>
    </rPh>
    <rPh sb="191" eb="192">
      <t>オオ</t>
    </rPh>
    <rPh sb="194" eb="195">
      <t>サ</t>
    </rPh>
    <rPh sb="199" eb="201">
      <t>シヨウ</t>
    </rPh>
    <rPh sb="201" eb="202">
      <t>リョウ</t>
    </rPh>
    <rPh sb="202" eb="204">
      <t>イガイ</t>
    </rPh>
    <rPh sb="205" eb="207">
      <t>シュウニュウ</t>
    </rPh>
    <rPh sb="208" eb="210">
      <t>ケイヒ</t>
    </rPh>
    <rPh sb="211" eb="212">
      <t>マカナ</t>
    </rPh>
    <rPh sb="216" eb="218">
      <t>ジョウタイ</t>
    </rPh>
    <rPh sb="222" eb="223">
      <t>カンガ</t>
    </rPh>
    <rPh sb="232" eb="235">
      <t>スイセンカ</t>
    </rPh>
    <rPh sb="235" eb="236">
      <t>リツ</t>
    </rPh>
    <rPh sb="242" eb="244">
      <t>ゼンコク</t>
    </rPh>
    <rPh sb="244" eb="246">
      <t>ヘイキン</t>
    </rPh>
    <rPh sb="247" eb="249">
      <t>ウワマワ</t>
    </rPh>
    <rPh sb="254" eb="257">
      <t>ジュエキシャ</t>
    </rPh>
    <rPh sb="258" eb="260">
      <t>リカイ</t>
    </rPh>
    <rPh sb="261" eb="263">
      <t>キョウリョク</t>
    </rPh>
    <rPh sb="267" eb="268">
      <t>タカ</t>
    </rPh>
    <rPh sb="269" eb="272">
      <t>スイセンカ</t>
    </rPh>
    <rPh sb="272" eb="273">
      <t>リツ</t>
    </rPh>
    <phoneticPr fontId="4"/>
  </si>
  <si>
    <t>　本事業の供用開始は観音寺地区が平成１３年から、浅柄野地区では平成１０年からであり、管渠更新の必要な時期に達しておりません。今後、老朽化の状況に合わせて計画を策定し、更新整備を進めます。</t>
    <rPh sb="1" eb="2">
      <t>ホン</t>
    </rPh>
    <rPh sb="2" eb="4">
      <t>ジギョウ</t>
    </rPh>
    <rPh sb="5" eb="7">
      <t>キョウヨウ</t>
    </rPh>
    <rPh sb="7" eb="9">
      <t>カイシ</t>
    </rPh>
    <rPh sb="10" eb="13">
      <t>カンオンジ</t>
    </rPh>
    <rPh sb="13" eb="15">
      <t>チク</t>
    </rPh>
    <rPh sb="16" eb="18">
      <t>ヘイセイ</t>
    </rPh>
    <rPh sb="20" eb="21">
      <t>ネン</t>
    </rPh>
    <rPh sb="24" eb="29">
      <t>アサガラノチク</t>
    </rPh>
    <rPh sb="31" eb="33">
      <t>ヘイセイ</t>
    </rPh>
    <rPh sb="35" eb="36">
      <t>ネン</t>
    </rPh>
    <rPh sb="42" eb="44">
      <t>カンキョ</t>
    </rPh>
    <rPh sb="44" eb="46">
      <t>コウシン</t>
    </rPh>
    <rPh sb="47" eb="49">
      <t>ヒツヨウ</t>
    </rPh>
    <rPh sb="50" eb="52">
      <t>ジキ</t>
    </rPh>
    <rPh sb="53" eb="54">
      <t>タッ</t>
    </rPh>
    <rPh sb="62" eb="64">
      <t>コンゴ</t>
    </rPh>
    <rPh sb="65" eb="68">
      <t>ロウキュウカ</t>
    </rPh>
    <rPh sb="69" eb="71">
      <t>ジョウキョウ</t>
    </rPh>
    <rPh sb="72" eb="73">
      <t>ア</t>
    </rPh>
    <rPh sb="76" eb="78">
      <t>ケイカク</t>
    </rPh>
    <rPh sb="79" eb="81">
      <t>サクテイ</t>
    </rPh>
    <rPh sb="83" eb="85">
      <t>コウシン</t>
    </rPh>
    <rPh sb="85" eb="87">
      <t>セイビ</t>
    </rPh>
    <rPh sb="88" eb="89">
      <t>スス</t>
    </rPh>
    <phoneticPr fontId="4"/>
  </si>
  <si>
    <t>　当処理区域の２地区は、市街化を抑制すべき市街化調整区域であるため、使用者数の増減は少なく推移し、浅柄野地区においては、公共下水道接続時期の検討を進め、合理的な事業運営を図ります。</t>
    <rPh sb="1" eb="2">
      <t>トウ</t>
    </rPh>
    <rPh sb="2" eb="4">
      <t>ショリ</t>
    </rPh>
    <rPh sb="4" eb="6">
      <t>クイキ</t>
    </rPh>
    <rPh sb="8" eb="10">
      <t>チク</t>
    </rPh>
    <rPh sb="12" eb="15">
      <t>シガイカ</t>
    </rPh>
    <rPh sb="16" eb="18">
      <t>ヨクセイ</t>
    </rPh>
    <rPh sb="21" eb="24">
      <t>シガイカ</t>
    </rPh>
    <rPh sb="24" eb="26">
      <t>チョウセイ</t>
    </rPh>
    <rPh sb="26" eb="28">
      <t>クイキ</t>
    </rPh>
    <rPh sb="34" eb="37">
      <t>シヨウシャ</t>
    </rPh>
    <rPh sb="37" eb="38">
      <t>スウ</t>
    </rPh>
    <rPh sb="39" eb="41">
      <t>ゾウゲン</t>
    </rPh>
    <rPh sb="42" eb="43">
      <t>スク</t>
    </rPh>
    <rPh sb="45" eb="47">
      <t>スイイ</t>
    </rPh>
    <rPh sb="49" eb="54">
      <t>アサガラノチク</t>
    </rPh>
    <rPh sb="60" eb="65">
      <t>コウキョウゲスイドウ</t>
    </rPh>
    <rPh sb="65" eb="67">
      <t>セツゾク</t>
    </rPh>
    <rPh sb="67" eb="69">
      <t>ジキ</t>
    </rPh>
    <rPh sb="70" eb="72">
      <t>ケントウ</t>
    </rPh>
    <rPh sb="73" eb="74">
      <t>スス</t>
    </rPh>
    <rPh sb="76" eb="79">
      <t>ゴウリテキ</t>
    </rPh>
    <rPh sb="80" eb="82">
      <t>ジギョウ</t>
    </rPh>
    <rPh sb="82" eb="84">
      <t>ウンエイ</t>
    </rPh>
    <rPh sb="85" eb="86">
      <t>ハカ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</si>
</sst>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D-456D-856E-706126400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0.25</c:v>
                </c:pt>
                <c:pt idx="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ED-456D-856E-706126400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16.45</c:v>
                </c:pt>
                <c:pt idx="1">
                  <c:v>17.760000000000002</c:v>
                </c:pt>
                <c:pt idx="2">
                  <c:v>17.11</c:v>
                </c:pt>
                <c:pt idx="3">
                  <c:v>16.45</c:v>
                </c:pt>
                <c:pt idx="4">
                  <c:v>14.47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B-42F6-8B2D-E8D9CAB66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51.75</c:v>
                </c:pt>
                <c:pt idx="1">
                  <c:v>50.68</c:v>
                </c:pt>
                <c:pt idx="2">
                  <c:v>50.14</c:v>
                </c:pt>
                <c:pt idx="3">
                  <c:v>54.83</c:v>
                </c:pt>
                <c:pt idx="4">
                  <c:v>66.53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B-42F6-8B2D-E8D9CAB66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97.89</c:v>
                </c:pt>
                <c:pt idx="1">
                  <c:v>97.8</c:v>
                </c:pt>
                <c:pt idx="2">
                  <c:v>97.77</c:v>
                </c:pt>
                <c:pt idx="3">
                  <c:v>97.74</c:v>
                </c:pt>
                <c:pt idx="4">
                  <c:v>98.27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7-4CAF-B20A-C6EA9D5C2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84.84</c:v>
                </c:pt>
                <c:pt idx="1">
                  <c:v>84.86</c:v>
                </c:pt>
                <c:pt idx="2">
                  <c:v>84.98</c:v>
                </c:pt>
                <c:pt idx="3">
                  <c:v>84.7</c:v>
                </c:pt>
                <c:pt idx="4">
                  <c:v>84.67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C7-4CAF-B20A-C6EA9D5C2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99.94</c:v>
                </c:pt>
                <c:pt idx="1">
                  <c:v>94.54</c:v>
                </c:pt>
                <c:pt idx="2">
                  <c:v>102.83</c:v>
                </c:pt>
                <c:pt idx="3">
                  <c:v>101.59</c:v>
                </c:pt>
                <c:pt idx="4">
                  <c:v>99.41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8F-4D49-9713-7B592CD7F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8F-4D49-9713-7B592CD7F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2-4A23-938F-52D67ACD6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2-4A23-938F-52D67ACD6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F-45EF-83B9-DFF474D56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F-45EF-83B9-DFF474D56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1-46EB-94C0-5635ECB74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1-46EB-94C0-5635ECB74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9C-4C65-BDE0-627DF89A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9C-4C65-BDE0-627DF89A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90.19</c:v>
                </c:pt>
                <c:pt idx="1">
                  <c:v>75.67</c:v>
                </c:pt>
                <c:pt idx="2">
                  <c:v>68.34</c:v>
                </c:pt>
                <c:pt idx="3">
                  <c:v>63.02</c:v>
                </c:pt>
                <c:pt idx="4">
                  <c:v>58.38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46-4893-A318-3C7167A5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855.8</c:v>
                </c:pt>
                <c:pt idx="1">
                  <c:v>789.46</c:v>
                </c:pt>
                <c:pt idx="2">
                  <c:v>826.83</c:v>
                </c:pt>
                <c:pt idx="3">
                  <c:v>867.83</c:v>
                </c:pt>
                <c:pt idx="4">
                  <c:v>791.76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6-4893-A318-3C7167A5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16.62</c:v>
                </c:pt>
                <c:pt idx="1">
                  <c:v>14.86</c:v>
                </c:pt>
                <c:pt idx="2">
                  <c:v>17.059999999999999</c:v>
                </c:pt>
                <c:pt idx="3">
                  <c:v>16.11</c:v>
                </c:pt>
                <c:pt idx="4">
                  <c:v>16.420000000000002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39-45F6-879E-1A465147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59.8</c:v>
                </c:pt>
                <c:pt idx="1">
                  <c:v>57.77</c:v>
                </c:pt>
                <c:pt idx="2">
                  <c:v>57.31</c:v>
                </c:pt>
                <c:pt idx="3">
                  <c:v>57.08</c:v>
                </c:pt>
                <c:pt idx="4">
                  <c:v>56.26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39-45F6-879E-1A465147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824.65</c:v>
                </c:pt>
                <c:pt idx="1">
                  <c:v>942.05</c:v>
                </c:pt>
                <c:pt idx="2">
                  <c:v>823.45</c:v>
                </c:pt>
                <c:pt idx="3">
                  <c:v>836.17</c:v>
                </c:pt>
                <c:pt idx="4">
                  <c:v>851.63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D-4D60-90F7-9F96FBAF9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263.76</c:v>
                </c:pt>
                <c:pt idx="1">
                  <c:v>274.35000000000002</c:v>
                </c:pt>
                <c:pt idx="2">
                  <c:v>273.52</c:v>
                </c:pt>
                <c:pt idx="3">
                  <c:v>274.99</c:v>
                </c:pt>
                <c:pt idx="4">
                  <c:v>282.08999999999997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D-4D60-90F7-9F96FBAF9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【786.37】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【61.14】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【256.97】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【60.65】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topLeftCell="A6" zoomScaleNormal="100" workbookViewId="0">
      <selection activeCell="BL83" sqref="BL83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</row>
    <row r="3" spans="1:78" ht="9.75" customHeight="1" x14ac:dyDescent="0.15">
      <c r="A3" s="2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</row>
    <row r="4" spans="1:78" ht="9.75" customHeight="1" x14ac:dyDescent="0.15">
      <c r="A4" s="2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68" t="str">
        <f>データ!H6</f>
        <v>滋賀県　栗東市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7" t="s">
        <v>1</v>
      </c>
      <c r="C7" s="47"/>
      <c r="D7" s="47"/>
      <c r="E7" s="47"/>
      <c r="F7" s="47"/>
      <c r="G7" s="47"/>
      <c r="H7" s="47"/>
      <c r="I7" s="47" t="s">
        <v>2</v>
      </c>
      <c r="J7" s="47"/>
      <c r="K7" s="47"/>
      <c r="L7" s="47"/>
      <c r="M7" s="47"/>
      <c r="N7" s="47"/>
      <c r="O7" s="47"/>
      <c r="P7" s="47" t="s">
        <v>3</v>
      </c>
      <c r="Q7" s="47"/>
      <c r="R7" s="47"/>
      <c r="S7" s="47"/>
      <c r="T7" s="47"/>
      <c r="U7" s="47"/>
      <c r="V7" s="47"/>
      <c r="W7" s="47" t="s">
        <v>4</v>
      </c>
      <c r="X7" s="47"/>
      <c r="Y7" s="47"/>
      <c r="Z7" s="47"/>
      <c r="AA7" s="47"/>
      <c r="AB7" s="47"/>
      <c r="AC7" s="47"/>
      <c r="AD7" s="47" t="s">
        <v>5</v>
      </c>
      <c r="AE7" s="47"/>
      <c r="AF7" s="47"/>
      <c r="AG7" s="47"/>
      <c r="AH7" s="47"/>
      <c r="AI7" s="47"/>
      <c r="AJ7" s="47"/>
      <c r="AK7" s="3"/>
      <c r="AL7" s="47" t="s">
        <v>6</v>
      </c>
      <c r="AM7" s="47"/>
      <c r="AN7" s="47"/>
      <c r="AO7" s="47"/>
      <c r="AP7" s="47"/>
      <c r="AQ7" s="47"/>
      <c r="AR7" s="47"/>
      <c r="AS7" s="47"/>
      <c r="AT7" s="47" t="s">
        <v>7</v>
      </c>
      <c r="AU7" s="47"/>
      <c r="AV7" s="47"/>
      <c r="AW7" s="47"/>
      <c r="AX7" s="47"/>
      <c r="AY7" s="47"/>
      <c r="AZ7" s="47"/>
      <c r="BA7" s="47"/>
      <c r="BB7" s="47" t="s">
        <v>8</v>
      </c>
      <c r="BC7" s="47"/>
      <c r="BD7" s="47"/>
      <c r="BE7" s="47"/>
      <c r="BF7" s="47"/>
      <c r="BG7" s="47"/>
      <c r="BH7" s="47"/>
      <c r="BI7" s="47"/>
      <c r="BJ7" s="3"/>
      <c r="BK7" s="3"/>
      <c r="BL7" s="69" t="s">
        <v>9</v>
      </c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1"/>
    </row>
    <row r="8" spans="1:78" ht="18.75" customHeight="1" x14ac:dyDescent="0.15">
      <c r="A8" s="2"/>
      <c r="B8" s="65" t="str">
        <f>データ!I6</f>
        <v>法非適用</v>
      </c>
      <c r="C8" s="65"/>
      <c r="D8" s="65"/>
      <c r="E8" s="65"/>
      <c r="F8" s="65"/>
      <c r="G8" s="65"/>
      <c r="H8" s="65"/>
      <c r="I8" s="65" t="str">
        <f>データ!J6</f>
        <v>下水道事業</v>
      </c>
      <c r="J8" s="65"/>
      <c r="K8" s="65"/>
      <c r="L8" s="65"/>
      <c r="M8" s="65"/>
      <c r="N8" s="65"/>
      <c r="O8" s="65"/>
      <c r="P8" s="65" t="str">
        <f>データ!K6</f>
        <v>農業集落排水</v>
      </c>
      <c r="Q8" s="65"/>
      <c r="R8" s="65"/>
      <c r="S8" s="65"/>
      <c r="T8" s="65"/>
      <c r="U8" s="65"/>
      <c r="V8" s="65"/>
      <c r="W8" s="65" t="str">
        <f>データ!L6</f>
        <v>F2</v>
      </c>
      <c r="X8" s="65"/>
      <c r="Y8" s="65"/>
      <c r="Z8" s="65"/>
      <c r="AA8" s="65"/>
      <c r="AB8" s="65"/>
      <c r="AC8" s="65"/>
      <c r="AD8" s="66" t="str">
        <f>データ!$M$6</f>
        <v>非設置</v>
      </c>
      <c r="AE8" s="66"/>
      <c r="AF8" s="66"/>
      <c r="AG8" s="66"/>
      <c r="AH8" s="66"/>
      <c r="AI8" s="66"/>
      <c r="AJ8" s="66"/>
      <c r="AK8" s="3"/>
      <c r="AL8" s="46">
        <f>データ!S6</f>
        <v>70364</v>
      </c>
      <c r="AM8" s="46"/>
      <c r="AN8" s="46"/>
      <c r="AO8" s="46"/>
      <c r="AP8" s="46"/>
      <c r="AQ8" s="46"/>
      <c r="AR8" s="46"/>
      <c r="AS8" s="46"/>
      <c r="AT8" s="45">
        <f>データ!T6</f>
        <v>52.69</v>
      </c>
      <c r="AU8" s="45"/>
      <c r="AV8" s="45"/>
      <c r="AW8" s="45"/>
      <c r="AX8" s="45"/>
      <c r="AY8" s="45"/>
      <c r="AZ8" s="45"/>
      <c r="BA8" s="45"/>
      <c r="BB8" s="45">
        <f>データ!U6</f>
        <v>1335.43</v>
      </c>
      <c r="BC8" s="45"/>
      <c r="BD8" s="45"/>
      <c r="BE8" s="45"/>
      <c r="BF8" s="45"/>
      <c r="BG8" s="45"/>
      <c r="BH8" s="45"/>
      <c r="BI8" s="45"/>
      <c r="BJ8" s="3"/>
      <c r="BK8" s="3"/>
      <c r="BL8" s="61" t="s">
        <v>10</v>
      </c>
      <c r="BM8" s="62"/>
      <c r="BN8" s="63" t="s">
        <v>11</v>
      </c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4"/>
    </row>
    <row r="9" spans="1:78" ht="18.75" customHeight="1" x14ac:dyDescent="0.15">
      <c r="A9" s="2"/>
      <c r="B9" s="47" t="s">
        <v>12</v>
      </c>
      <c r="C9" s="47"/>
      <c r="D9" s="47"/>
      <c r="E9" s="47"/>
      <c r="F9" s="47"/>
      <c r="G9" s="47"/>
      <c r="H9" s="47"/>
      <c r="I9" s="47" t="s">
        <v>13</v>
      </c>
      <c r="J9" s="47"/>
      <c r="K9" s="47"/>
      <c r="L9" s="47"/>
      <c r="M9" s="47"/>
      <c r="N9" s="47"/>
      <c r="O9" s="47"/>
      <c r="P9" s="47" t="s">
        <v>14</v>
      </c>
      <c r="Q9" s="47"/>
      <c r="R9" s="47"/>
      <c r="S9" s="47"/>
      <c r="T9" s="47"/>
      <c r="U9" s="47"/>
      <c r="V9" s="47"/>
      <c r="W9" s="47" t="s">
        <v>15</v>
      </c>
      <c r="X9" s="47"/>
      <c r="Y9" s="47"/>
      <c r="Z9" s="47"/>
      <c r="AA9" s="47"/>
      <c r="AB9" s="47"/>
      <c r="AC9" s="47"/>
      <c r="AD9" s="47" t="s">
        <v>16</v>
      </c>
      <c r="AE9" s="47"/>
      <c r="AF9" s="47"/>
      <c r="AG9" s="47"/>
      <c r="AH9" s="47"/>
      <c r="AI9" s="47"/>
      <c r="AJ9" s="47"/>
      <c r="AK9" s="3"/>
      <c r="AL9" s="47" t="s">
        <v>17</v>
      </c>
      <c r="AM9" s="47"/>
      <c r="AN9" s="47"/>
      <c r="AO9" s="47"/>
      <c r="AP9" s="47"/>
      <c r="AQ9" s="47"/>
      <c r="AR9" s="47"/>
      <c r="AS9" s="47"/>
      <c r="AT9" s="47" t="s">
        <v>18</v>
      </c>
      <c r="AU9" s="47"/>
      <c r="AV9" s="47"/>
      <c r="AW9" s="47"/>
      <c r="AX9" s="47"/>
      <c r="AY9" s="47"/>
      <c r="AZ9" s="47"/>
      <c r="BA9" s="47"/>
      <c r="BB9" s="47" t="s">
        <v>19</v>
      </c>
      <c r="BC9" s="47"/>
      <c r="BD9" s="47"/>
      <c r="BE9" s="47"/>
      <c r="BF9" s="47"/>
      <c r="BG9" s="47"/>
      <c r="BH9" s="47"/>
      <c r="BI9" s="47"/>
      <c r="BJ9" s="3"/>
      <c r="BK9" s="3"/>
      <c r="BL9" s="48" t="s">
        <v>20</v>
      </c>
      <c r="BM9" s="49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0.25</v>
      </c>
      <c r="Q10" s="45"/>
      <c r="R10" s="45"/>
      <c r="S10" s="45"/>
      <c r="T10" s="45"/>
      <c r="U10" s="45"/>
      <c r="V10" s="45"/>
      <c r="W10" s="45">
        <f>データ!Q6</f>
        <v>100</v>
      </c>
      <c r="X10" s="45"/>
      <c r="Y10" s="45"/>
      <c r="Z10" s="45"/>
      <c r="AA10" s="45"/>
      <c r="AB10" s="45"/>
      <c r="AC10" s="45"/>
      <c r="AD10" s="46">
        <f>データ!R6</f>
        <v>2510</v>
      </c>
      <c r="AE10" s="46"/>
      <c r="AF10" s="46"/>
      <c r="AG10" s="46"/>
      <c r="AH10" s="46"/>
      <c r="AI10" s="46"/>
      <c r="AJ10" s="46"/>
      <c r="AK10" s="2"/>
      <c r="AL10" s="46">
        <f>データ!V6</f>
        <v>173</v>
      </c>
      <c r="AM10" s="46"/>
      <c r="AN10" s="46"/>
      <c r="AO10" s="46"/>
      <c r="AP10" s="46"/>
      <c r="AQ10" s="46"/>
      <c r="AR10" s="46"/>
      <c r="AS10" s="46"/>
      <c r="AT10" s="45">
        <f>データ!W6</f>
        <v>0.26</v>
      </c>
      <c r="AU10" s="45"/>
      <c r="AV10" s="45"/>
      <c r="AW10" s="45"/>
      <c r="AX10" s="45"/>
      <c r="AY10" s="45"/>
      <c r="AZ10" s="45"/>
      <c r="BA10" s="45"/>
      <c r="BB10" s="45">
        <f>データ!X6</f>
        <v>665.38</v>
      </c>
      <c r="BC10" s="45"/>
      <c r="BD10" s="45"/>
      <c r="BE10" s="45"/>
      <c r="BF10" s="45"/>
      <c r="BG10" s="45"/>
      <c r="BH10" s="45"/>
      <c r="BI10" s="45"/>
      <c r="BJ10" s="2"/>
      <c r="BK10" s="2"/>
      <c r="BL10" s="52" t="s">
        <v>22</v>
      </c>
      <c r="BM10" s="53"/>
      <c r="BN10" s="54" t="s">
        <v>23</v>
      </c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38" t="s">
        <v>26</v>
      </c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40"/>
    </row>
    <row r="15" spans="1:78" ht="13.5" customHeight="1" x14ac:dyDescent="0.15">
      <c r="A15" s="2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7"/>
      <c r="BK15" s="2"/>
      <c r="BL15" s="41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9" t="s">
        <v>115</v>
      </c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1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9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1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9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1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9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1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9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1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9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1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9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1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9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1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9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1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9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1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9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1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9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1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9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1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9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1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9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1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9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1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9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1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9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1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9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1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9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1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9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1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9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1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9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1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9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1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9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1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9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1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9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1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9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1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2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4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8" t="s">
        <v>27</v>
      </c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40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1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3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9" t="s">
        <v>116</v>
      </c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1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9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1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9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1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9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1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9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1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9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1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9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1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9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1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9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1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9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1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9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1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9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1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9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1"/>
    </row>
    <row r="60" spans="1:78" ht="13.5" customHeight="1" x14ac:dyDescent="0.15">
      <c r="A60" s="2"/>
      <c r="B60" s="35" t="s">
        <v>28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7"/>
      <c r="BK60" s="2"/>
      <c r="BL60" s="29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1"/>
    </row>
    <row r="61" spans="1:78" ht="13.5" customHeight="1" x14ac:dyDescent="0.15">
      <c r="A61" s="2"/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7"/>
      <c r="BK61" s="2"/>
      <c r="BL61" s="29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1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9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1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2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4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8" t="s">
        <v>29</v>
      </c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40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1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3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9" t="s">
        <v>117</v>
      </c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1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9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1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9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1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9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1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9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1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1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1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1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1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1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1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1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1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1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1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1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2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4"/>
    </row>
    <row r="83" spans="1:78" x14ac:dyDescent="0.15">
      <c r="C83" s="44" t="s">
        <v>30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</row>
    <row r="84" spans="1:78" x14ac:dyDescent="0.15">
      <c r="C84" s="2"/>
    </row>
    <row r="85" spans="1:78" hidden="1" x14ac:dyDescent="0.15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15">
      <c r="B86" s="12"/>
      <c r="C86" s="12"/>
      <c r="D86" s="12"/>
      <c r="E86" s="12" t="str">
        <f>データ!AI6</f>
        <v/>
      </c>
      <c r="F86" s="12" t="s">
        <v>43</v>
      </c>
      <c r="G86" s="12" t="s">
        <v>43</v>
      </c>
      <c r="H86" s="12" t="str">
        <f>データ!BP6</f>
        <v>【786.37】</v>
      </c>
      <c r="I86" s="12" t="str">
        <f>データ!CA6</f>
        <v>【60.65】</v>
      </c>
      <c r="J86" s="12" t="str">
        <f>データ!CL6</f>
        <v>【256.97】</v>
      </c>
      <c r="K86" s="12" t="str">
        <f>データ!CW6</f>
        <v>【61.14】</v>
      </c>
      <c r="L86" s="12" t="str">
        <f>データ!DH6</f>
        <v>【86.91】</v>
      </c>
      <c r="M86" s="12" t="s">
        <v>43</v>
      </c>
      <c r="N86" s="12" t="s">
        <v>43</v>
      </c>
      <c r="O86" s="12" t="str">
        <f>データ!EO6</f>
        <v>【0.03】</v>
      </c>
    </row>
  </sheetData>
  <sheetProtection algorithmName="SHA-512" hashValue="F/cV9CL4GomIbZ2QwSYUDvvKYV027+o3RAFS0KTqusn++UvXqs9FUJ18KoFSCWDEwkmk/vRfZYhQ+aCZlC8P1A==" saltValue="qVhswZrwI0nDhvBKAXqx6w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I9:O9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44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15">
      <c r="A2" s="14" t="s">
        <v>45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15">
      <c r="A3" s="14" t="s">
        <v>46</v>
      </c>
      <c r="B3" s="15" t="s">
        <v>47</v>
      </c>
      <c r="C3" s="15" t="s">
        <v>48</v>
      </c>
      <c r="D3" s="15" t="s">
        <v>49</v>
      </c>
      <c r="E3" s="15" t="s">
        <v>50</v>
      </c>
      <c r="F3" s="15" t="s">
        <v>51</v>
      </c>
      <c r="G3" s="15" t="s">
        <v>52</v>
      </c>
      <c r="H3" s="73" t="s">
        <v>53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5"/>
      <c r="Y3" s="79" t="s">
        <v>54</v>
      </c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 t="s">
        <v>55</v>
      </c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</row>
    <row r="4" spans="1:145" x14ac:dyDescent="0.15">
      <c r="A4" s="14" t="s">
        <v>56</v>
      </c>
      <c r="B4" s="16"/>
      <c r="C4" s="16"/>
      <c r="D4" s="16"/>
      <c r="E4" s="16"/>
      <c r="F4" s="16"/>
      <c r="G4" s="16"/>
      <c r="H4" s="76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  <c r="Y4" s="72" t="s">
        <v>57</v>
      </c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 t="s">
        <v>58</v>
      </c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 t="s">
        <v>59</v>
      </c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 t="s">
        <v>60</v>
      </c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 t="s">
        <v>61</v>
      </c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 t="s">
        <v>62</v>
      </c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 t="s">
        <v>63</v>
      </c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 t="s">
        <v>64</v>
      </c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 t="s">
        <v>65</v>
      </c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 t="s">
        <v>66</v>
      </c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 t="s">
        <v>67</v>
      </c>
      <c r="EF4" s="72"/>
      <c r="EG4" s="72"/>
      <c r="EH4" s="72"/>
      <c r="EI4" s="72"/>
      <c r="EJ4" s="72"/>
      <c r="EK4" s="72"/>
      <c r="EL4" s="72"/>
      <c r="EM4" s="72"/>
      <c r="EN4" s="72"/>
      <c r="EO4" s="72"/>
    </row>
    <row r="5" spans="1:145" x14ac:dyDescent="0.15">
      <c r="A5" s="14" t="s">
        <v>68</v>
      </c>
      <c r="B5" s="17"/>
      <c r="C5" s="17"/>
      <c r="D5" s="17"/>
      <c r="E5" s="17"/>
      <c r="F5" s="17"/>
      <c r="G5" s="17"/>
      <c r="H5" s="18" t="s">
        <v>69</v>
      </c>
      <c r="I5" s="18" t="s">
        <v>70</v>
      </c>
      <c r="J5" s="18" t="s">
        <v>71</v>
      </c>
      <c r="K5" s="18" t="s">
        <v>72</v>
      </c>
      <c r="L5" s="18" t="s">
        <v>73</v>
      </c>
      <c r="M5" s="18" t="s">
        <v>5</v>
      </c>
      <c r="N5" s="18" t="s">
        <v>74</v>
      </c>
      <c r="O5" s="18" t="s">
        <v>75</v>
      </c>
      <c r="P5" s="18" t="s">
        <v>76</v>
      </c>
      <c r="Q5" s="18" t="s">
        <v>77</v>
      </c>
      <c r="R5" s="18" t="s">
        <v>78</v>
      </c>
      <c r="S5" s="18" t="s">
        <v>79</v>
      </c>
      <c r="T5" s="18" t="s">
        <v>80</v>
      </c>
      <c r="U5" s="18" t="s">
        <v>81</v>
      </c>
      <c r="V5" s="18" t="s">
        <v>82</v>
      </c>
      <c r="W5" s="18" t="s">
        <v>83</v>
      </c>
      <c r="X5" s="18" t="s">
        <v>84</v>
      </c>
      <c r="Y5" s="18" t="s">
        <v>85</v>
      </c>
      <c r="Z5" s="18" t="s">
        <v>86</v>
      </c>
      <c r="AA5" s="18" t="s">
        <v>87</v>
      </c>
      <c r="AB5" s="18" t="s">
        <v>88</v>
      </c>
      <c r="AC5" s="18" t="s">
        <v>89</v>
      </c>
      <c r="AD5" s="18" t="s">
        <v>90</v>
      </c>
      <c r="AE5" s="18" t="s">
        <v>91</v>
      </c>
      <c r="AF5" s="18" t="s">
        <v>92</v>
      </c>
      <c r="AG5" s="18" t="s">
        <v>93</v>
      </c>
      <c r="AH5" s="18" t="s">
        <v>94</v>
      </c>
      <c r="AI5" s="18" t="s">
        <v>31</v>
      </c>
      <c r="AJ5" s="18" t="s">
        <v>85</v>
      </c>
      <c r="AK5" s="18" t="s">
        <v>86</v>
      </c>
      <c r="AL5" s="18" t="s">
        <v>87</v>
      </c>
      <c r="AM5" s="18" t="s">
        <v>88</v>
      </c>
      <c r="AN5" s="18" t="s">
        <v>89</v>
      </c>
      <c r="AO5" s="18" t="s">
        <v>90</v>
      </c>
      <c r="AP5" s="18" t="s">
        <v>91</v>
      </c>
      <c r="AQ5" s="18" t="s">
        <v>92</v>
      </c>
      <c r="AR5" s="18" t="s">
        <v>93</v>
      </c>
      <c r="AS5" s="18" t="s">
        <v>94</v>
      </c>
      <c r="AT5" s="18" t="s">
        <v>95</v>
      </c>
      <c r="AU5" s="18" t="s">
        <v>85</v>
      </c>
      <c r="AV5" s="18" t="s">
        <v>86</v>
      </c>
      <c r="AW5" s="18" t="s">
        <v>87</v>
      </c>
      <c r="AX5" s="18" t="s">
        <v>88</v>
      </c>
      <c r="AY5" s="18" t="s">
        <v>89</v>
      </c>
      <c r="AZ5" s="18" t="s">
        <v>90</v>
      </c>
      <c r="BA5" s="18" t="s">
        <v>91</v>
      </c>
      <c r="BB5" s="18" t="s">
        <v>92</v>
      </c>
      <c r="BC5" s="18" t="s">
        <v>93</v>
      </c>
      <c r="BD5" s="18" t="s">
        <v>94</v>
      </c>
      <c r="BE5" s="18" t="s">
        <v>95</v>
      </c>
      <c r="BF5" s="18" t="s">
        <v>85</v>
      </c>
      <c r="BG5" s="18" t="s">
        <v>86</v>
      </c>
      <c r="BH5" s="18" t="s">
        <v>87</v>
      </c>
      <c r="BI5" s="18" t="s">
        <v>88</v>
      </c>
      <c r="BJ5" s="18" t="s">
        <v>89</v>
      </c>
      <c r="BK5" s="18" t="s">
        <v>90</v>
      </c>
      <c r="BL5" s="18" t="s">
        <v>91</v>
      </c>
      <c r="BM5" s="18" t="s">
        <v>92</v>
      </c>
      <c r="BN5" s="18" t="s">
        <v>93</v>
      </c>
      <c r="BO5" s="18" t="s">
        <v>94</v>
      </c>
      <c r="BP5" s="18" t="s">
        <v>95</v>
      </c>
      <c r="BQ5" s="18" t="s">
        <v>85</v>
      </c>
      <c r="BR5" s="18" t="s">
        <v>86</v>
      </c>
      <c r="BS5" s="18" t="s">
        <v>87</v>
      </c>
      <c r="BT5" s="18" t="s">
        <v>88</v>
      </c>
      <c r="BU5" s="18" t="s">
        <v>89</v>
      </c>
      <c r="BV5" s="18" t="s">
        <v>90</v>
      </c>
      <c r="BW5" s="18" t="s">
        <v>91</v>
      </c>
      <c r="BX5" s="18" t="s">
        <v>92</v>
      </c>
      <c r="BY5" s="18" t="s">
        <v>93</v>
      </c>
      <c r="BZ5" s="18" t="s">
        <v>94</v>
      </c>
      <c r="CA5" s="18" t="s">
        <v>95</v>
      </c>
      <c r="CB5" s="18" t="s">
        <v>85</v>
      </c>
      <c r="CC5" s="18" t="s">
        <v>86</v>
      </c>
      <c r="CD5" s="18" t="s">
        <v>87</v>
      </c>
      <c r="CE5" s="18" t="s">
        <v>88</v>
      </c>
      <c r="CF5" s="18" t="s">
        <v>89</v>
      </c>
      <c r="CG5" s="18" t="s">
        <v>90</v>
      </c>
      <c r="CH5" s="18" t="s">
        <v>91</v>
      </c>
      <c r="CI5" s="18" t="s">
        <v>92</v>
      </c>
      <c r="CJ5" s="18" t="s">
        <v>93</v>
      </c>
      <c r="CK5" s="18" t="s">
        <v>94</v>
      </c>
      <c r="CL5" s="18" t="s">
        <v>95</v>
      </c>
      <c r="CM5" s="18" t="s">
        <v>85</v>
      </c>
      <c r="CN5" s="18" t="s">
        <v>86</v>
      </c>
      <c r="CO5" s="18" t="s">
        <v>87</v>
      </c>
      <c r="CP5" s="18" t="s">
        <v>88</v>
      </c>
      <c r="CQ5" s="18" t="s">
        <v>89</v>
      </c>
      <c r="CR5" s="18" t="s">
        <v>90</v>
      </c>
      <c r="CS5" s="18" t="s">
        <v>91</v>
      </c>
      <c r="CT5" s="18" t="s">
        <v>92</v>
      </c>
      <c r="CU5" s="18" t="s">
        <v>93</v>
      </c>
      <c r="CV5" s="18" t="s">
        <v>94</v>
      </c>
      <c r="CW5" s="18" t="s">
        <v>95</v>
      </c>
      <c r="CX5" s="18" t="s">
        <v>85</v>
      </c>
      <c r="CY5" s="18" t="s">
        <v>86</v>
      </c>
      <c r="CZ5" s="18" t="s">
        <v>87</v>
      </c>
      <c r="DA5" s="18" t="s">
        <v>88</v>
      </c>
      <c r="DB5" s="18" t="s">
        <v>89</v>
      </c>
      <c r="DC5" s="18" t="s">
        <v>90</v>
      </c>
      <c r="DD5" s="18" t="s">
        <v>91</v>
      </c>
      <c r="DE5" s="18" t="s">
        <v>92</v>
      </c>
      <c r="DF5" s="18" t="s">
        <v>93</v>
      </c>
      <c r="DG5" s="18" t="s">
        <v>94</v>
      </c>
      <c r="DH5" s="18" t="s">
        <v>95</v>
      </c>
      <c r="DI5" s="18" t="s">
        <v>85</v>
      </c>
      <c r="DJ5" s="18" t="s">
        <v>86</v>
      </c>
      <c r="DK5" s="18" t="s">
        <v>87</v>
      </c>
      <c r="DL5" s="18" t="s">
        <v>88</v>
      </c>
      <c r="DM5" s="18" t="s">
        <v>89</v>
      </c>
      <c r="DN5" s="18" t="s">
        <v>90</v>
      </c>
      <c r="DO5" s="18" t="s">
        <v>91</v>
      </c>
      <c r="DP5" s="18" t="s">
        <v>92</v>
      </c>
      <c r="DQ5" s="18" t="s">
        <v>93</v>
      </c>
      <c r="DR5" s="18" t="s">
        <v>94</v>
      </c>
      <c r="DS5" s="18" t="s">
        <v>95</v>
      </c>
      <c r="DT5" s="18" t="s">
        <v>85</v>
      </c>
      <c r="DU5" s="18" t="s">
        <v>86</v>
      </c>
      <c r="DV5" s="18" t="s">
        <v>87</v>
      </c>
      <c r="DW5" s="18" t="s">
        <v>88</v>
      </c>
      <c r="DX5" s="18" t="s">
        <v>89</v>
      </c>
      <c r="DY5" s="18" t="s">
        <v>90</v>
      </c>
      <c r="DZ5" s="18" t="s">
        <v>91</v>
      </c>
      <c r="EA5" s="18" t="s">
        <v>92</v>
      </c>
      <c r="EB5" s="18" t="s">
        <v>93</v>
      </c>
      <c r="EC5" s="18" t="s">
        <v>94</v>
      </c>
      <c r="ED5" s="18" t="s">
        <v>95</v>
      </c>
      <c r="EE5" s="18" t="s">
        <v>85</v>
      </c>
      <c r="EF5" s="18" t="s">
        <v>86</v>
      </c>
      <c r="EG5" s="18" t="s">
        <v>87</v>
      </c>
      <c r="EH5" s="18" t="s">
        <v>88</v>
      </c>
      <c r="EI5" s="18" t="s">
        <v>89</v>
      </c>
      <c r="EJ5" s="18" t="s">
        <v>90</v>
      </c>
      <c r="EK5" s="18" t="s">
        <v>91</v>
      </c>
      <c r="EL5" s="18" t="s">
        <v>92</v>
      </c>
      <c r="EM5" s="18" t="s">
        <v>93</v>
      </c>
      <c r="EN5" s="18" t="s">
        <v>94</v>
      </c>
      <c r="EO5" s="18" t="s">
        <v>95</v>
      </c>
    </row>
    <row r="6" spans="1:145" s="22" customFormat="1" x14ac:dyDescent="0.15">
      <c r="A6" s="14" t="s">
        <v>96</v>
      </c>
      <c r="B6" s="19">
        <f>B7</f>
        <v>2021</v>
      </c>
      <c r="C6" s="19">
        <f t="shared" ref="C6:X6" si="3">C7</f>
        <v>252085</v>
      </c>
      <c r="D6" s="19">
        <f t="shared" si="3"/>
        <v>47</v>
      </c>
      <c r="E6" s="19">
        <f t="shared" si="3"/>
        <v>17</v>
      </c>
      <c r="F6" s="19">
        <f t="shared" si="3"/>
        <v>5</v>
      </c>
      <c r="G6" s="19">
        <f t="shared" si="3"/>
        <v>0</v>
      </c>
      <c r="H6" s="19" t="str">
        <f t="shared" si="3"/>
        <v>滋賀県　栗東市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農業集落排水</v>
      </c>
      <c r="L6" s="19" t="str">
        <f t="shared" si="3"/>
        <v>F2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0.25</v>
      </c>
      <c r="Q6" s="20">
        <f t="shared" si="3"/>
        <v>100</v>
      </c>
      <c r="R6" s="20">
        <f t="shared" si="3"/>
        <v>2510</v>
      </c>
      <c r="S6" s="20">
        <f t="shared" si="3"/>
        <v>70364</v>
      </c>
      <c r="T6" s="20">
        <f t="shared" si="3"/>
        <v>52.69</v>
      </c>
      <c r="U6" s="20">
        <f t="shared" si="3"/>
        <v>1335.43</v>
      </c>
      <c r="V6" s="20">
        <f t="shared" si="3"/>
        <v>173</v>
      </c>
      <c r="W6" s="20">
        <f t="shared" si="3"/>
        <v>0.26</v>
      </c>
      <c r="X6" s="20">
        <f t="shared" si="3"/>
        <v>665.38</v>
      </c>
      <c r="Y6" s="21">
        <f>IF(Y7="",NA(),Y7)</f>
        <v>99.94</v>
      </c>
      <c r="Z6" s="21">
        <f t="shared" ref="Z6:AH6" si="4">IF(Z7="",NA(),Z7)</f>
        <v>94.54</v>
      </c>
      <c r="AA6" s="21">
        <f t="shared" si="4"/>
        <v>102.83</v>
      </c>
      <c r="AB6" s="21">
        <f t="shared" si="4"/>
        <v>101.59</v>
      </c>
      <c r="AC6" s="21">
        <f t="shared" si="4"/>
        <v>99.41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1">
        <f>IF(BF7="",NA(),BF7)</f>
        <v>90.19</v>
      </c>
      <c r="BG6" s="21">
        <f t="shared" ref="BG6:BO6" si="7">IF(BG7="",NA(),BG7)</f>
        <v>75.67</v>
      </c>
      <c r="BH6" s="21">
        <f t="shared" si="7"/>
        <v>68.34</v>
      </c>
      <c r="BI6" s="21">
        <f t="shared" si="7"/>
        <v>63.02</v>
      </c>
      <c r="BJ6" s="21">
        <f t="shared" si="7"/>
        <v>58.38</v>
      </c>
      <c r="BK6" s="21">
        <f t="shared" si="7"/>
        <v>855.8</v>
      </c>
      <c r="BL6" s="21">
        <f t="shared" si="7"/>
        <v>789.46</v>
      </c>
      <c r="BM6" s="21">
        <f t="shared" si="7"/>
        <v>826.83</v>
      </c>
      <c r="BN6" s="21">
        <f t="shared" si="7"/>
        <v>867.83</v>
      </c>
      <c r="BO6" s="21">
        <f t="shared" si="7"/>
        <v>791.76</v>
      </c>
      <c r="BP6" s="20" t="str">
        <f>IF(BP7="","",IF(BP7="-","【-】","【"&amp;SUBSTITUTE(TEXT(BP7,"#,##0.00"),"-","△")&amp;"】"))</f>
        <v>【786.37】</v>
      </c>
      <c r="BQ6" s="21">
        <f>IF(BQ7="",NA(),BQ7)</f>
        <v>16.62</v>
      </c>
      <c r="BR6" s="21">
        <f t="shared" ref="BR6:BZ6" si="8">IF(BR7="",NA(),BR7)</f>
        <v>14.86</v>
      </c>
      <c r="BS6" s="21">
        <f t="shared" si="8"/>
        <v>17.059999999999999</v>
      </c>
      <c r="BT6" s="21">
        <f t="shared" si="8"/>
        <v>16.11</v>
      </c>
      <c r="BU6" s="21">
        <f t="shared" si="8"/>
        <v>16.420000000000002</v>
      </c>
      <c r="BV6" s="21">
        <f t="shared" si="8"/>
        <v>59.8</v>
      </c>
      <c r="BW6" s="21">
        <f t="shared" si="8"/>
        <v>57.77</v>
      </c>
      <c r="BX6" s="21">
        <f t="shared" si="8"/>
        <v>57.31</v>
      </c>
      <c r="BY6" s="21">
        <f t="shared" si="8"/>
        <v>57.08</v>
      </c>
      <c r="BZ6" s="21">
        <f t="shared" si="8"/>
        <v>56.26</v>
      </c>
      <c r="CA6" s="20" t="str">
        <f>IF(CA7="","",IF(CA7="-","【-】","【"&amp;SUBSTITUTE(TEXT(CA7,"#,##0.00"),"-","△")&amp;"】"))</f>
        <v>【60.65】</v>
      </c>
      <c r="CB6" s="21">
        <f>IF(CB7="",NA(),CB7)</f>
        <v>824.65</v>
      </c>
      <c r="CC6" s="21">
        <f t="shared" ref="CC6:CK6" si="9">IF(CC7="",NA(),CC7)</f>
        <v>942.05</v>
      </c>
      <c r="CD6" s="21">
        <f t="shared" si="9"/>
        <v>823.45</v>
      </c>
      <c r="CE6" s="21">
        <f t="shared" si="9"/>
        <v>836.17</v>
      </c>
      <c r="CF6" s="21">
        <f t="shared" si="9"/>
        <v>851.63</v>
      </c>
      <c r="CG6" s="21">
        <f t="shared" si="9"/>
        <v>263.76</v>
      </c>
      <c r="CH6" s="21">
        <f t="shared" si="9"/>
        <v>274.35000000000002</v>
      </c>
      <c r="CI6" s="21">
        <f t="shared" si="9"/>
        <v>273.52</v>
      </c>
      <c r="CJ6" s="21">
        <f t="shared" si="9"/>
        <v>274.99</v>
      </c>
      <c r="CK6" s="21">
        <f t="shared" si="9"/>
        <v>282.08999999999997</v>
      </c>
      <c r="CL6" s="20" t="str">
        <f>IF(CL7="","",IF(CL7="-","【-】","【"&amp;SUBSTITUTE(TEXT(CL7,"#,##0.00"),"-","△")&amp;"】"))</f>
        <v>【256.97】</v>
      </c>
      <c r="CM6" s="21">
        <f>IF(CM7="",NA(),CM7)</f>
        <v>16.45</v>
      </c>
      <c r="CN6" s="21">
        <f t="shared" ref="CN6:CV6" si="10">IF(CN7="",NA(),CN7)</f>
        <v>17.760000000000002</v>
      </c>
      <c r="CO6" s="21">
        <f t="shared" si="10"/>
        <v>17.11</v>
      </c>
      <c r="CP6" s="21">
        <f t="shared" si="10"/>
        <v>16.45</v>
      </c>
      <c r="CQ6" s="21">
        <f t="shared" si="10"/>
        <v>14.47</v>
      </c>
      <c r="CR6" s="21">
        <f t="shared" si="10"/>
        <v>51.75</v>
      </c>
      <c r="CS6" s="21">
        <f t="shared" si="10"/>
        <v>50.68</v>
      </c>
      <c r="CT6" s="21">
        <f t="shared" si="10"/>
        <v>50.14</v>
      </c>
      <c r="CU6" s="21">
        <f t="shared" si="10"/>
        <v>54.83</v>
      </c>
      <c r="CV6" s="21">
        <f t="shared" si="10"/>
        <v>66.53</v>
      </c>
      <c r="CW6" s="20" t="str">
        <f>IF(CW7="","",IF(CW7="-","【-】","【"&amp;SUBSTITUTE(TEXT(CW7,"#,##0.00"),"-","△")&amp;"】"))</f>
        <v>【61.14】</v>
      </c>
      <c r="CX6" s="21">
        <f>IF(CX7="",NA(),CX7)</f>
        <v>97.89</v>
      </c>
      <c r="CY6" s="21">
        <f t="shared" ref="CY6:DG6" si="11">IF(CY7="",NA(),CY7)</f>
        <v>97.8</v>
      </c>
      <c r="CZ6" s="21">
        <f t="shared" si="11"/>
        <v>97.77</v>
      </c>
      <c r="DA6" s="21">
        <f t="shared" si="11"/>
        <v>97.74</v>
      </c>
      <c r="DB6" s="21">
        <f t="shared" si="11"/>
        <v>98.27</v>
      </c>
      <c r="DC6" s="21">
        <f t="shared" si="11"/>
        <v>84.84</v>
      </c>
      <c r="DD6" s="21">
        <f t="shared" si="11"/>
        <v>84.86</v>
      </c>
      <c r="DE6" s="21">
        <f t="shared" si="11"/>
        <v>84.98</v>
      </c>
      <c r="DF6" s="21">
        <f t="shared" si="11"/>
        <v>84.7</v>
      </c>
      <c r="DG6" s="21">
        <f t="shared" si="11"/>
        <v>84.67</v>
      </c>
      <c r="DH6" s="20" t="str">
        <f>IF(DH7="","",IF(DH7="-","【-】","【"&amp;SUBSTITUTE(TEXT(DH7,"#,##0.00"),"-","△")&amp;"】"))</f>
        <v>【86.91】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0.01</v>
      </c>
      <c r="EK6" s="21">
        <f t="shared" si="14"/>
        <v>0.01</v>
      </c>
      <c r="EL6" s="21">
        <f t="shared" si="14"/>
        <v>0.02</v>
      </c>
      <c r="EM6" s="21">
        <f t="shared" si="14"/>
        <v>0.25</v>
      </c>
      <c r="EN6" s="21">
        <f t="shared" si="14"/>
        <v>0.05</v>
      </c>
      <c r="EO6" s="20" t="str">
        <f>IF(EO7="","",IF(EO7="-","【-】","【"&amp;SUBSTITUTE(TEXT(EO7,"#,##0.00"),"-","△")&amp;"】"))</f>
        <v>【0.03】</v>
      </c>
    </row>
    <row r="7" spans="1:145" s="22" customFormat="1" x14ac:dyDescent="0.15">
      <c r="A7" s="14"/>
      <c r="B7" s="23">
        <v>2021</v>
      </c>
      <c r="C7" s="23">
        <v>252085</v>
      </c>
      <c r="D7" s="23">
        <v>47</v>
      </c>
      <c r="E7" s="23">
        <v>17</v>
      </c>
      <c r="F7" s="23">
        <v>5</v>
      </c>
      <c r="G7" s="23">
        <v>0</v>
      </c>
      <c r="H7" s="23" t="s">
        <v>97</v>
      </c>
      <c r="I7" s="23" t="s">
        <v>98</v>
      </c>
      <c r="J7" s="23" t="s">
        <v>99</v>
      </c>
      <c r="K7" s="23" t="s">
        <v>100</v>
      </c>
      <c r="L7" s="23" t="s">
        <v>101</v>
      </c>
      <c r="M7" s="23" t="s">
        <v>102</v>
      </c>
      <c r="N7" s="24" t="s">
        <v>103</v>
      </c>
      <c r="O7" s="24" t="s">
        <v>104</v>
      </c>
      <c r="P7" s="24">
        <v>0.25</v>
      </c>
      <c r="Q7" s="24">
        <v>100</v>
      </c>
      <c r="R7" s="24">
        <v>2510</v>
      </c>
      <c r="S7" s="24">
        <v>70364</v>
      </c>
      <c r="T7" s="24">
        <v>52.69</v>
      </c>
      <c r="U7" s="24">
        <v>1335.43</v>
      </c>
      <c r="V7" s="24">
        <v>173</v>
      </c>
      <c r="W7" s="24">
        <v>0.26</v>
      </c>
      <c r="X7" s="24">
        <v>665.38</v>
      </c>
      <c r="Y7" s="24">
        <v>99.94</v>
      </c>
      <c r="Z7" s="24">
        <v>94.54</v>
      </c>
      <c r="AA7" s="24">
        <v>102.83</v>
      </c>
      <c r="AB7" s="24">
        <v>101.59</v>
      </c>
      <c r="AC7" s="24">
        <v>99.41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90.19</v>
      </c>
      <c r="BG7" s="24">
        <v>75.67</v>
      </c>
      <c r="BH7" s="24">
        <v>68.34</v>
      </c>
      <c r="BI7" s="24">
        <v>63.02</v>
      </c>
      <c r="BJ7" s="24">
        <v>58.38</v>
      </c>
      <c r="BK7" s="24">
        <v>855.8</v>
      </c>
      <c r="BL7" s="24">
        <v>789.46</v>
      </c>
      <c r="BM7" s="24">
        <v>826.83</v>
      </c>
      <c r="BN7" s="24">
        <v>867.83</v>
      </c>
      <c r="BO7" s="24">
        <v>791.76</v>
      </c>
      <c r="BP7" s="24">
        <v>786.37</v>
      </c>
      <c r="BQ7" s="24">
        <v>16.62</v>
      </c>
      <c r="BR7" s="24">
        <v>14.86</v>
      </c>
      <c r="BS7" s="24">
        <v>17.059999999999999</v>
      </c>
      <c r="BT7" s="24">
        <v>16.11</v>
      </c>
      <c r="BU7" s="24">
        <v>16.420000000000002</v>
      </c>
      <c r="BV7" s="24">
        <v>59.8</v>
      </c>
      <c r="BW7" s="24">
        <v>57.77</v>
      </c>
      <c r="BX7" s="24">
        <v>57.31</v>
      </c>
      <c r="BY7" s="24">
        <v>57.08</v>
      </c>
      <c r="BZ7" s="24">
        <v>56.26</v>
      </c>
      <c r="CA7" s="24">
        <v>60.65</v>
      </c>
      <c r="CB7" s="24">
        <v>824.65</v>
      </c>
      <c r="CC7" s="24">
        <v>942.05</v>
      </c>
      <c r="CD7" s="24">
        <v>823.45</v>
      </c>
      <c r="CE7" s="24">
        <v>836.17</v>
      </c>
      <c r="CF7" s="24">
        <v>851.63</v>
      </c>
      <c r="CG7" s="24">
        <v>263.76</v>
      </c>
      <c r="CH7" s="24">
        <v>274.35000000000002</v>
      </c>
      <c r="CI7" s="24">
        <v>273.52</v>
      </c>
      <c r="CJ7" s="24">
        <v>274.99</v>
      </c>
      <c r="CK7" s="24">
        <v>282.08999999999997</v>
      </c>
      <c r="CL7" s="24">
        <v>256.97000000000003</v>
      </c>
      <c r="CM7" s="24">
        <v>16.45</v>
      </c>
      <c r="CN7" s="24">
        <v>17.760000000000002</v>
      </c>
      <c r="CO7" s="24">
        <v>17.11</v>
      </c>
      <c r="CP7" s="24">
        <v>16.45</v>
      </c>
      <c r="CQ7" s="24">
        <v>14.47</v>
      </c>
      <c r="CR7" s="24">
        <v>51.75</v>
      </c>
      <c r="CS7" s="24">
        <v>50.68</v>
      </c>
      <c r="CT7" s="24">
        <v>50.14</v>
      </c>
      <c r="CU7" s="24">
        <v>54.83</v>
      </c>
      <c r="CV7" s="24">
        <v>66.53</v>
      </c>
      <c r="CW7" s="24">
        <v>61.14</v>
      </c>
      <c r="CX7" s="24">
        <v>97.89</v>
      </c>
      <c r="CY7" s="24">
        <v>97.8</v>
      </c>
      <c r="CZ7" s="24">
        <v>97.77</v>
      </c>
      <c r="DA7" s="24">
        <v>97.74</v>
      </c>
      <c r="DB7" s="24">
        <v>98.27</v>
      </c>
      <c r="DC7" s="24">
        <v>84.84</v>
      </c>
      <c r="DD7" s="24">
        <v>84.86</v>
      </c>
      <c r="DE7" s="24">
        <v>84.98</v>
      </c>
      <c r="DF7" s="24">
        <v>84.7</v>
      </c>
      <c r="DG7" s="24">
        <v>84.67</v>
      </c>
      <c r="DH7" s="24">
        <v>86.91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0.01</v>
      </c>
      <c r="EK7" s="24">
        <v>0.01</v>
      </c>
      <c r="EL7" s="24">
        <v>0.02</v>
      </c>
      <c r="EM7" s="24">
        <v>0.25</v>
      </c>
      <c r="EN7" s="24">
        <v>0.05</v>
      </c>
      <c r="EO7" s="24">
        <v>0.03</v>
      </c>
    </row>
    <row r="8" spans="1:145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15">
      <c r="A9" s="26"/>
      <c r="B9" s="26" t="s">
        <v>105</v>
      </c>
      <c r="C9" s="26" t="s">
        <v>106</v>
      </c>
      <c r="D9" s="26" t="s">
        <v>107</v>
      </c>
      <c r="E9" s="26" t="s">
        <v>108</v>
      </c>
      <c r="F9" s="26" t="s">
        <v>109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15">
      <c r="A10" s="26" t="s">
        <v>47</v>
      </c>
      <c r="B10" s="27">
        <f t="shared" ref="B10:C10" si="15">DATEVALUE($B7+12-B11&amp;"/1/"&amp;B12)</f>
        <v>47119</v>
      </c>
      <c r="C10" s="27">
        <f t="shared" si="15"/>
        <v>47484</v>
      </c>
      <c r="D10" s="28">
        <f>DATEVALUE($B7+12-D11&amp;"/1/"&amp;D12)</f>
        <v>47849</v>
      </c>
      <c r="E10" s="28">
        <f>DATEVALUE($B7+12-E11&amp;"/1/"&amp;E12)</f>
        <v>48215</v>
      </c>
      <c r="F10" s="28">
        <f>DATEVALUE($B7+12-F11&amp;"/1/"&amp;F12)</f>
        <v>48582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110</v>
      </c>
    </row>
    <row r="12" spans="1:145" x14ac:dyDescent="0.15">
      <c r="B12">
        <v>1</v>
      </c>
      <c r="C12">
        <v>1</v>
      </c>
      <c r="D12">
        <v>1</v>
      </c>
      <c r="E12">
        <v>2</v>
      </c>
      <c r="F12">
        <v>3</v>
      </c>
      <c r="G12" t="s">
        <v>111</v>
      </c>
    </row>
    <row r="13" spans="1:145" x14ac:dyDescent="0.15">
      <c r="B13" t="s">
        <v>112</v>
      </c>
      <c r="C13" t="s">
        <v>112</v>
      </c>
      <c r="D13" t="s">
        <v>113</v>
      </c>
      <c r="E13" t="s">
        <v>113</v>
      </c>
      <c r="F13" t="s">
        <v>113</v>
      </c>
      <c r="G13" t="s">
        <v>114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津田　直人</cp:lastModifiedBy>
  <cp:lastPrinted>2023-01-20T00:48:42Z</cp:lastPrinted>
  <dcterms:created xsi:type="dcterms:W3CDTF">2022-12-01T01:58:34Z</dcterms:created>
  <dcterms:modified xsi:type="dcterms:W3CDTF">2023-01-20T00:48:48Z</dcterms:modified>
  <cp:category/>
</cp:coreProperties>
</file>