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work\■KAI2627\"/>
    </mc:Choice>
  </mc:AlternateContent>
  <xr:revisionPtr revIDLastSave="0" documentId="13_ncr:1_{D4DAC22B-81A0-418F-9E71-1B1814E8541C}" xr6:coauthVersionLast="47" xr6:coauthVersionMax="47" xr10:uidLastSave="{00000000-0000-0000-0000-000000000000}"/>
  <bookViews>
    <workbookView xWindow="29730" yWindow="240" windowWidth="21180" windowHeight="15480" xr2:uid="{4B9E4699-12C5-49C0-870C-FC5C28B9727F}"/>
  </bookViews>
  <sheets>
    <sheet name="書面形式" sheetId="1" r:id="rId1"/>
    <sheet name="自治体用" sheetId="2" r:id="rId2"/>
  </sheets>
  <definedNames>
    <definedName name="_Hlk139621909" localSheetId="0">書面形式!#REF!</definedName>
    <definedName name="_Hlk139632004" localSheetId="0">書面形式!#REF!</definedName>
    <definedName name="_xlnm.Print_Area" localSheetId="1">自治体用!$B$2:$M$9</definedName>
    <definedName name="_xlnm.Print_Area" localSheetId="0">書面形式!$A$1:$L$286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96" i="1" l="1"/>
  <c r="J9" i="2" l="1"/>
  <c r="G144" i="1"/>
  <c r="F113" i="1"/>
  <c r="G196" i="1"/>
  <c r="G189" i="1" l="1"/>
  <c r="E189" i="1"/>
  <c r="I181" i="1"/>
  <c r="I187" i="1"/>
  <c r="I185" i="1"/>
  <c r="I183" i="1"/>
  <c r="G171" i="1"/>
  <c r="F166" i="1" s="1"/>
  <c r="K166" i="1" s="1"/>
  <c r="K220" i="1"/>
  <c r="K214" i="1"/>
  <c r="K120" i="1"/>
  <c r="K93" i="1"/>
  <c r="I189" i="1" l="1"/>
  <c r="K97" i="1"/>
  <c r="K104" i="1" l="1"/>
  <c r="K85" i="1" l="1"/>
  <c r="K84" i="1"/>
  <c r="K32" i="1"/>
  <c r="K223" i="1"/>
  <c r="K118" i="1" l="1"/>
  <c r="K89" i="1" l="1"/>
  <c r="K88" i="1"/>
  <c r="K87" i="1"/>
  <c r="K79" i="1"/>
  <c r="K72" i="1"/>
  <c r="K78" i="1"/>
  <c r="K71" i="1"/>
  <c r="K59" i="1"/>
  <c r="K61" i="1"/>
  <c r="K36" i="1"/>
  <c r="K42" i="1"/>
  <c r="K26" i="1"/>
  <c r="K19" i="1"/>
  <c r="J1" i="1" l="1"/>
  <c r="L117" i="1" l="1"/>
  <c r="L116" i="1"/>
  <c r="L215" i="1"/>
  <c r="L209" i="1"/>
  <c r="K147" i="1"/>
  <c r="CJ9" i="2" l="1"/>
  <c r="F121" i="1"/>
  <c r="L121" i="1" s="1"/>
  <c r="K132" i="1" s="1"/>
  <c r="CS9" i="2" l="1"/>
  <c r="F193" i="1" l="1"/>
  <c r="K193" i="1" s="1"/>
  <c r="K9" i="2"/>
  <c r="L151" i="1" l="1"/>
  <c r="L158" i="1"/>
  <c r="L156" i="1"/>
  <c r="L154" i="1"/>
  <c r="L152" i="1"/>
  <c r="L68" i="1"/>
  <c r="L41" i="1"/>
  <c r="FA9" i="2"/>
  <c r="EZ9" i="2"/>
  <c r="EV9" i="2"/>
  <c r="EW9" i="2"/>
  <c r="ES9" i="2"/>
  <c r="ER9" i="2"/>
  <c r="L214" i="1"/>
  <c r="L213" i="1"/>
  <c r="L211" i="1"/>
  <c r="L210" i="1"/>
  <c r="L160" i="1" l="1"/>
  <c r="CR9" i="2"/>
  <c r="L100" i="1"/>
  <c r="L98" i="1"/>
  <c r="L141" i="1"/>
  <c r="BW9" i="2" l="1"/>
  <c r="EF9" i="2" l="1"/>
  <c r="DS9" i="2"/>
  <c r="EY9" i="2"/>
  <c r="FH9" i="2"/>
  <c r="FG9" i="2"/>
  <c r="FF9" i="2"/>
  <c r="FE9" i="2"/>
  <c r="FD9" i="2"/>
  <c r="FC9" i="2"/>
  <c r="FB9" i="2"/>
  <c r="EX9" i="2"/>
  <c r="EU9" i="2"/>
  <c r="ET9" i="2"/>
  <c r="EQ9" i="2"/>
  <c r="EP9" i="2"/>
  <c r="EO9" i="2"/>
  <c r="EN9" i="2"/>
  <c r="EL9" i="2"/>
  <c r="EK9" i="2"/>
  <c r="EJ9" i="2"/>
  <c r="EI9" i="2"/>
  <c r="EH9" i="2"/>
  <c r="EG9" i="2"/>
  <c r="EE9" i="2"/>
  <c r="DY9" i="2"/>
  <c r="DX9" i="2"/>
  <c r="DW9" i="2"/>
  <c r="DV9" i="2"/>
  <c r="DU9" i="2"/>
  <c r="DT9" i="2"/>
  <c r="DR9" i="2"/>
  <c r="DQ9" i="2"/>
  <c r="DO9" i="2"/>
  <c r="DN9" i="2"/>
  <c r="DM9" i="2"/>
  <c r="DK9" i="2"/>
  <c r="DJ9" i="2"/>
  <c r="DI9" i="2"/>
  <c r="DH9" i="2"/>
  <c r="DG9" i="2"/>
  <c r="DF9" i="2"/>
  <c r="DE9" i="2"/>
  <c r="DD9" i="2"/>
  <c r="DC9" i="2"/>
  <c r="DB9" i="2"/>
  <c r="DA9" i="2"/>
  <c r="CZ9" i="2"/>
  <c r="CY9" i="2"/>
  <c r="CX9" i="2"/>
  <c r="CW9" i="2"/>
  <c r="CV9" i="2"/>
  <c r="CU9" i="2"/>
  <c r="CT9" i="2"/>
  <c r="CQ9" i="2"/>
  <c r="CP9" i="2"/>
  <c r="CO9" i="2"/>
  <c r="CN9" i="2"/>
  <c r="CM9" i="2"/>
  <c r="CL9" i="2"/>
  <c r="CK9" i="2"/>
  <c r="CI9" i="2"/>
  <c r="CH9" i="2"/>
  <c r="CG9" i="2"/>
  <c r="CF9" i="2"/>
  <c r="CE9" i="2"/>
  <c r="CD9" i="2"/>
  <c r="CC9" i="2"/>
  <c r="CB9" i="2"/>
  <c r="CA9" i="2"/>
  <c r="BZ9" i="2"/>
  <c r="BY9" i="2"/>
  <c r="BX9" i="2"/>
  <c r="BV9" i="2"/>
  <c r="BU9" i="2"/>
  <c r="BT9" i="2"/>
  <c r="BS9" i="2"/>
  <c r="BR9" i="2"/>
  <c r="BQ9" i="2"/>
  <c r="BP9" i="2"/>
  <c r="BO9" i="2"/>
  <c r="BN9" i="2"/>
  <c r="BM9" i="2"/>
  <c r="BL9" i="2"/>
  <c r="BK9" i="2"/>
  <c r="BJ9" i="2"/>
  <c r="BI9" i="2"/>
  <c r="BH9" i="2"/>
  <c r="BG9" i="2"/>
  <c r="BF9" i="2"/>
  <c r="BE9" i="2"/>
  <c r="BD9" i="2"/>
  <c r="BC9" i="2"/>
  <c r="BB9" i="2"/>
  <c r="BA9" i="2"/>
  <c r="AZ9" i="2"/>
  <c r="AY9" i="2"/>
  <c r="AX9" i="2"/>
  <c r="AW9" i="2"/>
  <c r="AV9" i="2"/>
  <c r="AU9"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I9" i="2"/>
  <c r="H9" i="2"/>
  <c r="G9" i="2"/>
  <c r="F9" i="2"/>
  <c r="E9" i="2"/>
  <c r="EA9" i="2"/>
  <c r="EC9" i="2" s="1"/>
  <c r="DZ9" i="2"/>
  <c r="EB9" i="2" s="1"/>
  <c r="L132" i="1"/>
  <c r="L142" i="1"/>
  <c r="K149" i="1" s="1"/>
  <c r="L89" i="1"/>
  <c r="L88" i="1"/>
  <c r="L81" i="1"/>
  <c r="L75" i="1"/>
  <c r="ED9" i="2" l="1"/>
  <c r="DP9" i="2"/>
  <c r="EM9" i="2"/>
  <c r="DL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加藤 郁夫</author>
  </authors>
  <commentList>
    <comment ref="C46" authorId="0" shapeId="0" xr:uid="{00000000-0006-0000-0000-000001000000}">
      <text>
        <r>
          <rPr>
            <b/>
            <sz val="9"/>
            <color indexed="81"/>
            <rFont val="MS P ゴシック"/>
            <family val="3"/>
            <charset val="128"/>
          </rPr>
          <t>「１時間当たり処理能力」の種類内訳（汚泥、廃油、廃プラ、その他）については、産業廃棄物焼却施設として設置の許可を受けた種類のみ入力下さい。</t>
        </r>
      </text>
    </comment>
    <comment ref="C50" authorId="0" shapeId="0" xr:uid="{00000000-0006-0000-0000-000002000000}">
      <text>
        <r>
          <rPr>
            <b/>
            <sz val="9"/>
            <color indexed="81"/>
            <rFont val="MS P ゴシック"/>
            <family val="3"/>
            <charset val="128"/>
          </rPr>
          <t>一般廃棄物と産業廃棄物の双方の許可を持つ場合、「施設としての１日当たり処理能力」は、一般廃棄物の処理能力分は除外して入力下さい。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author>
  </authors>
  <commentList>
    <comment ref="D2" authorId="0" shapeId="0" xr:uid="{76624A91-6330-4C4F-9C97-72650133BAC3}">
      <text>
        <r>
          <rPr>
            <b/>
            <sz val="10"/>
            <color indexed="81"/>
            <rFont val="ＭＳ Ｐゴシック"/>
            <family val="3"/>
            <charset val="128"/>
          </rPr>
          <t xml:space="preserve">1施設で複数の炉を有する場合は、
</t>
        </r>
        <r>
          <rPr>
            <b/>
            <sz val="10"/>
            <color indexed="10"/>
            <rFont val="ＭＳ Ｐゴシック"/>
            <family val="3"/>
            <charset val="128"/>
          </rPr>
          <t>全ての欄に同じ施設番号を入力</t>
        </r>
        <r>
          <rPr>
            <b/>
            <sz val="10"/>
            <color indexed="81"/>
            <rFont val="ＭＳ Ｐゴシック"/>
            <family val="3"/>
            <charset val="128"/>
          </rPr>
          <t>。</t>
        </r>
      </text>
    </comment>
    <comment ref="F4" authorId="0" shapeId="0" xr:uid="{C6A744D2-9456-4504-9D03-C6B3F9EC0B12}">
      <text>
        <r>
          <rPr>
            <sz val="11"/>
            <rFont val="ＭＳ Ｐゴシック"/>
            <family val="3"/>
            <charset val="128"/>
          </rPr>
          <t>※共同煙道設備に関すること以外は入力しないでください。</t>
        </r>
      </text>
    </comment>
  </commentList>
</comments>
</file>

<file path=xl/sharedStrings.xml><?xml version="1.0" encoding="utf-8"?>
<sst xmlns="http://schemas.openxmlformats.org/spreadsheetml/2006/main" count="869" uniqueCount="722">
  <si>
    <t>TEL</t>
  </si>
  <si>
    <t>メールアドレス</t>
  </si>
  <si>
    <t>1.設置者に関すること</t>
    <rPh sb="2" eb="5">
      <t>セッチシャ</t>
    </rPh>
    <rPh sb="6" eb="7">
      <t>カン</t>
    </rPh>
    <phoneticPr fontId="2"/>
  </si>
  <si>
    <t>　　設置者に関してお聞きします。</t>
    <rPh sb="2" eb="5">
      <t>セッチシャ</t>
    </rPh>
    <rPh sb="6" eb="7">
      <t>カン</t>
    </rPh>
    <rPh sb="10" eb="11">
      <t>キ</t>
    </rPh>
    <phoneticPr fontId="2"/>
  </si>
  <si>
    <t>2.施設の能力等に関すること</t>
    <rPh sb="2" eb="4">
      <t>シセツ</t>
    </rPh>
    <rPh sb="5" eb="7">
      <t>ノウリョク</t>
    </rPh>
    <rPh sb="7" eb="8">
      <t>トウ</t>
    </rPh>
    <rPh sb="9" eb="10">
      <t>カン</t>
    </rPh>
    <phoneticPr fontId="2"/>
  </si>
  <si>
    <t>　　施設の能力等に関してお聞きします。</t>
    <rPh sb="2" eb="4">
      <t>シセツ</t>
    </rPh>
    <rPh sb="5" eb="7">
      <t>ノウリョク</t>
    </rPh>
    <rPh sb="7" eb="8">
      <t>トウ</t>
    </rPh>
    <rPh sb="9" eb="10">
      <t>カン</t>
    </rPh>
    <rPh sb="13" eb="14">
      <t>キ</t>
    </rPh>
    <phoneticPr fontId="2"/>
  </si>
  <si>
    <t>・その他</t>
  </si>
  <si>
    <t>一般廃棄物の焼却施設</t>
  </si>
  <si>
    <t>汚泥の焼却施設（廃棄物処理法施行令第７条第３号）</t>
  </si>
  <si>
    <t>廃油の焼却施設（廃棄物処理法施行令第７条第５号）</t>
  </si>
  <si>
    <t>廃プラスチック類の焼却施設（廃棄物処理法施行令第７条第８号）</t>
  </si>
  <si>
    <t>水銀を含む汚泥のばい焼施設（廃棄物処理法施行令第７条第10号）</t>
  </si>
  <si>
    <t>その他の焼却施設（廃棄物処理法施行令第７条第13号の２）</t>
  </si>
  <si>
    <t>セメント工場</t>
  </si>
  <si>
    <t>製紙工場</t>
  </si>
  <si>
    <t>・焼却</t>
  </si>
  <si>
    <t>・ばい焼</t>
  </si>
  <si>
    <t>汚泥</t>
  </si>
  <si>
    <t>廃油</t>
  </si>
  <si>
    <t>廃プラスチック類</t>
  </si>
  <si>
    <t>その他</t>
  </si>
  <si>
    <t>１時間当たりの
処理能力</t>
    <phoneticPr fontId="2"/>
  </si>
  <si>
    <r>
      <rPr>
        <b/>
        <sz val="16"/>
        <color rgb="FF000000"/>
        <rFont val="Meiryo UI"/>
        <family val="3"/>
        <charset val="128"/>
      </rPr>
      <t>1日当たりの処理能力</t>
    </r>
    <r>
      <rPr>
        <b/>
        <sz val="16"/>
        <color rgb="FF00B050"/>
        <rFont val="Meiryo UI"/>
        <family val="3"/>
        <charset val="128"/>
      </rPr>
      <t xml:space="preserve"> </t>
    </r>
    <r>
      <rPr>
        <b/>
        <sz val="11"/>
        <color rgb="FF000000"/>
        <rFont val="Meiryo UI"/>
        <family val="3"/>
        <charset val="128"/>
      </rPr>
      <t xml:space="preserve">
</t>
    </r>
    <r>
      <rPr>
        <sz val="11"/>
        <color rgb="FF000000"/>
        <rFont val="Meiryo UI"/>
        <family val="3"/>
        <charset val="128"/>
      </rPr>
      <t>施設としての処理能力(混焼した場合の処理能力)をご記入ください。メーカー等に問合わせても判らない場合は、空欄で結構です。</t>
    </r>
    <phoneticPr fontId="2"/>
  </si>
  <si>
    <t>時間</t>
  </si>
  <si>
    <t>日</t>
  </si>
  <si>
    <t>サイクロン</t>
  </si>
  <si>
    <t>電気集塵器（乾式）</t>
  </si>
  <si>
    <t>電気集塵器（湿式）</t>
  </si>
  <si>
    <t>バグフィルタ</t>
  </si>
  <si>
    <t>活性炭噴霧</t>
  </si>
  <si>
    <t>活性炭吸着塔</t>
  </si>
  <si>
    <t>ボイラー式</t>
  </si>
  <si>
    <t>生物処理</t>
  </si>
  <si>
    <t>凝集沈殿</t>
  </si>
  <si>
    <t>砂ろ過</t>
  </si>
  <si>
    <t>キレート処理</t>
  </si>
  <si>
    <t>活性炭吸着</t>
  </si>
  <si>
    <r>
      <t>m</t>
    </r>
    <r>
      <rPr>
        <vertAlign val="superscript"/>
        <sz val="16"/>
        <color theme="1"/>
        <rFont val="Meiryo UI"/>
        <family val="3"/>
        <charset val="128"/>
      </rPr>
      <t>2</t>
    </r>
    <phoneticPr fontId="2"/>
  </si>
  <si>
    <t>不適合の項目：</t>
  </si>
  <si>
    <t>適用除外理由：</t>
  </si>
  <si>
    <t>3．施設の稼働状況に関すること</t>
  </si>
  <si>
    <t>解体状況</t>
  </si>
  <si>
    <t>・一般廃棄物</t>
  </si>
  <si>
    <t>ｔ/年</t>
  </si>
  <si>
    <t xml:space="preserve">・汚泥 </t>
  </si>
  <si>
    <t>うち下水汚泥</t>
  </si>
  <si>
    <t>・廃油</t>
  </si>
  <si>
    <t>・廃プラスチック類</t>
  </si>
  <si>
    <t>・木くず</t>
  </si>
  <si>
    <t>うち感染性廃棄物</t>
  </si>
  <si>
    <t>未測定の理由</t>
  </si>
  <si>
    <t>平均値</t>
  </si>
  <si>
    <t>最大値</t>
  </si>
  <si>
    <t>基準</t>
  </si>
  <si>
    <t>基準値</t>
  </si>
  <si>
    <t>＊ 適用区分は、次の【ダイオキシン類基準値の適用区分】から該当するA～Fを記入。</t>
  </si>
  <si>
    <t>【ダイオキシン類基準値の適用区分】</t>
  </si>
  <si>
    <t>4t/h以上</t>
  </si>
  <si>
    <t>A</t>
  </si>
  <si>
    <t>D</t>
  </si>
  <si>
    <t>2t/h以上～4t/h未満</t>
  </si>
  <si>
    <t>B</t>
  </si>
  <si>
    <t>E</t>
  </si>
  <si>
    <t>2t/h未満</t>
  </si>
  <si>
    <t>C</t>
  </si>
  <si>
    <t>F</t>
  </si>
  <si>
    <t>１：新基準施設とは、平成９年12月２日以降に設置された産業廃棄物焼却炉のこと。</t>
  </si>
  <si>
    <t>２：旧基準施設とは、平成９年12月1日以前に設置された産業廃棄物焼却炉のこと。</t>
  </si>
  <si>
    <t>GJ</t>
  </si>
  <si>
    <t>※廃棄物以外の燃料総発熱量Fa＝化石燃料F1＋廃棄物燃料F2の関係となります。</t>
  </si>
  <si>
    <t>利用方法</t>
  </si>
  <si>
    <t>電力利用以外</t>
  </si>
  <si>
    <t>発電能力</t>
  </si>
  <si>
    <t>kW</t>
  </si>
  <si>
    <t>仕様値</t>
  </si>
  <si>
    <t>％</t>
  </si>
  <si>
    <t>実績値</t>
  </si>
  <si>
    <t>場内利用</t>
  </si>
  <si>
    <t>焼却施設で利用</t>
  </si>
  <si>
    <t>焼却施設以外で利用</t>
  </si>
  <si>
    <t>MWh</t>
  </si>
  <si>
    <t>場外利用</t>
  </si>
  <si>
    <t>合　計</t>
  </si>
  <si>
    <t>焼却施設の消費電力量</t>
  </si>
  <si>
    <t>計</t>
  </si>
  <si>
    <t>(27)-37</t>
  </si>
  <si>
    <t>ボイラーの蒸気条件</t>
  </si>
  <si>
    <t>温度</t>
  </si>
  <si>
    <t>℃</t>
  </si>
  <si>
    <t>圧力</t>
  </si>
  <si>
    <t>MPa</t>
  </si>
  <si>
    <t>トン/年</t>
  </si>
  <si>
    <t>タービン</t>
  </si>
  <si>
    <t>空気予熱器</t>
  </si>
  <si>
    <t>高圧復水器</t>
  </si>
  <si>
    <t>脱気器</t>
  </si>
  <si>
    <t>燃え殻</t>
  </si>
  <si>
    <t>トン</t>
  </si>
  <si>
    <t>ばいじん</t>
  </si>
  <si>
    <t>その他の具体的な内容:</t>
  </si>
  <si>
    <t>ng-TEQ/g</t>
  </si>
  <si>
    <t>mg/L</t>
  </si>
  <si>
    <t>備考</t>
  </si>
  <si>
    <t>以上で調査は終了です。御協力誠にありがとうございました。</t>
  </si>
  <si>
    <t>a) ＰＣＤＤ＋ＰＣＤＦ</t>
  </si>
  <si>
    <t>異性体</t>
  </si>
  <si>
    <t>毒性等価係数（TEF）</t>
  </si>
  <si>
    <t xml:space="preserve">ＰＣＤＤ </t>
  </si>
  <si>
    <t xml:space="preserve"> 1,2,3,6,7,8-HxCDD</t>
  </si>
  <si>
    <t xml:space="preserve"> 1,2,3,7,8,9-HxCDD</t>
  </si>
  <si>
    <t xml:space="preserve"> 1,2,3,4,6,7,8-HpCDD</t>
  </si>
  <si>
    <t xml:space="preserve"> その他</t>
  </si>
  <si>
    <t>ＰＣＤＦ</t>
  </si>
  <si>
    <t xml:space="preserve"> 1,2,3,7,8-PeCDF</t>
  </si>
  <si>
    <t xml:space="preserve"> 2,3,4,7,8-PeCDF</t>
  </si>
  <si>
    <t xml:space="preserve"> 1,2,3,4,7,8-HxCDF</t>
  </si>
  <si>
    <t xml:space="preserve"> 1,2,3,6,7,8-HxCDF</t>
  </si>
  <si>
    <t xml:space="preserve"> 1,2,3,7,8,9-HxCDF</t>
  </si>
  <si>
    <t xml:space="preserve"> 2,3,4,6,7,8-HxCDF</t>
  </si>
  <si>
    <t xml:space="preserve"> 1,2,3,4,6,7,8-HpCDF</t>
  </si>
  <si>
    <t xml:space="preserve"> 1,2,3,4,7,8,9-HpCDF</t>
  </si>
  <si>
    <t>b) コプラナーＰＣＢ</t>
  </si>
  <si>
    <t>3,3',4,4',5-PeCB</t>
  </si>
  <si>
    <t>3,3',4,4',5,5'-HxCB</t>
  </si>
  <si>
    <t>2',3,4,4',5-PeCB</t>
  </si>
  <si>
    <t>2,3',4,4',5-PeCB</t>
  </si>
  <si>
    <t>2,3,3',4,4'-PeCB</t>
  </si>
  <si>
    <t>2,3,4,4',5-PeCB</t>
  </si>
  <si>
    <t>2,3',4,4',5,5'-HxCB</t>
  </si>
  <si>
    <t>2,3,3',4,4',5-HxCB</t>
  </si>
  <si>
    <t>2,3,3',4,4',5'-HxCB</t>
  </si>
  <si>
    <t>2,3,3',4,4',5,5'-HpCB</t>
  </si>
  <si>
    <t>別表２　　余熱利用の形態の整理</t>
  </si>
  <si>
    <t>エネルギー源</t>
  </si>
  <si>
    <t>エネルギー変換方式</t>
  </si>
  <si>
    <t>(例)</t>
  </si>
  <si>
    <t>一次変換</t>
  </si>
  <si>
    <t>一次媒体</t>
  </si>
  <si>
    <t>二次変換</t>
  </si>
  <si>
    <t>二次媒体</t>
  </si>
  <si>
    <t>廃熱ボイラ</t>
  </si>
  <si>
    <t>蒸気</t>
  </si>
  <si>
    <t>蒸気タービン</t>
  </si>
  <si>
    <t>電気</t>
  </si>
  <si>
    <t>(動力)</t>
  </si>
  <si>
    <t>補機駆動(ファン・ポンプなど)</t>
  </si>
  <si>
    <t>温水</t>
  </si>
  <si>
    <t>濃縮熱源、暖房熱源、給湯熱源</t>
  </si>
  <si>
    <t>空気</t>
  </si>
  <si>
    <t>燃焼空気、乾燥熱源</t>
  </si>
  <si>
    <t>冷水</t>
  </si>
  <si>
    <t>冷房熱源</t>
  </si>
  <si>
    <t>乾燥熱源、暖房熱源</t>
  </si>
  <si>
    <t>燃焼空気、乾燥熱源、暖房熱源</t>
  </si>
  <si>
    <t>熱交換器(ガス-対象物)</t>
  </si>
  <si>
    <t>濃縮熱源、乾燥熱源</t>
  </si>
  <si>
    <t>(燃焼ガス直接利用)</t>
  </si>
  <si>
    <t>乾燥熱源</t>
  </si>
  <si>
    <t>・余熱利用の分類</t>
  </si>
  <si>
    <t>大分類</t>
  </si>
  <si>
    <t>小分類</t>
  </si>
  <si>
    <t>具体的利用方法</t>
  </si>
  <si>
    <t>電力利用</t>
  </si>
  <si>
    <t>蒸気タービン発電機等による発電</t>
  </si>
  <si>
    <t>電力以外の利用方法</t>
  </si>
  <si>
    <t>(H1)循環利用</t>
  </si>
  <si>
    <t>燃焼用の空気予熱、ボイラー給水加熱器、脱気器、スートブロワ等</t>
  </si>
  <si>
    <t>焼却炉やボイラーへの入熱となるもの</t>
  </si>
  <si>
    <t>(H2)再加熱利用</t>
  </si>
  <si>
    <t>白煙防止・脱硝等用の排ガス再加熱</t>
  </si>
  <si>
    <t>焼却施設への入熱とならないもの</t>
  </si>
  <si>
    <t>(H3)プロセス利用</t>
  </si>
  <si>
    <t>汚泥・紙・木材等の乾燥、タンク加温、材料加熱、発酵用熱源、濃縮・脱水、誘引通風機・ボイラー給水ポンプ等の補機駆動等</t>
  </si>
  <si>
    <t>上記H1,H2以外で、主に生産用・処理用に利用されるもの)</t>
  </si>
  <si>
    <t>(H4)生活利用等</t>
  </si>
  <si>
    <t>給湯、冷暖房、温水プール、ロードヒーティング、暖房・給湯用熱輸送等</t>
  </si>
  <si>
    <t>上記H1,H2,H3以外の余熱利用</t>
  </si>
  <si>
    <r>
      <t>ng-TEQ/m</t>
    </r>
    <r>
      <rPr>
        <vertAlign val="superscript"/>
        <sz val="16"/>
        <color rgb="FF000000"/>
        <rFont val="Meiryo UI"/>
        <family val="3"/>
        <charset val="128"/>
      </rPr>
      <t>3</t>
    </r>
    <r>
      <rPr>
        <sz val="16"/>
        <color rgb="FF000000"/>
        <rFont val="Meiryo UI"/>
        <family val="3"/>
        <charset val="128"/>
      </rPr>
      <t>N</t>
    </r>
  </si>
  <si>
    <t>適用区分(＊)</t>
  </si>
  <si>
    <r>
      <t>新基準施設</t>
    </r>
    <r>
      <rPr>
        <vertAlign val="superscript"/>
        <sz val="16"/>
        <color rgb="FF000000"/>
        <rFont val="Meiryo UI"/>
        <family val="3"/>
        <charset val="128"/>
      </rPr>
      <t>１</t>
    </r>
    <r>
      <rPr>
        <sz val="16"/>
        <color rgb="FF000000"/>
        <rFont val="Meiryo UI"/>
        <family val="3"/>
        <charset val="128"/>
      </rPr>
      <t>の基準</t>
    </r>
  </si>
  <si>
    <r>
      <t>旧基準施設</t>
    </r>
    <r>
      <rPr>
        <vertAlign val="superscript"/>
        <sz val="16"/>
        <color rgb="FF000000"/>
        <rFont val="Meiryo UI"/>
        <family val="3"/>
        <charset val="128"/>
      </rPr>
      <t>２</t>
    </r>
    <r>
      <rPr>
        <sz val="16"/>
        <color rgb="FF000000"/>
        <rFont val="Meiryo UI"/>
        <family val="3"/>
        <charset val="128"/>
      </rPr>
      <t>の基準</t>
    </r>
  </si>
  <si>
    <r>
      <t>0.1ng-TEQ/m</t>
    </r>
    <r>
      <rPr>
        <vertAlign val="superscript"/>
        <sz val="16"/>
        <color rgb="FF000000"/>
        <rFont val="Meiryo UI"/>
        <family val="3"/>
        <charset val="128"/>
      </rPr>
      <t>３</t>
    </r>
    <r>
      <rPr>
        <sz val="16"/>
        <color rgb="FF000000"/>
        <rFont val="Meiryo UI"/>
        <family val="3"/>
        <charset val="128"/>
      </rPr>
      <t>N</t>
    </r>
  </si>
  <si>
    <r>
      <t>1ng-TEQ/m</t>
    </r>
    <r>
      <rPr>
        <vertAlign val="superscript"/>
        <sz val="16"/>
        <color rgb="FF000000"/>
        <rFont val="Meiryo UI"/>
        <family val="3"/>
        <charset val="128"/>
      </rPr>
      <t>３</t>
    </r>
    <r>
      <rPr>
        <sz val="16"/>
        <color rgb="FF000000"/>
        <rFont val="Meiryo UI"/>
        <family val="3"/>
        <charset val="128"/>
      </rPr>
      <t>N</t>
    </r>
  </si>
  <si>
    <r>
      <t>5ng-TEQ/m</t>
    </r>
    <r>
      <rPr>
        <vertAlign val="superscript"/>
        <sz val="16"/>
        <color rgb="FF000000"/>
        <rFont val="Meiryo UI"/>
        <family val="3"/>
        <charset val="128"/>
      </rPr>
      <t>３</t>
    </r>
    <r>
      <rPr>
        <sz val="16"/>
        <color rgb="FF000000"/>
        <rFont val="Meiryo UI"/>
        <family val="3"/>
        <charset val="128"/>
      </rPr>
      <t>N</t>
    </r>
  </si>
  <si>
    <r>
      <t>10ng-TEQ/m</t>
    </r>
    <r>
      <rPr>
        <vertAlign val="superscript"/>
        <sz val="16"/>
        <color rgb="FF000000"/>
        <rFont val="Meiryo UI"/>
        <family val="3"/>
        <charset val="128"/>
      </rPr>
      <t>３</t>
    </r>
    <r>
      <rPr>
        <sz val="16"/>
        <color rgb="FF000000"/>
        <rFont val="Meiryo UI"/>
        <family val="3"/>
        <charset val="128"/>
      </rPr>
      <t>N</t>
    </r>
  </si>
  <si>
    <r>
      <t>電力利用</t>
    </r>
    <r>
      <rPr>
        <sz val="16"/>
        <color rgb="FF000000"/>
        <rFont val="Meiryo UI"/>
        <family val="3"/>
        <charset val="128"/>
      </rPr>
      <t>(発電している)</t>
    </r>
  </si>
  <si>
    <t>平均値 </t>
  </si>
  <si>
    <r>
      <t xml:space="preserve"> </t>
    </r>
    <r>
      <rPr>
        <sz val="16"/>
        <color rgb="FF000000"/>
        <rFont val="Meiryo UI"/>
        <family val="3"/>
        <charset val="128"/>
      </rPr>
      <t>1,2,3,7,8-PeCDD</t>
    </r>
  </si>
  <si>
    <r>
      <t xml:space="preserve">GJ
</t>
    </r>
    <r>
      <rPr>
        <sz val="9"/>
        <color rgb="FF000000"/>
        <rFont val="Meiryo UI"/>
        <family val="3"/>
        <charset val="128"/>
      </rPr>
      <t>ギガジュール</t>
    </r>
    <phoneticPr fontId="2"/>
  </si>
  <si>
    <t>＊ 特定産業廃棄物焼却施設：平成９年12月１日改正令の施行に伴い、それまで、許可対象処理能力未満の小規模能力であったため許可対象施設ではなかったが、新たに焼却施設として許可対象施設となった施設</t>
    <phoneticPr fontId="2"/>
  </si>
  <si>
    <t>（売電等）</t>
    <phoneticPr fontId="2"/>
  </si>
  <si>
    <t>利用先</t>
    <rPh sb="0" eb="2">
      <t>リヨウ</t>
    </rPh>
    <rPh sb="2" eb="3">
      <t>サキ</t>
    </rPh>
    <phoneticPr fontId="2"/>
  </si>
  <si>
    <t>ノンオルト体
 (Non-ortho)</t>
    <phoneticPr fontId="2"/>
  </si>
  <si>
    <t>モノオルト体
(Mono-ortho)</t>
    <phoneticPr fontId="2"/>
  </si>
  <si>
    <t>廃棄物焼却
廃熱
(燃焼ガス)</t>
    <phoneticPr fontId="2"/>
  </si>
  <si>
    <t>うち、用途別
(送付先の機器別)
の年間蒸気利用量</t>
    <phoneticPr fontId="2"/>
  </si>
  <si>
    <t>熱交換器(蒸気-水)</t>
    <phoneticPr fontId="2"/>
  </si>
  <si>
    <t>熱交換器(蒸気-空気)</t>
    <phoneticPr fontId="2"/>
  </si>
  <si>
    <t>吸収式冷凍機
(蒸気駆動式)</t>
    <phoneticPr fontId="2"/>
  </si>
  <si>
    <t>熱交換器
(ガス-空気)</t>
    <phoneticPr fontId="2"/>
  </si>
  <si>
    <t>熱交換器
(ガス-水)</t>
    <phoneticPr fontId="2"/>
  </si>
  <si>
    <t>熱交換器
(空気-水)</t>
    <phoneticPr fontId="2"/>
  </si>
  <si>
    <t>電力利用(所内動力・場外送電)</t>
    <phoneticPr fontId="2"/>
  </si>
  <si>
    <t>自治体番号</t>
    <rPh sb="0" eb="3">
      <t>ジチタイ</t>
    </rPh>
    <rPh sb="3" eb="5">
      <t>バンゴウ</t>
    </rPh>
    <phoneticPr fontId="22"/>
  </si>
  <si>
    <t>設置許可
(届出)
年月日
(西暦/月/日)</t>
    <phoneticPr fontId="22"/>
  </si>
  <si>
    <t>使用開始
年月日
(西暦/月/日)</t>
    <phoneticPr fontId="22"/>
  </si>
  <si>
    <t>設置者区分</t>
    <phoneticPr fontId="22"/>
  </si>
  <si>
    <t>施設の種類</t>
    <phoneticPr fontId="22"/>
  </si>
  <si>
    <t>処理能力</t>
    <rPh sb="0" eb="2">
      <t>ショリ</t>
    </rPh>
    <rPh sb="2" eb="4">
      <t>ノウリョク</t>
    </rPh>
    <phoneticPr fontId="23"/>
  </si>
  <si>
    <t>稼働
時間
(h/日)</t>
    <rPh sb="0" eb="2">
      <t>カドウ</t>
    </rPh>
    <rPh sb="4" eb="6">
      <t>ジカン</t>
    </rPh>
    <rPh sb="11" eb="12">
      <t>ニチ</t>
    </rPh>
    <phoneticPr fontId="22"/>
  </si>
  <si>
    <t>稼働
実績
日数
(日/年)</t>
    <rPh sb="0" eb="2">
      <t>カドウ</t>
    </rPh>
    <rPh sb="3" eb="5">
      <t>ジッセキ</t>
    </rPh>
    <rPh sb="6" eb="8">
      <t>ニッスウ</t>
    </rPh>
    <phoneticPr fontId="22"/>
  </si>
  <si>
    <t>焼却方式</t>
    <phoneticPr fontId="22"/>
  </si>
  <si>
    <t>焼却炉の構造</t>
    <phoneticPr fontId="22"/>
  </si>
  <si>
    <t>二次燃焼バーナー</t>
    <phoneticPr fontId="22"/>
  </si>
  <si>
    <t>排ガス処理設備</t>
    <phoneticPr fontId="23"/>
  </si>
  <si>
    <t>燃焼ガス冷却設備</t>
    <phoneticPr fontId="23"/>
  </si>
  <si>
    <t>排水処理設備</t>
    <phoneticPr fontId="23"/>
  </si>
  <si>
    <t>構造基準・維持管理基準の適合状況
（調査対象期間最終日時点）</t>
    <rPh sb="5" eb="7">
      <t>イジ</t>
    </rPh>
    <rPh sb="7" eb="9">
      <t>カンリ</t>
    </rPh>
    <rPh sb="9" eb="11">
      <t>キジュン</t>
    </rPh>
    <rPh sb="18" eb="20">
      <t>チョウサ</t>
    </rPh>
    <rPh sb="20" eb="22">
      <t>タイショウ</t>
    </rPh>
    <rPh sb="22" eb="24">
      <t>キカン</t>
    </rPh>
    <rPh sb="24" eb="27">
      <t>サイシュウビ</t>
    </rPh>
    <rPh sb="27" eb="29">
      <t>ジテン</t>
    </rPh>
    <phoneticPr fontId="22"/>
  </si>
  <si>
    <t>現基準施設、旧基準施設、特定等の区分及び稼働状況</t>
    <rPh sb="0" eb="1">
      <t>ゲン</t>
    </rPh>
    <rPh sb="1" eb="3">
      <t>キジュン</t>
    </rPh>
    <rPh sb="3" eb="5">
      <t>シセツ</t>
    </rPh>
    <rPh sb="6" eb="9">
      <t>キュウキジュン</t>
    </rPh>
    <rPh sb="9" eb="11">
      <t>シセツ</t>
    </rPh>
    <phoneticPr fontId="23"/>
  </si>
  <si>
    <t>年間の焼却量（トン／年）　　※調査対象期間の焼却実績</t>
    <rPh sb="0" eb="2">
      <t>ネンカン</t>
    </rPh>
    <rPh sb="3" eb="6">
      <t>ショウキャクリョウ</t>
    </rPh>
    <rPh sb="10" eb="11">
      <t>ネン</t>
    </rPh>
    <rPh sb="15" eb="17">
      <t>チョウサ</t>
    </rPh>
    <rPh sb="17" eb="19">
      <t>タイショウ</t>
    </rPh>
    <rPh sb="19" eb="21">
      <t>キカン</t>
    </rPh>
    <rPh sb="21" eb="23">
      <t>ショウキャク</t>
    </rPh>
    <rPh sb="23" eb="25">
      <t>ジッセキ</t>
    </rPh>
    <phoneticPr fontId="23"/>
  </si>
  <si>
    <t>余熱利用の状況</t>
    <phoneticPr fontId="23"/>
  </si>
  <si>
    <t>備考</t>
    <rPh sb="0" eb="2">
      <t>ビコウ</t>
    </rPh>
    <phoneticPr fontId="22"/>
  </si>
  <si>
    <t>設置者名</t>
  </si>
  <si>
    <t>施設名</t>
  </si>
  <si>
    <t>設置場所</t>
  </si>
  <si>
    <t>一廃処理施設</t>
    <rPh sb="0" eb="1">
      <t>イチ</t>
    </rPh>
    <rPh sb="1" eb="2">
      <t>ハイ</t>
    </rPh>
    <rPh sb="2" eb="4">
      <t>ショリ</t>
    </rPh>
    <rPh sb="4" eb="6">
      <t>シセツ</t>
    </rPh>
    <phoneticPr fontId="23"/>
  </si>
  <si>
    <t>産廃処理施設</t>
    <rPh sb="0" eb="1">
      <t>サンギョウ</t>
    </rPh>
    <rPh sb="1" eb="2">
      <t>ハイキブツ</t>
    </rPh>
    <rPh sb="2" eb="4">
      <t>ショリ</t>
    </rPh>
    <rPh sb="4" eb="6">
      <t>シセツ</t>
    </rPh>
    <phoneticPr fontId="23"/>
  </si>
  <si>
    <t>セメント工場</t>
    <rPh sb="4" eb="6">
      <t>コウジョウ</t>
    </rPh>
    <phoneticPr fontId="23"/>
  </si>
  <si>
    <t>製紙工場</t>
    <rPh sb="0" eb="2">
      <t>セイシ</t>
    </rPh>
    <rPh sb="2" eb="4">
      <t>コウジョウ</t>
    </rPh>
    <phoneticPr fontId="23"/>
  </si>
  <si>
    <t>水銀特定有害</t>
    <rPh sb="0" eb="2">
      <t>スイギン</t>
    </rPh>
    <rPh sb="2" eb="4">
      <t>トクテイ</t>
    </rPh>
    <rPh sb="4" eb="6">
      <t>ユウガイ</t>
    </rPh>
    <phoneticPr fontId="22"/>
  </si>
  <si>
    <t>時間当たり処理能力（ｔ/ｈ）</t>
    <rPh sb="0" eb="2">
      <t>ジカン</t>
    </rPh>
    <rPh sb="2" eb="3">
      <t>ア</t>
    </rPh>
    <rPh sb="5" eb="6">
      <t>ショ</t>
    </rPh>
    <rPh sb="6" eb="7">
      <t>リ</t>
    </rPh>
    <rPh sb="7" eb="9">
      <t>ノウリョク</t>
    </rPh>
    <phoneticPr fontId="22"/>
  </si>
  <si>
    <t>固 定 床 炉</t>
    <rPh sb="4" eb="5">
      <t>ユカ</t>
    </rPh>
    <rPh sb="6" eb="7">
      <t>ロ</t>
    </rPh>
    <phoneticPr fontId="23"/>
  </si>
  <si>
    <t>ロータリーキルン</t>
    <phoneticPr fontId="23"/>
  </si>
  <si>
    <t>流 動 床 炉</t>
    <rPh sb="4" eb="5">
      <t>ユカ</t>
    </rPh>
    <rPh sb="6" eb="7">
      <t>ロ</t>
    </rPh>
    <phoneticPr fontId="23"/>
  </si>
  <si>
    <t>ストーカ炉</t>
    <rPh sb="4" eb="5">
      <t>ロ</t>
    </rPh>
    <phoneticPr fontId="23"/>
  </si>
  <si>
    <t>多　段　炉</t>
    <rPh sb="0" eb="1">
      <t>タ</t>
    </rPh>
    <rPh sb="2" eb="3">
      <t>ダン</t>
    </rPh>
    <rPh sb="4" eb="5">
      <t>ロ</t>
    </rPh>
    <phoneticPr fontId="23"/>
  </si>
  <si>
    <t>廃液蒸発炉</t>
    <rPh sb="2" eb="4">
      <t>ジョウハツ</t>
    </rPh>
    <rPh sb="4" eb="5">
      <t>ロ</t>
    </rPh>
    <phoneticPr fontId="23"/>
  </si>
  <si>
    <t>乾留ガス化燃焼炉</t>
    <rPh sb="4" eb="5">
      <t>カ</t>
    </rPh>
    <rPh sb="5" eb="7">
      <t>ネンショウ</t>
    </rPh>
    <rPh sb="7" eb="8">
      <t>ロ</t>
    </rPh>
    <phoneticPr fontId="23"/>
  </si>
  <si>
    <t>ロータリーキルン＆
ストーカ炉</t>
    <rPh sb="14" eb="15">
      <t>ロ</t>
    </rPh>
    <phoneticPr fontId="23"/>
  </si>
  <si>
    <t>その他</t>
    <rPh sb="2" eb="3">
      <t>タ</t>
    </rPh>
    <phoneticPr fontId="23"/>
  </si>
  <si>
    <t>処理方式</t>
    <rPh sb="0" eb="2">
      <t>ショリ</t>
    </rPh>
    <rPh sb="2" eb="4">
      <t>ホウシキ</t>
    </rPh>
    <phoneticPr fontId="22"/>
  </si>
  <si>
    <t>冷却方式</t>
    <rPh sb="0" eb="2">
      <t>レイキャク</t>
    </rPh>
    <rPh sb="2" eb="4">
      <t>ホウシキ</t>
    </rPh>
    <phoneticPr fontId="22"/>
  </si>
  <si>
    <t>処理方式</t>
  </si>
  <si>
    <t>現基準施設、旧基準施設、
特定等の区分</t>
    <rPh sb="0" eb="1">
      <t>ゲン</t>
    </rPh>
    <rPh sb="1" eb="3">
      <t>キジュン</t>
    </rPh>
    <rPh sb="3" eb="5">
      <t>シセツ</t>
    </rPh>
    <rPh sb="6" eb="9">
      <t>キュウキジュン</t>
    </rPh>
    <rPh sb="9" eb="11">
      <t>シセツ</t>
    </rPh>
    <rPh sb="13" eb="15">
      <t>トクテイ</t>
    </rPh>
    <phoneticPr fontId="22"/>
  </si>
  <si>
    <t>稼働状況（調査対象期間最終日時点）</t>
    <rPh sb="5" eb="7">
      <t>チョウサ</t>
    </rPh>
    <rPh sb="7" eb="9">
      <t>タイショウ</t>
    </rPh>
    <rPh sb="9" eb="11">
      <t>キカン</t>
    </rPh>
    <rPh sb="11" eb="14">
      <t>サイシュウビ</t>
    </rPh>
    <rPh sb="14" eb="16">
      <t>ジテン</t>
    </rPh>
    <phoneticPr fontId="23"/>
  </si>
  <si>
    <t>調査対象期間
新規供用</t>
    <rPh sb="0" eb="2">
      <t>チョウサ</t>
    </rPh>
    <rPh sb="2" eb="4">
      <t>タイショウ</t>
    </rPh>
    <rPh sb="4" eb="6">
      <t>キカン</t>
    </rPh>
    <phoneticPr fontId="22"/>
  </si>
  <si>
    <t>汚　泥</t>
    <rPh sb="0" eb="1">
      <t>キタナ</t>
    </rPh>
    <rPh sb="2" eb="3">
      <t>ドロ</t>
    </rPh>
    <phoneticPr fontId="23"/>
  </si>
  <si>
    <t>測定の有無</t>
    <phoneticPr fontId="22"/>
  </si>
  <si>
    <t>未測定の理由</t>
    <rPh sb="0" eb="1">
      <t>ミ</t>
    </rPh>
    <rPh sb="1" eb="3">
      <t>ソクテイ</t>
    </rPh>
    <rPh sb="4" eb="6">
      <t>リユウ</t>
    </rPh>
    <phoneticPr fontId="22"/>
  </si>
  <si>
    <t>測定値
(TEF2006)
PCDD/PCDF+Co-PCB</t>
    <phoneticPr fontId="22"/>
  </si>
  <si>
    <t>基準</t>
    <rPh sb="0" eb="2">
      <t>キジュン</t>
    </rPh>
    <phoneticPr fontId="22"/>
  </si>
  <si>
    <t>基準超過の有無</t>
    <rPh sb="0" eb="2">
      <t>キジュン</t>
    </rPh>
    <rPh sb="2" eb="4">
      <t>チョウカ</t>
    </rPh>
    <rPh sb="5" eb="7">
      <t>ウム</t>
    </rPh>
    <phoneticPr fontId="22"/>
  </si>
  <si>
    <t>入熱量</t>
    <rPh sb="0" eb="2">
      <t>ニュウネツ</t>
    </rPh>
    <rPh sb="2" eb="3">
      <t>リョウ</t>
    </rPh>
    <phoneticPr fontId="22"/>
  </si>
  <si>
    <t>利用方法
　（1.場内利用のみ、2.場外のみ 、3.場内及び場外の利用 を利用項目該当欄に記入）</t>
    <rPh sb="0" eb="2">
      <t>リヨウ</t>
    </rPh>
    <rPh sb="2" eb="4">
      <t>ホウホウ</t>
    </rPh>
    <rPh sb="9" eb="11">
      <t>ジョウナイ</t>
    </rPh>
    <rPh sb="11" eb="13">
      <t>リヨウ</t>
    </rPh>
    <rPh sb="18" eb="20">
      <t>ジョウガイ</t>
    </rPh>
    <rPh sb="26" eb="27">
      <t>ジョウ</t>
    </rPh>
    <rPh sb="28" eb="29">
      <t>オヨ</t>
    </rPh>
    <rPh sb="30" eb="32">
      <t>ジョウガイ</t>
    </rPh>
    <rPh sb="33" eb="35">
      <t>リヨウ</t>
    </rPh>
    <rPh sb="37" eb="39">
      <t>リヨウ</t>
    </rPh>
    <rPh sb="39" eb="41">
      <t>コウモク</t>
    </rPh>
    <rPh sb="41" eb="43">
      <t>ガイトウ</t>
    </rPh>
    <rPh sb="43" eb="44">
      <t>ラン</t>
    </rPh>
    <rPh sb="45" eb="47">
      <t>キニュウ</t>
    </rPh>
    <phoneticPr fontId="23"/>
  </si>
  <si>
    <t>⑥　電力利用</t>
    <rPh sb="2" eb="4">
      <t>デンリョク</t>
    </rPh>
    <rPh sb="4" eb="6">
      <t>リヨウ</t>
    </rPh>
    <phoneticPr fontId="22"/>
  </si>
  <si>
    <t>⑦　電力利用以外の利用方法（実績値）</t>
    <rPh sb="2" eb="4">
      <t>デンリョク</t>
    </rPh>
    <rPh sb="4" eb="6">
      <t>リヨウ</t>
    </rPh>
    <rPh sb="6" eb="8">
      <t>イガイ</t>
    </rPh>
    <rPh sb="9" eb="11">
      <t>リヨウ</t>
    </rPh>
    <rPh sb="11" eb="13">
      <t>ホウホウ</t>
    </rPh>
    <rPh sb="14" eb="16">
      <t>ジッセキ</t>
    </rPh>
    <rPh sb="16" eb="17">
      <t>チ</t>
    </rPh>
    <phoneticPr fontId="23"/>
  </si>
  <si>
    <t>調査対象期間の利用先別実績（GJ）</t>
    <rPh sb="0" eb="2">
      <t>チョウサ</t>
    </rPh>
    <rPh sb="2" eb="4">
      <t>タイショウ</t>
    </rPh>
    <rPh sb="4" eb="6">
      <t>キカン</t>
    </rPh>
    <rPh sb="7" eb="10">
      <t>リヨウサキ</t>
    </rPh>
    <rPh sb="10" eb="11">
      <t>ベツ</t>
    </rPh>
    <rPh sb="11" eb="13">
      <t>ジッセキ</t>
    </rPh>
    <phoneticPr fontId="23"/>
  </si>
  <si>
    <t>⑧　ボイラーの蒸気条件と年間蒸気発生量</t>
    <phoneticPr fontId="23"/>
  </si>
  <si>
    <t>⑨
熱回収率
実績値
(%)</t>
    <phoneticPr fontId="22"/>
  </si>
  <si>
    <t>調査対象期間中の排出量（トン/年）</t>
    <rPh sb="0" eb="2">
      <t>チョウサ</t>
    </rPh>
    <rPh sb="2" eb="4">
      <t>タイショウ</t>
    </rPh>
    <rPh sb="4" eb="6">
      <t>キカン</t>
    </rPh>
    <rPh sb="6" eb="7">
      <t>チュウ</t>
    </rPh>
    <rPh sb="8" eb="10">
      <t>ハイシュツ</t>
    </rPh>
    <rPh sb="10" eb="11">
      <t>リョウ</t>
    </rPh>
    <rPh sb="15" eb="16">
      <t>ネン</t>
    </rPh>
    <phoneticPr fontId="22"/>
  </si>
  <si>
    <t>燃え殻</t>
    <rPh sb="0" eb="1">
      <t>モ</t>
    </rPh>
    <rPh sb="2" eb="3">
      <t>ガラ</t>
    </rPh>
    <phoneticPr fontId="22"/>
  </si>
  <si>
    <t>ばいじん</t>
    <phoneticPr fontId="22"/>
  </si>
  <si>
    <t>その他</t>
    <rPh sb="2" eb="3">
      <t>タ</t>
    </rPh>
    <phoneticPr fontId="22"/>
  </si>
  <si>
    <t>汚  泥</t>
    <rPh sb="3" eb="4">
      <t>ドロ</t>
    </rPh>
    <phoneticPr fontId="23"/>
  </si>
  <si>
    <t>廃　　油</t>
    <rPh sb="3" eb="4">
      <t>ユ</t>
    </rPh>
    <phoneticPr fontId="23"/>
  </si>
  <si>
    <t>廃　プ　ラ</t>
    <phoneticPr fontId="23"/>
  </si>
  <si>
    <t>水銀汚泥ばい焼</t>
    <rPh sb="0" eb="2">
      <t>スイギン</t>
    </rPh>
    <rPh sb="2" eb="4">
      <t>オデイ</t>
    </rPh>
    <rPh sb="6" eb="7">
      <t>ヤ</t>
    </rPh>
    <phoneticPr fontId="22"/>
  </si>
  <si>
    <t>そ　の　他</t>
    <rPh sb="4" eb="5">
      <t>タ</t>
    </rPh>
    <phoneticPr fontId="23"/>
  </si>
  <si>
    <t>焼却</t>
    <rPh sb="0" eb="2">
      <t>ショウキャク</t>
    </rPh>
    <phoneticPr fontId="22"/>
  </si>
  <si>
    <t>ばい焼</t>
    <rPh sb="2" eb="3">
      <t>ヤキ</t>
    </rPh>
    <phoneticPr fontId="22"/>
  </si>
  <si>
    <t>汚泥</t>
    <rPh sb="0" eb="2">
      <t>オデイ</t>
    </rPh>
    <phoneticPr fontId="23"/>
  </si>
  <si>
    <t>廃油</t>
    <rPh sb="0" eb="2">
      <t>ハイユ</t>
    </rPh>
    <phoneticPr fontId="23"/>
  </si>
  <si>
    <t>廃プラ</t>
    <rPh sb="0" eb="1">
      <t>ハイ</t>
    </rPh>
    <phoneticPr fontId="23"/>
  </si>
  <si>
    <t>具体的な
名称</t>
    <phoneticPr fontId="22"/>
  </si>
  <si>
    <t>サイクロン</t>
    <phoneticPr fontId="23"/>
  </si>
  <si>
    <t>スクラバ</t>
  </si>
  <si>
    <t>電気集塵器</t>
    <rPh sb="0" eb="2">
      <t>デンキ</t>
    </rPh>
    <rPh sb="2" eb="5">
      <t>シュウジンキ</t>
    </rPh>
    <phoneticPr fontId="22"/>
  </si>
  <si>
    <t>バグフィルタ</t>
    <phoneticPr fontId="23"/>
  </si>
  <si>
    <t>活性炭噴霧</t>
    <rPh sb="0" eb="3">
      <t>カッセイタン</t>
    </rPh>
    <rPh sb="3" eb="5">
      <t>フンム</t>
    </rPh>
    <phoneticPr fontId="22"/>
  </si>
  <si>
    <t>活性炭吸着塔</t>
    <rPh sb="0" eb="3">
      <t>カッセイタン</t>
    </rPh>
    <rPh sb="3" eb="5">
      <t>キュウチャク</t>
    </rPh>
    <rPh sb="5" eb="6">
      <t>トウ</t>
    </rPh>
    <phoneticPr fontId="22"/>
  </si>
  <si>
    <t>水噴霧式
　　（別置型）</t>
    <rPh sb="0" eb="1">
      <t>ミズ</t>
    </rPh>
    <rPh sb="1" eb="3">
      <t>フンム</t>
    </rPh>
    <rPh sb="3" eb="4">
      <t>シキ</t>
    </rPh>
    <rPh sb="8" eb="9">
      <t>ベツ</t>
    </rPh>
    <rPh sb="9" eb="10">
      <t>オ</t>
    </rPh>
    <rPh sb="10" eb="11">
      <t>ガタ</t>
    </rPh>
    <phoneticPr fontId="23"/>
  </si>
  <si>
    <t>水噴霧式
　　（炉頂型）</t>
    <rPh sb="0" eb="1">
      <t>ミズ</t>
    </rPh>
    <rPh sb="1" eb="3">
      <t>フンム</t>
    </rPh>
    <rPh sb="3" eb="4">
      <t>シキ</t>
    </rPh>
    <rPh sb="8" eb="9">
      <t>ロ</t>
    </rPh>
    <rPh sb="9" eb="10">
      <t>イタダキ</t>
    </rPh>
    <rPh sb="10" eb="11">
      <t>ガタ</t>
    </rPh>
    <phoneticPr fontId="23"/>
  </si>
  <si>
    <t>ボイラー式</t>
    <rPh sb="4" eb="5">
      <t>シキ</t>
    </rPh>
    <phoneticPr fontId="23"/>
  </si>
  <si>
    <t>併用式</t>
    <phoneticPr fontId="22"/>
  </si>
  <si>
    <t>生物処理</t>
    <rPh sb="2" eb="4">
      <t>ショリ</t>
    </rPh>
    <phoneticPr fontId="23"/>
  </si>
  <si>
    <t>凝集沈殿</t>
    <rPh sb="2" eb="4">
      <t>チンデン</t>
    </rPh>
    <phoneticPr fontId="23"/>
  </si>
  <si>
    <t>キレート処理</t>
    <rPh sb="4" eb="6">
      <t>ショリ</t>
    </rPh>
    <phoneticPr fontId="23"/>
  </si>
  <si>
    <t>活性炭吸着</t>
    <rPh sb="3" eb="5">
      <t>キュウチャク</t>
    </rPh>
    <phoneticPr fontId="23"/>
  </si>
  <si>
    <t>適合状況</t>
    <rPh sb="0" eb="2">
      <t>テキゴウ</t>
    </rPh>
    <rPh sb="2" eb="4">
      <t>ジョウキョウ</t>
    </rPh>
    <phoneticPr fontId="23"/>
  </si>
  <si>
    <t>不適合項目</t>
    <rPh sb="0" eb="3">
      <t>フテキゴウ</t>
    </rPh>
    <rPh sb="3" eb="5">
      <t>コウモク</t>
    </rPh>
    <phoneticPr fontId="23"/>
  </si>
  <si>
    <t>適用除外理由</t>
    <phoneticPr fontId="23"/>
  </si>
  <si>
    <t>稼働状況</t>
    <phoneticPr fontId="23"/>
  </si>
  <si>
    <t xml:space="preserve">
休止中の場合</t>
    <rPh sb="5" eb="7">
      <t>バアイ</t>
    </rPh>
    <phoneticPr fontId="22"/>
  </si>
  <si>
    <t>解体状況</t>
    <rPh sb="0" eb="2">
      <t>カイタイ</t>
    </rPh>
    <rPh sb="2" eb="4">
      <t>ジョウキョウ</t>
    </rPh>
    <phoneticPr fontId="23"/>
  </si>
  <si>
    <t>一般廃棄物</t>
    <rPh sb="0" eb="1">
      <t>イチ</t>
    </rPh>
    <rPh sb="1" eb="2">
      <t>パン</t>
    </rPh>
    <rPh sb="2" eb="5">
      <t>ハイキブツ</t>
    </rPh>
    <phoneticPr fontId="23"/>
  </si>
  <si>
    <t>廃　　　油</t>
    <rPh sb="0" eb="1">
      <t>ハイ</t>
    </rPh>
    <rPh sb="4" eb="5">
      <t>ユ</t>
    </rPh>
    <phoneticPr fontId="22"/>
  </si>
  <si>
    <t>木　く　ず</t>
    <rPh sb="0" eb="1">
      <t>キ</t>
    </rPh>
    <phoneticPr fontId="23"/>
  </si>
  <si>
    <t>②
焼却処理された廃棄物の総発熱量
（GJ）
（Iw）</t>
    <rPh sb="3" eb="5">
      <t>ショウキャク</t>
    </rPh>
    <rPh sb="5" eb="7">
      <t>ショリ</t>
    </rPh>
    <rPh sb="10" eb="13">
      <t>ハイキブツ</t>
    </rPh>
    <rPh sb="14" eb="15">
      <t>ソウ</t>
    </rPh>
    <rPh sb="15" eb="17">
      <t>ハツネツ</t>
    </rPh>
    <rPh sb="17" eb="18">
      <t>リョウ</t>
    </rPh>
    <phoneticPr fontId="23"/>
  </si>
  <si>
    <t>③
焼却炉に投入した
廃棄物以外の燃料の
総発熱量
（GJ）
（Fa)</t>
    <rPh sb="3" eb="5">
      <t>ショウキャク</t>
    </rPh>
    <rPh sb="5" eb="6">
      <t>ロ</t>
    </rPh>
    <rPh sb="7" eb="9">
      <t>トウニュウ</t>
    </rPh>
    <rPh sb="12" eb="15">
      <t>ハイキブツ</t>
    </rPh>
    <rPh sb="15" eb="17">
      <t>イガイ</t>
    </rPh>
    <rPh sb="18" eb="20">
      <t>ネンリョウ</t>
    </rPh>
    <rPh sb="22" eb="26">
      <t>ソウハツネツリョウ</t>
    </rPh>
    <phoneticPr fontId="23"/>
  </si>
  <si>
    <t>④　電力利用</t>
    <rPh sb="2" eb="4">
      <t>デンリョク</t>
    </rPh>
    <rPh sb="4" eb="6">
      <t>リヨウ</t>
    </rPh>
    <phoneticPr fontId="23"/>
  </si>
  <si>
    <t>電力利用以外</t>
    <phoneticPr fontId="22"/>
  </si>
  <si>
    <t>発電
能力
(kW)</t>
    <phoneticPr fontId="23"/>
  </si>
  <si>
    <t>発電効率
(%)</t>
    <phoneticPr fontId="23"/>
  </si>
  <si>
    <t>調査対象期間の発電量実績（MWh=千kWh）</t>
    <rPh sb="0" eb="2">
      <t>チョウサ</t>
    </rPh>
    <rPh sb="2" eb="4">
      <t>タイショウ</t>
    </rPh>
    <rPh sb="4" eb="6">
      <t>キカン</t>
    </rPh>
    <rPh sb="7" eb="10">
      <t>ハツデンリョウ</t>
    </rPh>
    <rPh sb="10" eb="12">
      <t>ジッセキ</t>
    </rPh>
    <rPh sb="17" eb="18">
      <t>セン</t>
    </rPh>
    <phoneticPr fontId="23"/>
  </si>
  <si>
    <t>調査対象期間の利用方法別実績（GJ）</t>
    <rPh sb="0" eb="2">
      <t>チョウサ</t>
    </rPh>
    <rPh sb="2" eb="4">
      <t>タイショウ</t>
    </rPh>
    <rPh sb="4" eb="6">
      <t>キカン</t>
    </rPh>
    <rPh sb="7" eb="9">
      <t>リヨウ</t>
    </rPh>
    <rPh sb="9" eb="11">
      <t>ホウホウ</t>
    </rPh>
    <rPh sb="11" eb="12">
      <t>ベツ</t>
    </rPh>
    <rPh sb="12" eb="14">
      <t>ジッセキ</t>
    </rPh>
    <phoneticPr fontId="23"/>
  </si>
  <si>
    <t>蒸気条件</t>
    <rPh sb="0" eb="2">
      <t>ジョウキ</t>
    </rPh>
    <rPh sb="2" eb="4">
      <t>ジョウケン</t>
    </rPh>
    <phoneticPr fontId="22"/>
  </si>
  <si>
    <t>用途別年間蒸気発生量（トン/年）</t>
    <rPh sb="0" eb="2">
      <t>ヨウト</t>
    </rPh>
    <rPh sb="2" eb="3">
      <t>ベツ</t>
    </rPh>
    <rPh sb="3" eb="5">
      <t>ネンカン</t>
    </rPh>
    <rPh sb="5" eb="7">
      <t>ジョウキ</t>
    </rPh>
    <rPh sb="7" eb="9">
      <t>ハッセイ</t>
    </rPh>
    <rPh sb="9" eb="10">
      <t>リョウ</t>
    </rPh>
    <rPh sb="14" eb="15">
      <t>ネン</t>
    </rPh>
    <phoneticPr fontId="23"/>
  </si>
  <si>
    <t>測定の有無</t>
    <rPh sb="0" eb="2">
      <t>ソクテイ</t>
    </rPh>
    <rPh sb="3" eb="5">
      <t>ウム</t>
    </rPh>
    <phoneticPr fontId="22"/>
  </si>
  <si>
    <t>木くず専焼炉</t>
    <rPh sb="0" eb="1">
      <t>キ</t>
    </rPh>
    <rPh sb="3" eb="6">
      <t>センショウロ</t>
    </rPh>
    <phoneticPr fontId="22"/>
  </si>
  <si>
    <t>水洗浄</t>
    <rPh sb="1" eb="3">
      <t>センジョウ</t>
    </rPh>
    <phoneticPr fontId="23"/>
  </si>
  <si>
    <t>アルカリ洗浄</t>
    <rPh sb="4" eb="6">
      <t>センジョウ</t>
    </rPh>
    <phoneticPr fontId="23"/>
  </si>
  <si>
    <t>乾式</t>
    <rPh sb="0" eb="2">
      <t>カンシキ</t>
    </rPh>
    <phoneticPr fontId="22"/>
  </si>
  <si>
    <t>湿式</t>
    <rPh sb="0" eb="2">
      <t>シッシキ</t>
    </rPh>
    <phoneticPr fontId="22"/>
  </si>
  <si>
    <t>具体的な名称</t>
    <phoneticPr fontId="22"/>
  </si>
  <si>
    <t>解体時期
(年月)</t>
    <rPh sb="0" eb="2">
      <t>カイタイ</t>
    </rPh>
    <rPh sb="2" eb="4">
      <t>ジキ</t>
    </rPh>
    <rPh sb="6" eb="7">
      <t>ネン</t>
    </rPh>
    <rPh sb="7" eb="8">
      <t>ガツ</t>
    </rPh>
    <phoneticPr fontId="23"/>
  </si>
  <si>
    <t>下水汚泥</t>
    <rPh sb="0" eb="2">
      <t>ゲスイ</t>
    </rPh>
    <rPh sb="2" eb="4">
      <t>オデイ</t>
    </rPh>
    <phoneticPr fontId="23"/>
  </si>
  <si>
    <t>感染性廃棄物</t>
    <rPh sb="0" eb="3">
      <t>カンセンセイ</t>
    </rPh>
    <rPh sb="3" eb="6">
      <t>ハイキブツ</t>
    </rPh>
    <phoneticPr fontId="23"/>
  </si>
  <si>
    <t>基準値</t>
    <phoneticPr fontId="23"/>
  </si>
  <si>
    <t>適用区分</t>
    <rPh sb="0" eb="2">
      <t>テキヨウ</t>
    </rPh>
    <rPh sb="2" eb="4">
      <t>クブン</t>
    </rPh>
    <phoneticPr fontId="23"/>
  </si>
  <si>
    <t>うち
重油等
化石燃料
（GJ）
（F1）</t>
    <rPh sb="3" eb="6">
      <t>ジュウユトウ</t>
    </rPh>
    <rPh sb="7" eb="9">
      <t>カセキ</t>
    </rPh>
    <rPh sb="9" eb="11">
      <t>ネンリョウ</t>
    </rPh>
    <phoneticPr fontId="23"/>
  </si>
  <si>
    <t>うち
廃棄物燃料
（GJ）
（F2）</t>
    <rPh sb="3" eb="6">
      <t>ハイキブツ</t>
    </rPh>
    <rPh sb="6" eb="8">
      <t>ネンリョウ</t>
    </rPh>
    <phoneticPr fontId="23"/>
  </si>
  <si>
    <t>④　循環利用</t>
    <rPh sb="2" eb="4">
      <t>ジュンカン</t>
    </rPh>
    <rPh sb="4" eb="6">
      <t>リヨウ</t>
    </rPh>
    <phoneticPr fontId="23"/>
  </si>
  <si>
    <t>④　再加熱利用</t>
    <rPh sb="2" eb="5">
      <t>サイカネツ</t>
    </rPh>
    <rPh sb="5" eb="7">
      <t>リヨウ</t>
    </rPh>
    <phoneticPr fontId="23"/>
  </si>
  <si>
    <t>④　プロセス利用</t>
    <rPh sb="6" eb="8">
      <t>リヨウ</t>
    </rPh>
    <phoneticPr fontId="23"/>
  </si>
  <si>
    <t>④　生活利用等</t>
    <rPh sb="2" eb="4">
      <t>セイカツ</t>
    </rPh>
    <rPh sb="4" eb="6">
      <t>リヨウ</t>
    </rPh>
    <rPh sb="6" eb="7">
      <t>トウ</t>
    </rPh>
    <phoneticPr fontId="23"/>
  </si>
  <si>
    <t>場内利用
（MWh）</t>
    <rPh sb="0" eb="2">
      <t>ジョウナイ</t>
    </rPh>
    <rPh sb="2" eb="4">
      <t>リヨウ</t>
    </rPh>
    <phoneticPr fontId="23"/>
  </si>
  <si>
    <t>場外利用
（売電等）
（MWh）</t>
    <rPh sb="0" eb="2">
      <t>ジョウガイ</t>
    </rPh>
    <rPh sb="2" eb="4">
      <t>リヨウ</t>
    </rPh>
    <rPh sb="6" eb="8">
      <t>バイデン</t>
    </rPh>
    <rPh sb="8" eb="9">
      <t>トウ</t>
    </rPh>
    <phoneticPr fontId="23"/>
  </si>
  <si>
    <t>合計</t>
    <rPh sb="0" eb="2">
      <t>ゴウケイ</t>
    </rPh>
    <phoneticPr fontId="23"/>
  </si>
  <si>
    <t>焼却施設の
消費電力量
(MWh)</t>
    <rPh sb="0" eb="2">
      <t>ショウキャク</t>
    </rPh>
    <rPh sb="2" eb="4">
      <t>シセツ</t>
    </rPh>
    <rPh sb="6" eb="8">
      <t>ショウヒ</t>
    </rPh>
    <rPh sb="8" eb="10">
      <t>デンリョク</t>
    </rPh>
    <rPh sb="10" eb="11">
      <t>リョウ</t>
    </rPh>
    <phoneticPr fontId="23"/>
  </si>
  <si>
    <t>循環利用（H1）</t>
    <phoneticPr fontId="23"/>
  </si>
  <si>
    <t>再加熱利用（H2）</t>
    <rPh sb="0" eb="3">
      <t>サイカネツ</t>
    </rPh>
    <rPh sb="3" eb="5">
      <t>リヨウ</t>
    </rPh>
    <phoneticPr fontId="23"/>
  </si>
  <si>
    <t>プロセス利用（H3）</t>
    <rPh sb="4" eb="6">
      <t>リヨウ</t>
    </rPh>
    <phoneticPr fontId="23"/>
  </si>
  <si>
    <t>生活利用（H4）</t>
    <rPh sb="0" eb="2">
      <t>セイカツ</t>
    </rPh>
    <rPh sb="2" eb="4">
      <t>リヨウ</t>
    </rPh>
    <phoneticPr fontId="23"/>
  </si>
  <si>
    <t>計</t>
    <rPh sb="0" eb="1">
      <t>ケイ</t>
    </rPh>
    <phoneticPr fontId="23"/>
  </si>
  <si>
    <t xml:space="preserve">場内利用
合計
</t>
    <rPh sb="0" eb="2">
      <t>ジョウナイ</t>
    </rPh>
    <rPh sb="2" eb="4">
      <t>リヨウ</t>
    </rPh>
    <rPh sb="5" eb="6">
      <t>ゴウ</t>
    </rPh>
    <rPh sb="6" eb="7">
      <t>ケイ</t>
    </rPh>
    <phoneticPr fontId="23"/>
  </si>
  <si>
    <t xml:space="preserve">場外利用
合計
</t>
    <rPh sb="0" eb="2">
      <t>ジョウガイ</t>
    </rPh>
    <rPh sb="2" eb="4">
      <t>リヨウ</t>
    </rPh>
    <rPh sb="5" eb="7">
      <t>ゴウケイ</t>
    </rPh>
    <phoneticPr fontId="23"/>
  </si>
  <si>
    <t>合計
（GJ）</t>
  </si>
  <si>
    <t>ボイラー温度</t>
    <rPh sb="4" eb="6">
      <t>オンド</t>
    </rPh>
    <phoneticPr fontId="23"/>
  </si>
  <si>
    <t>ボイラー圧力</t>
    <rPh sb="4" eb="6">
      <t>アツリョク</t>
    </rPh>
    <phoneticPr fontId="23"/>
  </si>
  <si>
    <t>タービン</t>
    <phoneticPr fontId="23"/>
  </si>
  <si>
    <t>空気予熱器</t>
    <rPh sb="0" eb="2">
      <t>クウキ</t>
    </rPh>
    <rPh sb="2" eb="4">
      <t>ヨネツ</t>
    </rPh>
    <rPh sb="4" eb="5">
      <t>キ</t>
    </rPh>
    <phoneticPr fontId="23"/>
  </si>
  <si>
    <t>高圧復水器</t>
    <rPh sb="0" eb="2">
      <t>コウアツ</t>
    </rPh>
    <rPh sb="2" eb="4">
      <t>フクスイ</t>
    </rPh>
    <rPh sb="4" eb="5">
      <t>キ</t>
    </rPh>
    <phoneticPr fontId="23"/>
  </si>
  <si>
    <t>脱気器</t>
    <rPh sb="0" eb="1">
      <t>ダツ</t>
    </rPh>
    <rPh sb="1" eb="2">
      <t>キ</t>
    </rPh>
    <rPh sb="2" eb="3">
      <t>キ</t>
    </rPh>
    <phoneticPr fontId="23"/>
  </si>
  <si>
    <t>合計
発生量</t>
    <rPh sb="0" eb="2">
      <t>ゴウケイ</t>
    </rPh>
    <rPh sb="3" eb="5">
      <t>ハッセイ</t>
    </rPh>
    <rPh sb="5" eb="6">
      <t>リョウ</t>
    </rPh>
    <phoneticPr fontId="23"/>
  </si>
  <si>
    <t>※その他の
具体的な内容</t>
    <rPh sb="3" eb="4">
      <t>タ</t>
    </rPh>
    <rPh sb="6" eb="9">
      <t>グタイテキ</t>
    </rPh>
    <rPh sb="10" eb="12">
      <t>ナイヨウ</t>
    </rPh>
    <phoneticPr fontId="22"/>
  </si>
  <si>
    <t>平均値</t>
    <phoneticPr fontId="22"/>
  </si>
  <si>
    <t>最大値</t>
    <rPh sb="0" eb="3">
      <t>サイダイチ</t>
    </rPh>
    <phoneticPr fontId="22"/>
  </si>
  <si>
    <t>(下水汚泥
も含む)</t>
    <phoneticPr fontId="23"/>
  </si>
  <si>
    <t>（感染性廃棄物も含む）</t>
    <phoneticPr fontId="23"/>
  </si>
  <si>
    <t>⑤
具体的な
利用方法</t>
    <rPh sb="3" eb="6">
      <t>グタイテキ</t>
    </rPh>
    <rPh sb="8" eb="10">
      <t>リヨウ</t>
    </rPh>
    <rPh sb="10" eb="12">
      <t>ホウホウ</t>
    </rPh>
    <phoneticPr fontId="23"/>
  </si>
  <si>
    <t>休止年月日</t>
    <phoneticPr fontId="23"/>
  </si>
  <si>
    <t>A～F</t>
    <phoneticPr fontId="23"/>
  </si>
  <si>
    <t>仕様値</t>
    <rPh sb="0" eb="2">
      <t>シヨウ</t>
    </rPh>
    <rPh sb="2" eb="3">
      <t>チ</t>
    </rPh>
    <phoneticPr fontId="23"/>
  </si>
  <si>
    <t>実績値</t>
    <rPh sb="0" eb="2">
      <t>ジッセキ</t>
    </rPh>
    <rPh sb="2" eb="3">
      <t>チ</t>
    </rPh>
    <phoneticPr fontId="23"/>
  </si>
  <si>
    <t>焼却施設で利用</t>
    <rPh sb="0" eb="2">
      <t>ショウキャク</t>
    </rPh>
    <rPh sb="2" eb="4">
      <t>シセツ</t>
    </rPh>
    <rPh sb="5" eb="7">
      <t>リヨウ</t>
    </rPh>
    <phoneticPr fontId="23"/>
  </si>
  <si>
    <t>焼却施設以外で利用</t>
    <rPh sb="0" eb="2">
      <t>ショウキャク</t>
    </rPh>
    <rPh sb="2" eb="4">
      <t>シセツ</t>
    </rPh>
    <rPh sb="4" eb="6">
      <t>イガイ</t>
    </rPh>
    <rPh sb="7" eb="9">
      <t>リヨウ</t>
    </rPh>
    <phoneticPr fontId="23"/>
  </si>
  <si>
    <t>場内利用</t>
    <rPh sb="0" eb="2">
      <t>ジョウナイ</t>
    </rPh>
    <rPh sb="2" eb="4">
      <t>リヨウ</t>
    </rPh>
    <phoneticPr fontId="23"/>
  </si>
  <si>
    <t>場外利用</t>
    <rPh sb="0" eb="2">
      <t>ジョウガイ</t>
    </rPh>
    <rPh sb="2" eb="4">
      <t>リヨウ</t>
    </rPh>
    <phoneticPr fontId="23"/>
  </si>
  <si>
    <t>a</t>
    <phoneticPr fontId="23"/>
  </si>
  <si>
    <t>b</t>
    <phoneticPr fontId="23"/>
  </si>
  <si>
    <t>a＋b</t>
    <phoneticPr fontId="23"/>
  </si>
  <si>
    <t>℃</t>
    <phoneticPr fontId="23"/>
  </si>
  <si>
    <t>Mpa</t>
    <phoneticPr fontId="23"/>
  </si>
  <si>
    <t>(1)</t>
  </si>
  <si>
    <t>(2)</t>
  </si>
  <si>
    <t>(3)</t>
  </si>
  <si>
    <t>(4)-1</t>
  </si>
  <si>
    <t>(4)-2</t>
  </si>
  <si>
    <t>(5)</t>
  </si>
  <si>
    <t>(6)</t>
  </si>
  <si>
    <t>(7)</t>
  </si>
  <si>
    <t>(9)</t>
  </si>
  <si>
    <t>(11)-1</t>
  </si>
  <si>
    <t>(11)-2</t>
  </si>
  <si>
    <t>(11)-3</t>
  </si>
  <si>
    <t>(11)-4</t>
  </si>
  <si>
    <t>(11)-5</t>
  </si>
  <si>
    <t>(11)-6</t>
  </si>
  <si>
    <t>(11)-7</t>
  </si>
  <si>
    <t>(11)-8</t>
  </si>
  <si>
    <t>(11)-9</t>
  </si>
  <si>
    <t>(11)-10</t>
  </si>
  <si>
    <t>(11)-11</t>
  </si>
  <si>
    <t>(12)-1</t>
  </si>
  <si>
    <t>(12)-2</t>
  </si>
  <si>
    <t>(12)-3</t>
  </si>
  <si>
    <t>(12)-4</t>
  </si>
  <si>
    <t>(12)-5</t>
  </si>
  <si>
    <t>(13)</t>
  </si>
  <si>
    <t>(14)</t>
  </si>
  <si>
    <t>(16)-1</t>
  </si>
  <si>
    <t>(16)-2</t>
  </si>
  <si>
    <t>(16)-3</t>
  </si>
  <si>
    <t>(16)-4</t>
  </si>
  <si>
    <t>(16)-5</t>
  </si>
  <si>
    <t>(16)-6</t>
  </si>
  <si>
    <t>(16)-7</t>
  </si>
  <si>
    <t>(16)-8</t>
  </si>
  <si>
    <t>(16)-9</t>
  </si>
  <si>
    <t>(16)-10</t>
  </si>
  <si>
    <t>(17)</t>
  </si>
  <si>
    <t>(18)</t>
  </si>
  <si>
    <t>(19)-1</t>
  </si>
  <si>
    <t>(19)-2</t>
  </si>
  <si>
    <t>(19)-3</t>
  </si>
  <si>
    <t>(19)-4</t>
  </si>
  <si>
    <t>(19)-5</t>
  </si>
  <si>
    <t>(19)-6</t>
  </si>
  <si>
    <t>(19)-7</t>
  </si>
  <si>
    <t>(19)-8</t>
  </si>
  <si>
    <t>(19)-9</t>
  </si>
  <si>
    <t>(19)-10</t>
  </si>
  <si>
    <t>(20)-1</t>
  </si>
  <si>
    <t>(20)-2</t>
  </si>
  <si>
    <t>(20)-3</t>
  </si>
  <si>
    <t>(20)-4</t>
  </si>
  <si>
    <t>(20)-5</t>
  </si>
  <si>
    <t>(20)-6</t>
  </si>
  <si>
    <t>(20)-7</t>
  </si>
  <si>
    <t>(21)-1</t>
  </si>
  <si>
    <t>(21)-2</t>
  </si>
  <si>
    <t>(21)-3</t>
  </si>
  <si>
    <t>(21)-4</t>
  </si>
  <si>
    <t>(21)-5</t>
  </si>
  <si>
    <t>(21)-6</t>
  </si>
  <si>
    <t>(21)-7</t>
  </si>
  <si>
    <t>(21)-8</t>
  </si>
  <si>
    <t>(22)-1</t>
  </si>
  <si>
    <t>(22)-2</t>
  </si>
  <si>
    <t>(22)-3</t>
  </si>
  <si>
    <t>(23)-1</t>
  </si>
  <si>
    <t>(23)-2</t>
  </si>
  <si>
    <t>(24)-1</t>
  </si>
  <si>
    <t>(24)-2</t>
  </si>
  <si>
    <t>(24)-3</t>
  </si>
  <si>
    <t>(24)-4</t>
  </si>
  <si>
    <t>(24)-5</t>
  </si>
  <si>
    <t>(24)-6</t>
  </si>
  <si>
    <t>(24)-7</t>
  </si>
  <si>
    <t>(24)-8</t>
  </si>
  <si>
    <t>(24)-9</t>
  </si>
  <si>
    <t>(25)-1</t>
  </si>
  <si>
    <t>(25)-2</t>
  </si>
  <si>
    <t>(25)-3</t>
  </si>
  <si>
    <t>(25)-4</t>
  </si>
  <si>
    <t>(25)-5</t>
  </si>
  <si>
    <t>(25)-6</t>
  </si>
  <si>
    <t>(26)-1</t>
  </si>
  <si>
    <t>(26)-2</t>
  </si>
  <si>
    <t>(26)-3</t>
  </si>
  <si>
    <t>(26)-4</t>
  </si>
  <si>
    <t>(26)-5</t>
  </si>
  <si>
    <t>(27)-1</t>
  </si>
  <si>
    <t>(27)-2</t>
  </si>
  <si>
    <t>(27)-3</t>
  </si>
  <si>
    <t>(27)-4</t>
  </si>
  <si>
    <t>(27)-5</t>
  </si>
  <si>
    <t>(27)-6</t>
  </si>
  <si>
    <t>(27)-7</t>
  </si>
  <si>
    <t>(27)-8</t>
  </si>
  <si>
    <t>(27)-9</t>
  </si>
  <si>
    <t>(27)-10</t>
  </si>
  <si>
    <t>(27)-11</t>
  </si>
  <si>
    <t>(27)-12</t>
  </si>
  <si>
    <t>(27)-13</t>
  </si>
  <si>
    <t>(27)-14</t>
  </si>
  <si>
    <t>(27)-15</t>
  </si>
  <si>
    <t>(27)-16</t>
  </si>
  <si>
    <t>(27)-17</t>
  </si>
  <si>
    <t>(27)-18</t>
  </si>
  <si>
    <t>(27)-19</t>
  </si>
  <si>
    <t>(27)-20</t>
  </si>
  <si>
    <t>(27)-27</t>
  </si>
  <si>
    <t>(27)-28</t>
  </si>
  <si>
    <t>(27)-38</t>
  </si>
  <si>
    <t>(27)-39</t>
  </si>
  <si>
    <t>(27)-40</t>
  </si>
  <si>
    <t>(27)-41</t>
  </si>
  <si>
    <t>(27)-42</t>
  </si>
  <si>
    <t>(27)-43</t>
  </si>
  <si>
    <t>(27)-44</t>
  </si>
  <si>
    <t>(28)-1</t>
  </si>
  <si>
    <t>(28)-2</t>
  </si>
  <si>
    <t>(28)-3</t>
  </si>
  <si>
    <t>(28)-4</t>
  </si>
  <si>
    <t>(29)-1</t>
  </si>
  <si>
    <t>(29)-2</t>
  </si>
  <si>
    <t>(29)-3</t>
  </si>
  <si>
    <t>(29)-4</t>
  </si>
  <si>
    <t>(29)-5</t>
  </si>
  <si>
    <t>(29)-6</t>
  </si>
  <si>
    <t>(29)-7</t>
  </si>
  <si>
    <t>(29)-8</t>
  </si>
  <si>
    <t>(29)-9</t>
  </si>
  <si>
    <t>(29)-10</t>
  </si>
  <si>
    <t>(29)-11</t>
  </si>
  <si>
    <t>(29)-12</t>
  </si>
  <si>
    <t>単位に注意！</t>
    <rPh sb="0" eb="2">
      <t>タンイ</t>
    </rPh>
    <rPh sb="3" eb="5">
      <t>チュウイ</t>
    </rPh>
    <phoneticPr fontId="2"/>
  </si>
  <si>
    <t>スクラバ
（水洗浄）</t>
    <phoneticPr fontId="2"/>
  </si>
  <si>
    <t>スクラバ
(アルカリ洗浄)</t>
    <phoneticPr fontId="2"/>
  </si>
  <si>
    <t>併用式
(水噴射とボイラーの一体型)</t>
    <phoneticPr fontId="2"/>
  </si>
  <si>
    <t>・有りの場合※該当するものに○、必要事項を記入してください。（複数回答可）</t>
    <rPh sb="4" eb="6">
      <t>バアイ</t>
    </rPh>
    <phoneticPr fontId="2"/>
  </si>
  <si>
    <t>・不適合の場合</t>
    <rPh sb="5" eb="7">
      <t>バアイ</t>
    </rPh>
    <phoneticPr fontId="2"/>
  </si>
  <si>
    <t>・適用除外の場合</t>
    <rPh sb="6" eb="8">
      <t>バアイ</t>
    </rPh>
    <phoneticPr fontId="2"/>
  </si>
  <si>
    <t>・未測定の場合</t>
    <rPh sb="5" eb="7">
      <t>バアイ</t>
    </rPh>
    <phoneticPr fontId="2"/>
  </si>
  <si>
    <t>・無しの場合</t>
    <rPh sb="1" eb="2">
      <t>ナ</t>
    </rPh>
    <rPh sb="4" eb="6">
      <t>バアイ</t>
    </rPh>
    <phoneticPr fontId="2"/>
  </si>
  <si>
    <r>
      <t>(H4)給湯・冷暖房・温水プール・ロードヒーティング等の</t>
    </r>
    <r>
      <rPr>
        <b/>
        <u/>
        <sz val="12"/>
        <color rgb="FF000000"/>
        <rFont val="Meiryo UI"/>
        <family val="3"/>
        <charset val="128"/>
      </rPr>
      <t>生活利用</t>
    </r>
    <r>
      <rPr>
        <sz val="12"/>
        <color rgb="FF000000"/>
        <rFont val="Meiryo UI"/>
        <family val="3"/>
        <charset val="128"/>
      </rPr>
      <t>(H1,H2,H3以外の余熱利用)</t>
    </r>
  </si>
  <si>
    <r>
      <t>(H1)燃焼用空気予熱・ボイラー給水加熱器・脱気器・スートブロワ等の</t>
    </r>
    <r>
      <rPr>
        <b/>
        <u/>
        <sz val="12"/>
        <color rgb="FF000000"/>
        <rFont val="Meiryo UI"/>
        <family val="3"/>
        <charset val="128"/>
      </rPr>
      <t>循環利用</t>
    </r>
    <r>
      <rPr>
        <sz val="12"/>
        <color rgb="FF000000"/>
        <rFont val="Meiryo UI"/>
        <family val="3"/>
        <charset val="128"/>
      </rPr>
      <t>(焼却施設への入熱となるもの)</t>
    </r>
    <phoneticPr fontId="2"/>
  </si>
  <si>
    <r>
      <t>(H2)白煙防止・脱硝等用の排ガス</t>
    </r>
    <r>
      <rPr>
        <b/>
        <u/>
        <sz val="12"/>
        <color rgb="FF000000"/>
        <rFont val="Meiryo UI"/>
        <family val="3"/>
        <charset val="128"/>
      </rPr>
      <t xml:space="preserve">再加熱利用
</t>
    </r>
    <r>
      <rPr>
        <sz val="12"/>
        <color rgb="FF000000"/>
        <rFont val="Meiryo UI"/>
        <family val="3"/>
        <charset val="128"/>
      </rPr>
      <t>(焼却施設への入熱とならないもの)</t>
    </r>
    <phoneticPr fontId="2"/>
  </si>
  <si>
    <t>固定床炉</t>
  </si>
  <si>
    <t>ロータリーキルン</t>
  </si>
  <si>
    <t>流動床炉</t>
  </si>
  <si>
    <t>ストーカ炉</t>
  </si>
  <si>
    <t>廃液蒸発炉</t>
  </si>
  <si>
    <t>乾留ガス化燃焼炉</t>
  </si>
  <si>
    <t>ロータリーキルン＆ストーカ炉</t>
  </si>
  <si>
    <t>その他</t>
    <phoneticPr fontId="2"/>
  </si>
  <si>
    <r>
      <t>(H1)燃焼用空気予熱・ボイラー給水加熱器・脱気器・スートブロワ等の</t>
    </r>
    <r>
      <rPr>
        <b/>
        <sz val="12"/>
        <color rgb="FF000000"/>
        <rFont val="Meiryo UI"/>
        <family val="3"/>
        <charset val="128"/>
      </rPr>
      <t>循環利用</t>
    </r>
  </si>
  <si>
    <r>
      <t>(H2)白煙防止・脱硝等用の排ガス</t>
    </r>
    <r>
      <rPr>
        <b/>
        <sz val="12"/>
        <color rgb="FF000000"/>
        <rFont val="Meiryo UI"/>
        <family val="3"/>
        <charset val="128"/>
      </rPr>
      <t>再加熱利用</t>
    </r>
  </si>
  <si>
    <r>
      <t>(H3)乾燥・加温・加熱・濃縮・脱水・補機駆動等の</t>
    </r>
    <r>
      <rPr>
        <b/>
        <sz val="12"/>
        <color rgb="FF000000"/>
        <rFont val="Meiryo UI"/>
        <family val="3"/>
        <charset val="128"/>
      </rPr>
      <t>プロセス利用</t>
    </r>
  </si>
  <si>
    <r>
      <t>(H4)給湯・冷暖房・温水プール・ロードヒーティング等の</t>
    </r>
    <r>
      <rPr>
        <b/>
        <sz val="12"/>
        <color rgb="FF000000"/>
        <rFont val="Meiryo UI"/>
        <family val="3"/>
        <charset val="128"/>
      </rPr>
      <t>生活利用</t>
    </r>
  </si>
  <si>
    <t>燃焼室の処理能力</t>
    <phoneticPr fontId="2"/>
  </si>
  <si>
    <t xml:space="preserve">  ※その他の場合：
具体的な名称</t>
    <rPh sb="5" eb="6">
      <t>タ</t>
    </rPh>
    <rPh sb="7" eb="9">
      <t>バアイ</t>
    </rPh>
    <phoneticPr fontId="2"/>
  </si>
  <si>
    <t>※その他の場合：
具体的な名称</t>
    <rPh sb="3" eb="4">
      <t>タ</t>
    </rPh>
    <rPh sb="5" eb="7">
      <t>バアイ</t>
    </rPh>
    <phoneticPr fontId="2"/>
  </si>
  <si>
    <t>　(廃棄物熱回収施設設置者認定マニュアル参照)
発電以外の熱利用量H(GJ)＝循環利用量H1＋プロセス利用量H3＋生活利用量H4
燃料の利用に伴い得られる熱量F(GJ)＝0.2×化石燃料F1＋0.1×廃棄物燃料F2
投入エネルギー量I(GJ)＝焼却された廃棄物の総発熱量Iw
＋投入された廃棄物以外の燃料の総発熱量Fa
＋循環利用量H1</t>
    <phoneticPr fontId="2"/>
  </si>
  <si>
    <t>実績値</t>
    <phoneticPr fontId="2"/>
  </si>
  <si>
    <r>
      <t>(H3)乾燥・加温・加熱・濃縮・脱水・補機駆動等の</t>
    </r>
    <r>
      <rPr>
        <b/>
        <u/>
        <sz val="11"/>
        <color rgb="FF000000"/>
        <rFont val="Meiryo UI"/>
        <family val="3"/>
        <charset val="128"/>
      </rPr>
      <t>プロセス利用</t>
    </r>
    <r>
      <rPr>
        <sz val="11"/>
        <color rgb="FF000000"/>
        <rFont val="Meiryo UI"/>
        <family val="3"/>
        <charset val="128"/>
      </rPr>
      <t>(H1,H2以外で、主に生産用・処理用に利用されるもの)</t>
    </r>
  </si>
  <si>
    <t>以下シート設定欄。特に指示のない場合変更しないでください。</t>
    <rPh sb="0" eb="2">
      <t>イカ</t>
    </rPh>
    <rPh sb="5" eb="7">
      <t>セッテイ</t>
    </rPh>
    <rPh sb="7" eb="8">
      <t>ラン</t>
    </rPh>
    <rPh sb="9" eb="10">
      <t>トク</t>
    </rPh>
    <rPh sb="11" eb="13">
      <t>シジ</t>
    </rPh>
    <rPh sb="16" eb="18">
      <t>バアイ</t>
    </rPh>
    <rPh sb="18" eb="20">
      <t>ヘンコウ</t>
    </rPh>
    <phoneticPr fontId="2"/>
  </si>
  <si>
    <r>
      <t xml:space="preserve">木くずの専焼炉 
</t>
    </r>
    <r>
      <rPr>
        <sz val="12"/>
        <color rgb="FF000000"/>
        <rFont val="Meiryo UI"/>
        <family val="3"/>
        <charset val="128"/>
      </rPr>
      <t>※木くずの専焼炉を○にした場合は、その他の焼却施設も○にしてください</t>
    </r>
    <rPh sb="10" eb="11">
      <t>キ</t>
    </rPh>
    <rPh sb="14" eb="16">
      <t>センショウ</t>
    </rPh>
    <rPh sb="16" eb="17">
      <t>ロ</t>
    </rPh>
    <rPh sb="22" eb="24">
      <t>バアイ</t>
    </rPh>
    <rPh sb="28" eb="29">
      <t>タ</t>
    </rPh>
    <rPh sb="30" eb="32">
      <t>ショウキャク</t>
    </rPh>
    <rPh sb="32" eb="34">
      <t>シセツ</t>
    </rPh>
    <phoneticPr fontId="2"/>
  </si>
  <si>
    <t>多段炉</t>
    <phoneticPr fontId="2"/>
  </si>
  <si>
    <t>MWh</t>
    <phoneticPr fontId="2"/>
  </si>
  <si>
    <t>年間蒸気発生量</t>
    <phoneticPr fontId="2"/>
  </si>
  <si>
    <t>休止年月日</t>
    <rPh sb="0" eb="2">
      <t>キュウシ</t>
    </rPh>
    <rPh sb="2" eb="5">
      <t>ネンガッピ</t>
    </rPh>
    <phoneticPr fontId="2"/>
  </si>
  <si>
    <t>※その他の具体的な名称について記入してください。</t>
    <rPh sb="3" eb="4">
      <t>タ</t>
    </rPh>
    <rPh sb="15" eb="17">
      <t>キニュウ</t>
    </rPh>
    <phoneticPr fontId="2"/>
  </si>
  <si>
    <t>画面表示flg(デフォルト=1)</t>
    <rPh sb="0" eb="2">
      <t>ガメン</t>
    </rPh>
    <rPh sb="2" eb="4">
      <t>ヒョウジ</t>
    </rPh>
    <phoneticPr fontId="2"/>
  </si>
  <si>
    <r>
      <t xml:space="preserve">基準超過判明後の対応内容
</t>
    </r>
    <r>
      <rPr>
        <sz val="12"/>
        <color rgb="FF000000"/>
        <rFont val="Meiryo UI"/>
        <family val="3"/>
        <charset val="128"/>
      </rPr>
      <t>【入力例】　施設の｛ 使用停止・改善・使用停止及び改善 ｝を｛ 命令・指導 ｝等</t>
    </r>
    <phoneticPr fontId="2"/>
  </si>
  <si>
    <r>
      <t xml:space="preserve">・対策済みの場合
</t>
    </r>
    <r>
      <rPr>
        <sz val="12"/>
        <color rgb="FF000000"/>
        <rFont val="Meiryo UI"/>
        <family val="3"/>
        <charset val="128"/>
      </rPr>
      <t>改善後の測定結果を記入してください。
(複数の場合は平均値)</t>
    </r>
    <rPh sb="6" eb="8">
      <t>バアイ</t>
    </rPh>
    <phoneticPr fontId="2"/>
  </si>
  <si>
    <t>測定の有無</t>
    <rPh sb="0" eb="2">
      <t>ソクテイ</t>
    </rPh>
    <rPh sb="3" eb="5">
      <t>ウム</t>
    </rPh>
    <phoneticPr fontId="2"/>
  </si>
  <si>
    <t>・無しの場合　
未測定の理由：</t>
    <rPh sb="4" eb="6">
      <t>バアイ</t>
    </rPh>
    <phoneticPr fontId="2"/>
  </si>
  <si>
    <r>
      <t>最新の措置後の状況</t>
    </r>
    <r>
      <rPr>
        <sz val="16"/>
        <color rgb="FF000000"/>
        <rFont val="Meiryo UI"/>
        <family val="3"/>
        <charset val="128"/>
      </rPr>
      <t xml:space="preserve">
</t>
    </r>
    <r>
      <rPr>
        <sz val="11"/>
        <color rgb="FF000000"/>
        <rFont val="Meiryo UI"/>
        <family val="3"/>
        <charset val="128"/>
      </rPr>
      <t>※特に現時点で「稼働中」の場合には、稼働に到る経緯を併せて記載すること。
【例：改善中。現在使用停止中。令和○年○月○日廃止。改善後の再測定の結果、基準値以下を確認（○ ng-TEQ/m³N ）し、稼働中】</t>
    </r>
    <phoneticPr fontId="2"/>
  </si>
  <si>
    <t>産業廃棄物焼却施設におけるダイオキシン類排出状況等調査</t>
    <phoneticPr fontId="2"/>
  </si>
  <si>
    <t>休止中の場合</t>
    <phoneticPr fontId="2"/>
  </si>
  <si>
    <t>(5)</t>
    <phoneticPr fontId="2"/>
  </si>
  <si>
    <t>設置者名</t>
    <rPh sb="0" eb="3">
      <t>セッチシャ</t>
    </rPh>
    <rPh sb="3" eb="4">
      <t>メイ</t>
    </rPh>
    <phoneticPr fontId="2"/>
  </si>
  <si>
    <t>(4),(6)</t>
    <phoneticPr fontId="2"/>
  </si>
  <si>
    <t>施設名</t>
    <phoneticPr fontId="2"/>
  </si>
  <si>
    <t>(7)</t>
    <phoneticPr fontId="2"/>
  </si>
  <si>
    <t>施設設置場所</t>
    <phoneticPr fontId="2"/>
  </si>
  <si>
    <t>(8)</t>
    <phoneticPr fontId="2"/>
  </si>
  <si>
    <t>(9)</t>
    <phoneticPr fontId="2"/>
  </si>
  <si>
    <t>使用開始年月日</t>
    <phoneticPr fontId="2"/>
  </si>
  <si>
    <t>(10)</t>
    <phoneticPr fontId="2"/>
  </si>
  <si>
    <t>設置者の区分</t>
    <phoneticPr fontId="2"/>
  </si>
  <si>
    <t>(12)</t>
    <phoneticPr fontId="2"/>
  </si>
  <si>
    <t>施設における水銀に係る特定有害産業廃棄物の処理業の許可</t>
    <phoneticPr fontId="2"/>
  </si>
  <si>
    <t>(13)</t>
    <phoneticPr fontId="2"/>
  </si>
  <si>
    <t>１日の稼働時間</t>
    <phoneticPr fontId="2"/>
  </si>
  <si>
    <t>(14)</t>
    <phoneticPr fontId="2"/>
  </si>
  <si>
    <t>(15)</t>
    <phoneticPr fontId="2"/>
  </si>
  <si>
    <t>焼却方式</t>
    <phoneticPr fontId="2"/>
  </si>
  <si>
    <t>(16)</t>
    <phoneticPr fontId="2"/>
  </si>
  <si>
    <t>(17)</t>
    <phoneticPr fontId="2"/>
  </si>
  <si>
    <r>
      <t xml:space="preserve">火格子又は火床面積
</t>
    </r>
    <r>
      <rPr>
        <sz val="11"/>
        <color theme="1"/>
        <rFont val="Meiryo UI"/>
        <family val="3"/>
        <charset val="128"/>
      </rPr>
      <t>（構造上火格子又は火床のないものは記入不要）</t>
    </r>
    <phoneticPr fontId="2"/>
  </si>
  <si>
    <t>(18)</t>
    <phoneticPr fontId="2"/>
  </si>
  <si>
    <t>2次燃焼バーナーの有無</t>
    <phoneticPr fontId="2"/>
  </si>
  <si>
    <t>(19)</t>
    <phoneticPr fontId="2"/>
  </si>
  <si>
    <t>排ガス処理設備</t>
    <phoneticPr fontId="2"/>
  </si>
  <si>
    <t>(20)</t>
    <phoneticPr fontId="2"/>
  </si>
  <si>
    <t>燃焼ガス冷却設備</t>
    <phoneticPr fontId="2"/>
  </si>
  <si>
    <t>(21)</t>
    <phoneticPr fontId="2"/>
  </si>
  <si>
    <t>スクラバ排水等の排水処理設備</t>
    <phoneticPr fontId="2"/>
  </si>
  <si>
    <t>(22)</t>
    <phoneticPr fontId="2"/>
  </si>
  <si>
    <r>
      <t xml:space="preserve">焼却施設の区分　
</t>
    </r>
    <r>
      <rPr>
        <sz val="14"/>
        <color rgb="FF000000"/>
        <rFont val="Meiryo UI"/>
        <family val="3"/>
        <charset val="128"/>
      </rPr>
      <t>平成９年12月１日現在で設置されていたか
※設置されていなかった場合→現基準施設
※設置されていた場合→旧基準施設(特定*以外)
                       もしくは旧基準施設(特定*)</t>
    </r>
    <rPh sb="31" eb="33">
      <t>セッチ</t>
    </rPh>
    <rPh sb="41" eb="43">
      <t>バアイ</t>
    </rPh>
    <rPh sb="44" eb="45">
      <t>ゲン</t>
    </rPh>
    <rPh sb="45" eb="47">
      <t>キジュン</t>
    </rPh>
    <rPh sb="47" eb="49">
      <t>シセツ</t>
    </rPh>
    <rPh sb="51" eb="53">
      <t>セッチ</t>
    </rPh>
    <rPh sb="58" eb="60">
      <t>バアイ</t>
    </rPh>
    <rPh sb="61" eb="64">
      <t>キュウキジュン</t>
    </rPh>
    <rPh sb="64" eb="66">
      <t>シセツ</t>
    </rPh>
    <rPh sb="67" eb="69">
      <t>トクテイ</t>
    </rPh>
    <rPh sb="70" eb="72">
      <t>イガイ</t>
    </rPh>
    <rPh sb="101" eb="104">
      <t>キュウキジュン</t>
    </rPh>
    <rPh sb="104" eb="106">
      <t>シセツ</t>
    </rPh>
    <rPh sb="107" eb="109">
      <t>トクテイ</t>
    </rPh>
    <phoneticPr fontId="2"/>
  </si>
  <si>
    <t>(24)</t>
    <phoneticPr fontId="2"/>
  </si>
  <si>
    <t>(25)</t>
    <phoneticPr fontId="2"/>
  </si>
  <si>
    <t>(26)</t>
    <phoneticPr fontId="2"/>
  </si>
  <si>
    <t>(28)</t>
    <phoneticPr fontId="2"/>
  </si>
  <si>
    <t>(29)</t>
    <phoneticPr fontId="2"/>
  </si>
  <si>
    <t>(30)</t>
    <phoneticPr fontId="2"/>
  </si>
  <si>
    <t>具体的な利用方法</t>
    <rPh sb="4" eb="6">
      <t>リヨウ</t>
    </rPh>
    <rPh sb="6" eb="8">
      <t>ホウホウ</t>
    </rPh>
    <phoneticPr fontId="2"/>
  </si>
  <si>
    <r>
      <t>調査対象期間発電量実績　　</t>
    </r>
    <r>
      <rPr>
        <b/>
        <sz val="16"/>
        <color rgb="FF000000"/>
        <rFont val="Meiryo UI"/>
        <family val="3"/>
        <charset val="128"/>
      </rPr>
      <t>※発電量単位はMWh＝千kWhです。</t>
    </r>
    <rPh sb="0" eb="2">
      <t>チョウサ</t>
    </rPh>
    <rPh sb="2" eb="4">
      <t>タイショウ</t>
    </rPh>
    <rPh sb="4" eb="6">
      <t>キカン</t>
    </rPh>
    <phoneticPr fontId="2"/>
  </si>
  <si>
    <t>焼却施設の消費電力量</t>
    <phoneticPr fontId="2"/>
  </si>
  <si>
    <r>
      <t xml:space="preserve">調査対象期間における総余熱利用量の実績値を、下表に記入してください。
</t>
    </r>
    <r>
      <rPr>
        <sz val="12"/>
        <color rgb="FF000000"/>
        <rFont val="Meiryo UI"/>
        <family val="3"/>
        <charset val="128"/>
      </rPr>
      <t>※余熱利用量は、可能な限り、供給ベースの実績値ではなく、利用ベースの実績値を記入してください。
※余熱利用量の単位はGJ（ギガジュール）=百万kJです。
※cal（カロリー）等の場合は、次式を参考に換算してください。
A [cal ]をB [GJ]に変換する場合 ： B [GJ] ＝ A [cal ] × 4.2 ÷ 1,000,000,000
C [kcal]をD [GJ]に変換する場合 ： D [GJ] ＝ C [kcal] × 4.2 ÷ 1,000,000
E [Mcal]をF [GJ]に変換する場合 ： F [GJ] ＝ E [Mcal] × 4.2 ÷ 1,000</t>
    </r>
    <rPh sb="0" eb="2">
      <t>チョウサ</t>
    </rPh>
    <rPh sb="2" eb="4">
      <t>タイショウ</t>
    </rPh>
    <rPh sb="4" eb="6">
      <t>キカン</t>
    </rPh>
    <phoneticPr fontId="2"/>
  </si>
  <si>
    <t>水噴霧式
（別置型）</t>
    <phoneticPr fontId="2"/>
  </si>
  <si>
    <t>水噴霧式
（炉頂型）</t>
    <phoneticPr fontId="2"/>
  </si>
  <si>
    <t>廃止又は許可取消の場合</t>
    <rPh sb="9" eb="11">
      <t>バアイ</t>
    </rPh>
    <phoneticPr fontId="2"/>
  </si>
  <si>
    <t>廃止又は許可取消年月日</t>
    <phoneticPr fontId="2"/>
  </si>
  <si>
    <t>（事業者の方）</t>
    <rPh sb="1" eb="4">
      <t>ジギョウシャ</t>
    </rPh>
    <rPh sb="5" eb="6">
      <t>カタ</t>
    </rPh>
    <phoneticPr fontId="2"/>
  </si>
  <si>
    <t>（調査対象自治体担当者の方）</t>
    <rPh sb="1" eb="3">
      <t>チョウサ</t>
    </rPh>
    <rPh sb="3" eb="5">
      <t>タイショウ</t>
    </rPh>
    <rPh sb="5" eb="8">
      <t>ジチタイ</t>
    </rPh>
    <rPh sb="8" eb="11">
      <t>タントウシャ</t>
    </rPh>
    <rPh sb="12" eb="13">
      <t>カタ</t>
    </rPh>
    <phoneticPr fontId="2"/>
  </si>
  <si>
    <t>(11)</t>
    <phoneticPr fontId="2"/>
  </si>
  <si>
    <t>(23)</t>
    <phoneticPr fontId="2"/>
  </si>
  <si>
    <t>(27)</t>
    <phoneticPr fontId="2"/>
  </si>
  <si>
    <t>解体時期（年月）</t>
    <rPh sb="5" eb="7">
      <t>ネンゲツ</t>
    </rPh>
    <phoneticPr fontId="2"/>
  </si>
  <si>
    <t>対策の実施状況</t>
    <rPh sb="0" eb="2">
      <t>タイサク</t>
    </rPh>
    <rPh sb="3" eb="5">
      <t>ジッシ</t>
    </rPh>
    <phoneticPr fontId="2"/>
  </si>
  <si>
    <t>廃止又は許可取消年月日</t>
    <rPh sb="2" eb="3">
      <t>マタ</t>
    </rPh>
    <rPh sb="4" eb="6">
      <t>キョカ</t>
    </rPh>
    <rPh sb="6" eb="8">
      <t>トリケシ</t>
    </rPh>
    <phoneticPr fontId="23"/>
  </si>
  <si>
    <r>
      <t>火格子
又は
火床面積
(m</t>
    </r>
    <r>
      <rPr>
        <vertAlign val="superscript"/>
        <sz val="10"/>
        <rFont val="游ゴシック"/>
        <family val="3"/>
        <charset val="128"/>
        <scheme val="minor"/>
      </rPr>
      <t>2</t>
    </r>
    <r>
      <rPr>
        <sz val="10"/>
        <rFont val="游ゴシック"/>
        <family val="3"/>
        <charset val="128"/>
        <scheme val="minor"/>
      </rPr>
      <t>)</t>
    </r>
    <rPh sb="1" eb="3">
      <t>コウシ</t>
    </rPh>
    <rPh sb="4" eb="5">
      <t>マタ</t>
    </rPh>
    <rPh sb="7" eb="8">
      <t>ヒ</t>
    </rPh>
    <rPh sb="8" eb="9">
      <t>ユカ</t>
    </rPh>
    <rPh sb="9" eb="11">
      <t>メンセキ</t>
    </rPh>
    <phoneticPr fontId="23"/>
  </si>
  <si>
    <r>
      <t xml:space="preserve">施設としての
1日当たり
処理能力
（ｔ/日）
</t>
    </r>
    <r>
      <rPr>
        <sz val="9"/>
        <rFont val="游ゴシック"/>
        <family val="3"/>
        <charset val="128"/>
        <scheme val="minor"/>
      </rPr>
      <t>※混焼した場合の処理能力</t>
    </r>
    <rPh sb="0" eb="2">
      <t>シセツ</t>
    </rPh>
    <rPh sb="8" eb="9">
      <t>ヒ</t>
    </rPh>
    <rPh sb="21" eb="22">
      <t>ニチ</t>
    </rPh>
    <rPh sb="26" eb="28">
      <t>コンショウ</t>
    </rPh>
    <rPh sb="30" eb="32">
      <t>バアイ</t>
    </rPh>
    <rPh sb="33" eb="35">
      <t>ショリ</t>
    </rPh>
    <rPh sb="35" eb="37">
      <t>ノウリョク</t>
    </rPh>
    <phoneticPr fontId="22"/>
  </si>
  <si>
    <r>
      <t>(ng-TEQ/m</t>
    </r>
    <r>
      <rPr>
        <vertAlign val="superscript"/>
        <sz val="10"/>
        <rFont val="游ゴシック"/>
        <family val="3"/>
        <charset val="128"/>
        <scheme val="minor"/>
      </rPr>
      <t>3</t>
    </r>
    <r>
      <rPr>
        <sz val="10"/>
        <rFont val="游ゴシック"/>
        <family val="3"/>
        <charset val="128"/>
        <scheme val="minor"/>
      </rPr>
      <t>N)</t>
    </r>
    <phoneticPr fontId="22"/>
  </si>
  <si>
    <t>青色の欄は数式で計算しているため入力は不要です。ただし、内訳が不明で合計値のみ入力可能な場合は、直接合計値を入力してください。</t>
    <rPh sb="0" eb="2">
      <t>アオイロ</t>
    </rPh>
    <rPh sb="3" eb="4">
      <t>ラン</t>
    </rPh>
    <rPh sb="5" eb="7">
      <t>スウシキ</t>
    </rPh>
    <rPh sb="8" eb="10">
      <t>ケイサン</t>
    </rPh>
    <rPh sb="16" eb="18">
      <t>ニュウリョク</t>
    </rPh>
    <rPh sb="19" eb="21">
      <t>フヨウ</t>
    </rPh>
    <rPh sb="28" eb="30">
      <t>ウチワケ</t>
    </rPh>
    <rPh sb="31" eb="33">
      <t>フメイ</t>
    </rPh>
    <rPh sb="34" eb="37">
      <t>ゴウケイチ</t>
    </rPh>
    <rPh sb="39" eb="41">
      <t>ニュウリョク</t>
    </rPh>
    <rPh sb="41" eb="43">
      <t>カノウ</t>
    </rPh>
    <rPh sb="44" eb="46">
      <t>バアイ</t>
    </rPh>
    <rPh sb="48" eb="50">
      <t>チョクセツ</t>
    </rPh>
    <rPh sb="50" eb="53">
      <t>ゴウケイチ</t>
    </rPh>
    <rPh sb="54" eb="56">
      <t>ニュウリョク</t>
    </rPh>
    <phoneticPr fontId="2"/>
  </si>
  <si>
    <t>(27)-21</t>
  </si>
  <si>
    <t>(27)-22</t>
  </si>
  <si>
    <t>(27)-23</t>
  </si>
  <si>
    <t>(27)-24</t>
  </si>
  <si>
    <t>(27)-25</t>
  </si>
  <si>
    <t>(27)-26</t>
  </si>
  <si>
    <t>(27)-29</t>
  </si>
  <si>
    <t>(27)-30</t>
  </si>
  <si>
    <t>(27)-31</t>
  </si>
  <si>
    <t>(27)-32</t>
  </si>
  <si>
    <t>(27)-33</t>
  </si>
  <si>
    <t>(27)-34</t>
  </si>
  <si>
    <t>(27)-35</t>
  </si>
  <si>
    <t>(27)-36</t>
  </si>
  <si>
    <t>・このシートは操作しないでください</t>
    <rPh sb="7" eb="9">
      <t>ソウサ</t>
    </rPh>
    <phoneticPr fontId="2"/>
  </si>
  <si>
    <t>合計</t>
    <rPh sb="0" eb="2">
      <t>ゴウケイ</t>
    </rPh>
    <phoneticPr fontId="2"/>
  </si>
  <si>
    <t>所属・役職</t>
    <rPh sb="0" eb="2">
      <t>ショゾク</t>
    </rPh>
    <phoneticPr fontId="2"/>
  </si>
  <si>
    <t>担当者名</t>
    <rPh sb="0" eb="3">
      <t>タントウシャ</t>
    </rPh>
    <rPh sb="3" eb="4">
      <t>メイ</t>
    </rPh>
    <phoneticPr fontId="2"/>
  </si>
  <si>
    <t>(30)-1</t>
  </si>
  <si>
    <t>(30)-2</t>
  </si>
  <si>
    <t>(30)-3</t>
  </si>
  <si>
    <t>(30)-4</t>
  </si>
  <si>
    <t>※その他の具体的な名称について記入してください。</t>
    <phoneticPr fontId="2"/>
  </si>
  <si>
    <t>炉番号
※１、２・・と順次『炉番号』を付してください。</t>
    <phoneticPr fontId="2"/>
  </si>
  <si>
    <t>・有りの場合</t>
    <rPh sb="1" eb="2">
      <t>アリ</t>
    </rPh>
    <rPh sb="4" eb="6">
      <t>バアイ</t>
    </rPh>
    <phoneticPr fontId="2"/>
  </si>
  <si>
    <t>※総発熱量単位
　1GJ
=千MJ
=百万KJ
=10億J
です。</t>
    <phoneticPr fontId="2"/>
  </si>
  <si>
    <r>
      <t xml:space="preserve">発電効率
</t>
    </r>
    <r>
      <rPr>
        <sz val="11"/>
        <color rgb="FF000000"/>
        <rFont val="Meiryo UI"/>
        <family val="3"/>
        <charset val="128"/>
      </rPr>
      <t>※仕様値のみ記入願います。実績値は、次の式で算定します。</t>
    </r>
    <rPh sb="6" eb="8">
      <t>シヨウ</t>
    </rPh>
    <rPh sb="8" eb="9">
      <t>チ</t>
    </rPh>
    <rPh sb="11" eb="13">
      <t>キニュウ</t>
    </rPh>
    <phoneticPr fontId="2"/>
  </si>
  <si>
    <t>施設の種類　　　　 ※該当するもの全てに○を選択してください。</t>
    <rPh sb="22" eb="24">
      <t>センタク</t>
    </rPh>
    <phoneticPr fontId="2"/>
  </si>
  <si>
    <r>
      <t xml:space="preserve">・有りの場合
</t>
    </r>
    <r>
      <rPr>
        <sz val="12"/>
        <color rgb="FF000000"/>
        <rFont val="Meiryo UI"/>
        <family val="3"/>
        <charset val="128"/>
      </rPr>
      <t>※該当するものに○を選択してください。</t>
    </r>
    <rPh sb="4" eb="6">
      <t>バアイ</t>
    </rPh>
    <rPh sb="17" eb="19">
      <t>センタク</t>
    </rPh>
    <phoneticPr fontId="2"/>
  </si>
  <si>
    <r>
      <t>焼却炉の構造　</t>
    </r>
    <r>
      <rPr>
        <sz val="11"/>
        <color theme="1"/>
        <rFont val="Meiryo UI"/>
        <family val="3"/>
        <charset val="128"/>
      </rPr>
      <t>※該当するものに○を選択、必要事項を記入してください。</t>
    </r>
    <rPh sb="17" eb="19">
      <t>センタク</t>
    </rPh>
    <phoneticPr fontId="2"/>
  </si>
  <si>
    <t>・有りの場合　※該当するものに○を選択、必要事項を記入してください。（複数回答可）</t>
    <rPh sb="1" eb="2">
      <t>ア</t>
    </rPh>
    <rPh sb="4" eb="6">
      <t>バアイ</t>
    </rPh>
    <rPh sb="17" eb="19">
      <t>センタク</t>
    </rPh>
    <phoneticPr fontId="2"/>
  </si>
  <si>
    <t>・有りの場合　※該当するものに○を選択、必要事項を記入してください。（複数回答可）</t>
    <rPh sb="4" eb="6">
      <t>バアイ</t>
    </rPh>
    <rPh sb="17" eb="19">
      <t>センタク</t>
    </rPh>
    <phoneticPr fontId="2"/>
  </si>
  <si>
    <t>担当者</t>
    <rPh sb="0" eb="3">
      <t>タントウシャ</t>
    </rPh>
    <phoneticPr fontId="2"/>
  </si>
  <si>
    <t>　施設の稼働状況に関してお聞きします。</t>
    <phoneticPr fontId="2"/>
  </si>
  <si>
    <t>測定結果が基準値を超過しているため「1.有」としてください</t>
    <rPh sb="0" eb="2">
      <t>ソクテイ</t>
    </rPh>
    <rPh sb="2" eb="4">
      <t>ケッカ</t>
    </rPh>
    <rPh sb="7" eb="8">
      <t>チ</t>
    </rPh>
    <rPh sb="9" eb="11">
      <t>チョウカ</t>
    </rPh>
    <rPh sb="20" eb="21">
      <t>アリ</t>
    </rPh>
    <phoneticPr fontId="2"/>
  </si>
  <si>
    <t>測定結果は基準値以下のため「0.無」としてください</t>
    <rPh sb="0" eb="2">
      <t>ソクテイ</t>
    </rPh>
    <rPh sb="2" eb="4">
      <t>ケッカ</t>
    </rPh>
    <rPh sb="8" eb="10">
      <t>イカ</t>
    </rPh>
    <rPh sb="16" eb="17">
      <t>ナ</t>
    </rPh>
    <phoneticPr fontId="2"/>
  </si>
  <si>
    <t>「廃止又は許可取消」施設状況（調査対象期間最終日時点）</t>
    <rPh sb="1" eb="3">
      <t>ハイシ</t>
    </rPh>
    <rPh sb="3" eb="4">
      <t>マタ</t>
    </rPh>
    <rPh sb="5" eb="7">
      <t>キョカ</t>
    </rPh>
    <rPh sb="7" eb="9">
      <t>トリケシ</t>
    </rPh>
    <rPh sb="10" eb="12">
      <t>シセツ</t>
    </rPh>
    <rPh sb="15" eb="17">
      <t>チョウサ</t>
    </rPh>
    <rPh sb="17" eb="19">
      <t>タイショウ</t>
    </rPh>
    <rPh sb="19" eb="21">
      <t>キカン</t>
    </rPh>
    <rPh sb="21" eb="24">
      <t>サイシュウビジョウキョウ</t>
    </rPh>
    <rPh sb="24" eb="26">
      <t>ジテン</t>
    </rPh>
    <phoneticPr fontId="22"/>
  </si>
  <si>
    <t>平均値
調査対象期間の平均値</t>
    <rPh sb="5" eb="9">
      <t>チョウサタイショウ</t>
    </rPh>
    <rPh sb="9" eb="11">
      <t>キカン</t>
    </rPh>
    <phoneticPr fontId="22"/>
  </si>
  <si>
    <t>最大値
調査対象期間の最大値</t>
    <rPh sb="0" eb="3">
      <t>サイダイチ</t>
    </rPh>
    <rPh sb="5" eb="11">
      <t>チョウサタイショウキカン</t>
    </rPh>
    <phoneticPr fontId="22"/>
  </si>
  <si>
    <t>排ガス中のダイオキシン濃度の基準超過の場合の対応状況等</t>
    <rPh sb="0" eb="1">
      <t>ハイ</t>
    </rPh>
    <rPh sb="3" eb="4">
      <t>チュウ</t>
    </rPh>
    <rPh sb="11" eb="13">
      <t>ノウド</t>
    </rPh>
    <rPh sb="14" eb="16">
      <t>キジュン</t>
    </rPh>
    <rPh sb="16" eb="18">
      <t>チョウカ</t>
    </rPh>
    <rPh sb="19" eb="21">
      <t>バアイ</t>
    </rPh>
    <rPh sb="22" eb="24">
      <t>タイオウ</t>
    </rPh>
    <rPh sb="24" eb="26">
      <t>ジョウキョウ</t>
    </rPh>
    <rPh sb="26" eb="27">
      <t>トウ</t>
    </rPh>
    <phoneticPr fontId="23"/>
  </si>
  <si>
    <t>焼却残さの種類</t>
    <rPh sb="5" eb="7">
      <t>シュルイ</t>
    </rPh>
    <phoneticPr fontId="2"/>
  </si>
  <si>
    <t>1.有、0.無</t>
    <rPh sb="2" eb="3">
      <t>アリ</t>
    </rPh>
    <rPh sb="6" eb="7">
      <t>ナシ</t>
    </rPh>
    <phoneticPr fontId="22"/>
  </si>
  <si>
    <t>1.適合
2.不適合
3.適用除外
4.炉番号1と共有
5.炉番号1以外と共有</t>
    <phoneticPr fontId="2"/>
  </si>
  <si>
    <t>焼却残さの年間の排出量</t>
    <rPh sb="2" eb="3">
      <t>ザン</t>
    </rPh>
    <rPh sb="5" eb="7">
      <t>ネンカン</t>
    </rPh>
    <phoneticPr fontId="23"/>
  </si>
  <si>
    <t>測定値(ng-TEQ/g)</t>
    <phoneticPr fontId="22"/>
  </si>
  <si>
    <t>燃え殻</t>
    <phoneticPr fontId="22"/>
  </si>
  <si>
    <t>測定値(mg/L)</t>
    <phoneticPr fontId="22"/>
  </si>
  <si>
    <t>焼却残さ中の水銀濃度（溶出量）（調査対象期間）</t>
    <rPh sb="2" eb="3">
      <t>ザン</t>
    </rPh>
    <rPh sb="4" eb="5">
      <t>チュウ</t>
    </rPh>
    <rPh sb="13" eb="14">
      <t>リョウ</t>
    </rPh>
    <phoneticPr fontId="22"/>
  </si>
  <si>
    <t>基準超過判明後の
対応内容</t>
  </si>
  <si>
    <t>対策の実施状況</t>
  </si>
  <si>
    <t>対策後
測定結果
（複数の場合は平均値）</t>
  </si>
  <si>
    <t>最新の措置後の状況
（調査票記入時点）</t>
  </si>
  <si>
    <t>(ng-TEQ/m3N)</t>
  </si>
  <si>
    <r>
      <t xml:space="preserve">基準超過判明後の対応状況（調査票記入時点）
</t>
    </r>
    <r>
      <rPr>
        <b/>
        <sz val="10"/>
        <color rgb="FFFF0000"/>
        <rFont val="游ゴシック"/>
        <family val="3"/>
        <charset val="128"/>
        <scheme val="minor"/>
      </rPr>
      <t>※調査対象期間以降の対応も含む</t>
    </r>
    <phoneticPr fontId="2"/>
  </si>
  <si>
    <t xml:space="preserve"> 2,3,7,8-TeCDD</t>
    <phoneticPr fontId="2"/>
  </si>
  <si>
    <t xml:space="preserve"> 1,2,3,4,7,8-HxCDD</t>
    <phoneticPr fontId="2"/>
  </si>
  <si>
    <r>
      <t xml:space="preserve"> </t>
    </r>
    <r>
      <rPr>
        <sz val="16"/>
        <color rgb="FF000000"/>
        <rFont val="Meiryo UI"/>
        <family val="3"/>
        <charset val="128"/>
      </rPr>
      <t>OCDD</t>
    </r>
    <phoneticPr fontId="2"/>
  </si>
  <si>
    <t xml:space="preserve"> 2,3,7,8-TeCDF</t>
    <phoneticPr fontId="2"/>
  </si>
  <si>
    <r>
      <t xml:space="preserve"> </t>
    </r>
    <r>
      <rPr>
        <sz val="16"/>
        <color rgb="FF000000"/>
        <rFont val="Meiryo UI"/>
        <family val="3"/>
        <charset val="128"/>
      </rPr>
      <t>OCDF</t>
    </r>
    <phoneticPr fontId="2"/>
  </si>
  <si>
    <t>3,4,4',5-TeCB</t>
    <phoneticPr fontId="2"/>
  </si>
  <si>
    <t>3,3',4,4'-TeCB</t>
    <phoneticPr fontId="2"/>
  </si>
  <si>
    <t>排ガス中のダイオキシン類濃度（調査対象期間）</t>
    <rPh sb="15" eb="21">
      <t>チョウサタイショウキカン</t>
    </rPh>
    <phoneticPr fontId="23"/>
  </si>
  <si>
    <t>焼却残さ中等のダイオキシン類濃度（調査対象期間）</t>
    <rPh sb="0" eb="2">
      <t>ショウキャク</t>
    </rPh>
    <rPh sb="2" eb="3">
      <t>ザン</t>
    </rPh>
    <rPh sb="4" eb="5">
      <t>ナカ</t>
    </rPh>
    <rPh sb="5" eb="6">
      <t>トウ</t>
    </rPh>
    <phoneticPr fontId="22"/>
  </si>
  <si>
    <t>自治体名</t>
    <rPh sb="0" eb="1">
      <t>ジ</t>
    </rPh>
    <rPh sb="1" eb="2">
      <t>オサム</t>
    </rPh>
    <rPh sb="2" eb="3">
      <t>カラダ</t>
    </rPh>
    <rPh sb="3" eb="4">
      <t>メイ</t>
    </rPh>
    <phoneticPr fontId="22"/>
  </si>
  <si>
    <t>施設番号</t>
    <phoneticPr fontId="22"/>
  </si>
  <si>
    <t>炉番号</t>
    <rPh sb="0" eb="1">
      <t>ロ</t>
    </rPh>
    <rPh sb="1" eb="2">
      <t>バン</t>
    </rPh>
    <rPh sb="2" eb="3">
      <t>ゴウ</t>
    </rPh>
    <phoneticPr fontId="23"/>
  </si>
  <si>
    <r>
      <t xml:space="preserve">廃止又は
許可取消しの場合
</t>
    </r>
    <r>
      <rPr>
        <sz val="9"/>
        <rFont val="游ゴシック"/>
        <family val="3"/>
        <charset val="128"/>
        <scheme val="minor"/>
      </rPr>
      <t>※調査対象期間最終日の次の日（次年度調査対象期間初日）廃止の場合は、調査対象期間最終日時点の状況を記入</t>
    </r>
    <rPh sb="2" eb="3">
      <t>マタ</t>
    </rPh>
    <rPh sb="5" eb="8">
      <t>キョカト</t>
    </rPh>
    <rPh sb="8" eb="9">
      <t>ケ</t>
    </rPh>
    <rPh sb="11" eb="13">
      <t>バアイ</t>
    </rPh>
    <rPh sb="42" eb="44">
      <t>ハイシ</t>
    </rPh>
    <rPh sb="45" eb="47">
      <t>バアイ</t>
    </rPh>
    <rPh sb="49" eb="51">
      <t>チョウサ</t>
    </rPh>
    <rPh sb="51" eb="53">
      <t>タイショウ</t>
    </rPh>
    <rPh sb="53" eb="55">
      <t>キカン</t>
    </rPh>
    <rPh sb="55" eb="58">
      <t>サイシュウビ</t>
    </rPh>
    <rPh sb="58" eb="60">
      <t>ジテン</t>
    </rPh>
    <rPh sb="61" eb="63">
      <t>ジョウキョウ</t>
    </rPh>
    <rPh sb="64" eb="66">
      <t>キニュウ</t>
    </rPh>
    <phoneticPr fontId="22"/>
  </si>
  <si>
    <t>合計（トン／年）</t>
    <rPh sb="0" eb="1">
      <t>ア</t>
    </rPh>
    <rPh sb="1" eb="2">
      <t>ケイ</t>
    </rPh>
    <rPh sb="6" eb="7">
      <t>ネン</t>
    </rPh>
    <phoneticPr fontId="23"/>
  </si>
  <si>
    <t>①余熱利用のための
設備設置の有無</t>
    <rPh sb="1" eb="3">
      <t>ヨネツ</t>
    </rPh>
    <rPh sb="3" eb="5">
      <t>リヨウ</t>
    </rPh>
    <rPh sb="10" eb="12">
      <t>セツビ</t>
    </rPh>
    <rPh sb="12" eb="14">
      <t>セッチ</t>
    </rPh>
    <rPh sb="15" eb="17">
      <t>ウム</t>
    </rPh>
    <phoneticPr fontId="22"/>
  </si>
  <si>
    <t>燃焼ガス冷却設備の
有無</t>
    <rPh sb="6" eb="8">
      <t>セツビ</t>
    </rPh>
    <rPh sb="10" eb="12">
      <t>ウム</t>
    </rPh>
    <phoneticPr fontId="22"/>
  </si>
  <si>
    <t>排水処理設備の有無</t>
    <rPh sb="4" eb="6">
      <t>セツビ</t>
    </rPh>
    <rPh sb="7" eb="9">
      <t>ウム</t>
    </rPh>
    <phoneticPr fontId="22"/>
  </si>
  <si>
    <t>別表１　　毒性等価係数（WHO-TEF(2006)）</t>
    <phoneticPr fontId="2"/>
  </si>
  <si>
    <r>
      <t xml:space="preserve">○ 調査対象は廃棄物の処理及び清掃に関する法律（昭和45年法律第137号）第15条に基づく許可を受けた（届出し受理された）産業廃棄物焼却施設です。
　なお、令和7年3月31日以前に廃止又は許可取り消しとなった炉（施設）は調査対象ではありません。
○ 許可を受けている施設ごとに調査票を作成いただきますようお願いいたします。ただし、１つの施設にて複数の許可を得ている場合には、１つの調査票を作成していただければ結構です。
○ １つの施設で複数の炉を有する場合には、炉ごとに調査票を作成いただくようお願い致します。
○ </t>
    </r>
    <r>
      <rPr>
        <b/>
        <sz val="14"/>
        <color theme="1"/>
        <rFont val="游ゴシック"/>
        <family val="3"/>
        <charset val="128"/>
        <scheme val="minor"/>
      </rPr>
      <t>調査対象期間は、令和7年度(令和7年4月1日～令和8年3月31日)です。</t>
    </r>
    <r>
      <rPr>
        <sz val="14"/>
        <color theme="1"/>
        <rFont val="游ゴシック"/>
        <family val="3"/>
        <charset val="128"/>
        <scheme val="minor"/>
      </rPr>
      <t xml:space="preserve">
○ 回答方法について、該当する 　　　　　 に記入をお願いいたします。
○ </t>
    </r>
    <r>
      <rPr>
        <sz val="14"/>
        <color rgb="FF00B050"/>
        <rFont val="游ゴシック"/>
        <family val="3"/>
        <charset val="128"/>
        <scheme val="minor"/>
      </rPr>
      <t>緑字の番号</t>
    </r>
    <r>
      <rPr>
        <sz val="14"/>
        <color theme="1"/>
        <rFont val="游ゴシック"/>
        <family val="3"/>
        <charset val="128"/>
        <scheme val="minor"/>
      </rPr>
      <t>は調査要領の項目番号と対応しています。</t>
    </r>
    <rPh sb="318" eb="320">
      <t>キニュウ</t>
    </rPh>
    <phoneticPr fontId="2"/>
  </si>
  <si>
    <r>
      <t>共同煙道設備の確認</t>
    </r>
    <r>
      <rPr>
        <sz val="12"/>
        <color theme="1"/>
        <rFont val="Meiryo UI"/>
        <family val="3"/>
        <charset val="128"/>
      </rPr>
      <t xml:space="preserve"> （排ガス処理設備や煙突を共有する炉が複数ある場合）
</t>
    </r>
    <r>
      <rPr>
        <b/>
        <sz val="12"/>
        <color rgb="FFC85A00"/>
        <rFont val="Meiryo UI"/>
        <family val="3"/>
        <charset val="128"/>
      </rPr>
      <t xml:space="preserve">※炉番号2以降の炉について、以下に該当する場合は選択してください。
　炉番号1の炉と共同煙道設備を有する場合：「1と同設備」を選択
　炉番号1以外の炉と共同煙道設備を有する場合：「1以外と同設備」を選択
</t>
    </r>
    <r>
      <rPr>
        <b/>
        <sz val="12"/>
        <color rgb="FFFF0000"/>
        <rFont val="Meiryo UI"/>
        <family val="3"/>
        <charset val="128"/>
      </rPr>
      <t>　</t>
    </r>
    <r>
      <rPr>
        <b/>
        <sz val="12"/>
        <color theme="1"/>
        <rFont val="Meiryo UI"/>
        <family val="3"/>
        <charset val="128"/>
      </rPr>
      <t>（例：炉番号1は単独煙突で炉番号2と炉番号3が共同煙道を有する場合は、
　　　　　炉番号3において「1以外と同設備」を選択してください。）</t>
    </r>
    <rPh sb="0" eb="4">
      <t>キョウドウエンドウ</t>
    </rPh>
    <rPh sb="4" eb="6">
      <t>セツビ</t>
    </rPh>
    <rPh sb="7" eb="9">
      <t>カクニン</t>
    </rPh>
    <rPh sb="50" eb="52">
      <t>イカ</t>
    </rPh>
    <rPh sb="53" eb="55">
      <t>ガイトウ</t>
    </rPh>
    <rPh sb="57" eb="59">
      <t>バアイ</t>
    </rPh>
    <rPh sb="60" eb="62">
      <t>センタク</t>
    </rPh>
    <rPh sb="71" eb="72">
      <t>ロ</t>
    </rPh>
    <rPh sb="72" eb="74">
      <t>バンゴウ</t>
    </rPh>
    <rPh sb="76" eb="77">
      <t>ロ</t>
    </rPh>
    <rPh sb="78" eb="80">
      <t>キョウドウ</t>
    </rPh>
    <rPh sb="80" eb="82">
      <t>エンドウ</t>
    </rPh>
    <rPh sb="82" eb="84">
      <t>セツビ</t>
    </rPh>
    <rPh sb="85" eb="86">
      <t>ユウ</t>
    </rPh>
    <rPh sb="88" eb="90">
      <t>バアイ</t>
    </rPh>
    <rPh sb="99" eb="101">
      <t>センタク</t>
    </rPh>
    <rPh sb="103" eb="106">
      <t>ロバンゴウ</t>
    </rPh>
    <rPh sb="107" eb="109">
      <t>イガイ</t>
    </rPh>
    <rPh sb="110" eb="111">
      <t>ロ</t>
    </rPh>
    <rPh sb="112" eb="114">
      <t>キョウドウ</t>
    </rPh>
    <rPh sb="114" eb="116">
      <t>エンドウ</t>
    </rPh>
    <rPh sb="116" eb="118">
      <t>セツビ</t>
    </rPh>
    <rPh sb="119" eb="120">
      <t>ユウ</t>
    </rPh>
    <rPh sb="122" eb="124">
      <t>バアイ</t>
    </rPh>
    <rPh sb="127" eb="129">
      <t>イガイ</t>
    </rPh>
    <rPh sb="130" eb="133">
      <t>ドウセツビ</t>
    </rPh>
    <rPh sb="135" eb="137">
      <t>センタク</t>
    </rPh>
    <rPh sb="140" eb="141">
      <t>レイ</t>
    </rPh>
    <rPh sb="142" eb="145">
      <t>ロバンゴウ</t>
    </rPh>
    <rPh sb="147" eb="149">
      <t>タンドク</t>
    </rPh>
    <rPh sb="149" eb="151">
      <t>エントツ</t>
    </rPh>
    <rPh sb="152" eb="155">
      <t>ロバンゴウ</t>
    </rPh>
    <rPh sb="157" eb="160">
      <t>ロバンゴウ</t>
    </rPh>
    <rPh sb="162" eb="164">
      <t>キョウドウ</t>
    </rPh>
    <rPh sb="164" eb="166">
      <t>エンドウ</t>
    </rPh>
    <rPh sb="167" eb="168">
      <t>ユウ</t>
    </rPh>
    <rPh sb="170" eb="172">
      <t>バアイ</t>
    </rPh>
    <rPh sb="180" eb="183">
      <t>ロバンゴウ</t>
    </rPh>
    <rPh sb="190" eb="192">
      <t>イガイ</t>
    </rPh>
    <rPh sb="193" eb="196">
      <t>ドウセツビ</t>
    </rPh>
    <rPh sb="198" eb="200">
      <t>センタク</t>
    </rPh>
    <phoneticPr fontId="2"/>
  </si>
  <si>
    <r>
      <rPr>
        <sz val="16"/>
        <color rgb="FF000000"/>
        <rFont val="Meiryo UI"/>
        <family val="3"/>
        <charset val="128"/>
      </rPr>
      <t>施設の処理能力（１時間当たりトン数 t/h 及び１日当たりトン数 t/d ）</t>
    </r>
    <r>
      <rPr>
        <sz val="12"/>
        <color rgb="FF00B050"/>
        <rFont val="Meiryo UI"/>
        <family val="3"/>
        <charset val="128"/>
      </rPr>
      <t xml:space="preserve">
</t>
    </r>
    <r>
      <rPr>
        <sz val="12"/>
        <color rgb="FF000000"/>
        <rFont val="Meiryo UI"/>
        <family val="3"/>
        <charset val="128"/>
      </rPr>
      <t>※該当するものに処理能力を記入してください。
※処理能力の単位は「t/h」とし、「m³/h」で把握している場合は１m³＝１tとして記入してください。
※</t>
    </r>
    <r>
      <rPr>
        <b/>
        <u/>
        <sz val="12"/>
        <rFont val="Meiryo UI"/>
        <family val="3"/>
        <charset val="128"/>
      </rPr>
      <t>1施設で複数の炉を有する場合において、炉毎の処理能力が不明な場合</t>
    </r>
    <r>
      <rPr>
        <b/>
        <u/>
        <sz val="12"/>
        <color rgb="FF000000"/>
        <rFont val="Meiryo UI"/>
        <family val="3"/>
        <charset val="128"/>
      </rPr>
      <t>は、炉番号が1の炉の調査票にのみ合計値を記入し、他の炉の調査票には、</t>
    </r>
    <r>
      <rPr>
        <b/>
        <u/>
        <sz val="12"/>
        <color rgb="FFC85A00"/>
        <rFont val="Meiryo UI"/>
        <family val="3"/>
        <charset val="128"/>
      </rPr>
      <t>「1に含む」</t>
    </r>
    <r>
      <rPr>
        <b/>
        <u/>
        <sz val="12"/>
        <color rgb="FF000000"/>
        <rFont val="Meiryo UI"/>
        <family val="3"/>
        <charset val="128"/>
      </rPr>
      <t>と記入してください</t>
    </r>
    <r>
      <rPr>
        <sz val="12"/>
        <color rgb="FF000000"/>
        <rFont val="Meiryo UI"/>
        <family val="3"/>
        <charset val="128"/>
      </rPr>
      <t>（合計値を入力した炉の番号が1以外の場合は、「2に含む」、「3に含む」等とする）。</t>
    </r>
    <rPh sb="52" eb="54">
      <t>キニュウ</t>
    </rPh>
    <rPh sb="104" eb="106">
      <t>キニュウ</t>
    </rPh>
    <rPh sb="167" eb="169">
      <t>キニュウ</t>
    </rPh>
    <rPh sb="188" eb="190">
      <t>キニュウ</t>
    </rPh>
    <phoneticPr fontId="2"/>
  </si>
  <si>
    <r>
      <t xml:space="preserve">・有りの場合（調査票記入時点における最新の状況を記入）
</t>
    </r>
    <r>
      <rPr>
        <b/>
        <sz val="16"/>
        <color rgb="FFC85A00"/>
        <rFont val="Meiryo UI"/>
        <family val="3"/>
        <charset val="128"/>
      </rPr>
      <t>※調査対象期間以降の対応も含む</t>
    </r>
    <rPh sb="4" eb="6">
      <t>バアイ</t>
    </rPh>
    <rPh sb="18" eb="20">
      <t>サイシン</t>
    </rPh>
    <rPh sb="21" eb="23">
      <t>ジョウキョウ</t>
    </rPh>
    <rPh sb="24" eb="26">
      <t>キニュウ</t>
    </rPh>
    <phoneticPr fontId="2"/>
  </si>
  <si>
    <r>
      <t>重油等化石燃料の発熱量(</t>
    </r>
    <r>
      <rPr>
        <b/>
        <sz val="16"/>
        <color rgb="FFC85A00"/>
        <rFont val="Meiryo UI"/>
        <family val="3"/>
        <charset val="128"/>
      </rPr>
      <t>F1</t>
    </r>
    <r>
      <rPr>
        <sz val="16"/>
        <color rgb="FF000000"/>
        <rFont val="Meiryo UI"/>
        <family val="3"/>
        <charset val="128"/>
      </rPr>
      <t>)</t>
    </r>
    <rPh sb="8" eb="11">
      <t>ハツネツリョウ</t>
    </rPh>
    <phoneticPr fontId="2"/>
  </si>
  <si>
    <r>
      <t>廃棄物燃料の発熱量(</t>
    </r>
    <r>
      <rPr>
        <b/>
        <sz val="16"/>
        <color rgb="FFC85A00"/>
        <rFont val="Meiryo UI"/>
        <family val="3"/>
        <charset val="128"/>
      </rPr>
      <t>F2</t>
    </r>
    <r>
      <rPr>
        <sz val="16"/>
        <color rgb="FF000000"/>
        <rFont val="Meiryo UI"/>
        <family val="3"/>
        <charset val="128"/>
      </rPr>
      <t xml:space="preserve">)
</t>
    </r>
    <r>
      <rPr>
        <sz val="11"/>
        <color rgb="FF000000"/>
        <rFont val="Meiryo UI"/>
        <family val="3"/>
        <charset val="128"/>
      </rPr>
      <t>(RPF、RDF等有価であるもの)</t>
    </r>
    <rPh sb="6" eb="9">
      <t>ハツネツリョウ</t>
    </rPh>
    <phoneticPr fontId="2"/>
  </si>
  <si>
    <r>
      <t>MWh:</t>
    </r>
    <r>
      <rPr>
        <b/>
        <sz val="16"/>
        <color rgb="FFC85A00"/>
        <rFont val="Meiryo UI"/>
        <family val="3"/>
        <charset val="128"/>
      </rPr>
      <t>E</t>
    </r>
    <phoneticPr fontId="2"/>
  </si>
  <si>
    <r>
      <t>※</t>
    </r>
    <r>
      <rPr>
        <b/>
        <u/>
        <sz val="12"/>
        <color rgb="FFC85A00"/>
        <rFont val="Meiryo UI"/>
        <family val="3"/>
        <charset val="128"/>
      </rPr>
      <t>(27)⑦~⑨</t>
    </r>
    <r>
      <rPr>
        <b/>
        <u/>
        <sz val="12"/>
        <color rgb="FF000000"/>
        <rFont val="Meiryo UI"/>
        <family val="3"/>
        <charset val="128"/>
      </rPr>
      <t>の記入にあたっては、1施設で複数の炉を有する場合において、発電のための設備が各炉で共通の場合は、炉番号が1の炉の調査票にまとめて記入し、他の炉の調査票においては</t>
    </r>
    <r>
      <rPr>
        <b/>
        <u/>
        <sz val="12"/>
        <color rgb="FFC85A00"/>
        <rFont val="Meiryo UI"/>
        <family val="3"/>
        <charset val="128"/>
      </rPr>
      <t>「1に含む」</t>
    </r>
    <r>
      <rPr>
        <b/>
        <u/>
        <sz val="12"/>
        <color rgb="FF000000"/>
        <rFont val="Meiryo UI"/>
        <family val="3"/>
        <charset val="128"/>
      </rPr>
      <t>と記入してください</t>
    </r>
    <r>
      <rPr>
        <sz val="12"/>
        <color rgb="FF000000"/>
        <rFont val="Meiryo UI"/>
        <family val="3"/>
        <charset val="128"/>
      </rPr>
      <t>（設備の値を入力した炉の番号が1以外の場合は、「2に含む」、「3に含む」等とする）。</t>
    </r>
    <rPh sb="72" eb="74">
      <t>キニュウ</t>
    </rPh>
    <rPh sb="95" eb="97">
      <t>キニュウ</t>
    </rPh>
    <phoneticPr fontId="2"/>
  </si>
  <si>
    <r>
      <t>年間の稼働実績日数</t>
    </r>
    <r>
      <rPr>
        <b/>
        <sz val="16"/>
        <color rgb="FFC85A00"/>
        <rFont val="Meiryo UI"/>
        <family val="3"/>
        <charset val="128"/>
      </rPr>
      <t>（調査対象期間）</t>
    </r>
    <rPh sb="5" eb="7">
      <t>ジッセキ</t>
    </rPh>
    <rPh sb="10" eb="16">
      <t>チョウサタイショウキカン</t>
    </rPh>
    <phoneticPr fontId="2"/>
  </si>
  <si>
    <r>
      <t>新規供用施設</t>
    </r>
    <r>
      <rPr>
        <b/>
        <sz val="16"/>
        <color rgb="FFC85A00"/>
        <rFont val="Meiryo UI"/>
        <family val="3"/>
        <charset val="128"/>
      </rPr>
      <t>（調査対象期間）</t>
    </r>
    <rPh sb="7" eb="13">
      <t>チョウサタイショウキカン</t>
    </rPh>
    <phoneticPr fontId="2"/>
  </si>
  <si>
    <r>
      <t>焼却残さの年間の排出量</t>
    </r>
    <r>
      <rPr>
        <b/>
        <sz val="16"/>
        <color rgb="FFC85A00"/>
        <rFont val="Meiryo UI"/>
        <family val="3"/>
        <charset val="128"/>
      </rPr>
      <t>（調査対象期間）</t>
    </r>
    <r>
      <rPr>
        <sz val="16"/>
        <color rgb="FF000000"/>
        <rFont val="Meiryo UI"/>
        <family val="3"/>
        <charset val="128"/>
      </rPr>
      <t xml:space="preserve">
</t>
    </r>
    <r>
      <rPr>
        <sz val="12"/>
        <color rgb="FF000000"/>
        <rFont val="Meiryo UI"/>
        <family val="3"/>
        <charset val="128"/>
      </rPr>
      <t>※「その他」欄には、燃え殻、ばいじん以外の焼却残さの名称を記入してください。
※</t>
    </r>
    <r>
      <rPr>
        <b/>
        <u/>
        <sz val="12"/>
        <color rgb="FF000000"/>
        <rFont val="Meiryo UI"/>
        <family val="3"/>
        <charset val="128"/>
      </rPr>
      <t>1施設で複数の炉を有する場合において、各炉の排出量の内訳が不明な場合は、可能な限り炉毎に按分して記入してください。排出量の合計値の按分が難しい場合は、炉番号が1の炉の調査票に合計値をまとめて記入し、他の炉の調査票には、</t>
    </r>
    <r>
      <rPr>
        <b/>
        <u/>
        <sz val="12"/>
        <color rgb="FFC85A00"/>
        <rFont val="Meiryo UI"/>
        <family val="3"/>
        <charset val="128"/>
      </rPr>
      <t>「1に含む」</t>
    </r>
    <r>
      <rPr>
        <b/>
        <u/>
        <sz val="12"/>
        <color rgb="FF000000"/>
        <rFont val="Meiryo UI"/>
        <family val="3"/>
        <charset val="128"/>
      </rPr>
      <t>と記入してください</t>
    </r>
    <r>
      <rPr>
        <sz val="12"/>
        <rFont val="Meiryo UI"/>
        <family val="3"/>
        <charset val="128"/>
      </rPr>
      <t>（合計値を記入した炉の番号が1以外の場合は、「2に含む」、「3に含む」等とする）。</t>
    </r>
    <rPh sb="101" eb="103">
      <t>ロゴト</t>
    </rPh>
    <rPh sb="108" eb="110">
      <t>キニュウ</t>
    </rPh>
    <rPh sb="117" eb="120">
      <t>ハイシュツリョウ</t>
    </rPh>
    <rPh sb="121" eb="124">
      <t>ゴウケイチ</t>
    </rPh>
    <rPh sb="125" eb="127">
      <t>アンブン</t>
    </rPh>
    <rPh sb="128" eb="129">
      <t>ムズカ</t>
    </rPh>
    <rPh sb="147" eb="150">
      <t>ゴウケイチ</t>
    </rPh>
    <rPh sb="155" eb="157">
      <t>キニュウ</t>
    </rPh>
    <rPh sb="176" eb="178">
      <t>キニュウ</t>
    </rPh>
    <rPh sb="189" eb="191">
      <t>キニュウ</t>
    </rPh>
    <phoneticPr fontId="2"/>
  </si>
  <si>
    <r>
      <t>焼却残さ中のダイオキシン類濃度 </t>
    </r>
    <r>
      <rPr>
        <b/>
        <sz val="16"/>
        <color rgb="FFC85A00"/>
        <rFont val="Meiryo UI"/>
        <family val="3"/>
        <charset val="128"/>
      </rPr>
      <t>（調査対象期間）</t>
    </r>
    <rPh sb="17" eb="23">
      <t>チョウサタイショウキカン</t>
    </rPh>
    <phoneticPr fontId="2"/>
  </si>
  <si>
    <r>
      <t xml:space="preserve">・測定有りの場合
</t>
    </r>
    <r>
      <rPr>
        <sz val="14"/>
        <color rgb="FF000000"/>
        <rFont val="Meiryo UI"/>
        <family val="3"/>
        <charset val="128"/>
      </rPr>
      <t xml:space="preserve">※行政検査・自主検査を含めた測定結果を記入してください。
※TEF(2006)（別表1）を用いた値を記入して下さい。
※濃度は有効数字2桁でご記入ください。
※１回のみ測定した場合は、同じ測定値を平均値と最大値の両方に記入してください。
</t>
    </r>
    <rPh sb="3" eb="4">
      <t>ア</t>
    </rPh>
    <rPh sb="6" eb="8">
      <t>バアイ</t>
    </rPh>
    <phoneticPr fontId="2"/>
  </si>
  <si>
    <r>
      <t xml:space="preserve">・有りの場合　以下の表に記入してください。
</t>
    </r>
    <r>
      <rPr>
        <sz val="12"/>
        <color rgb="FF000000"/>
        <rFont val="Meiryo UI"/>
        <family val="3"/>
        <charset val="128"/>
      </rPr>
      <t>※１回のみ測定した場合は、同じ測定値を平均値と最大値の両方に記入してください。</t>
    </r>
    <rPh sb="4" eb="6">
      <t>バアイ</t>
    </rPh>
    <rPh sb="7" eb="9">
      <t>イカ</t>
    </rPh>
    <rPh sb="10" eb="11">
      <t>ヒョウ</t>
    </rPh>
    <rPh sb="12" eb="14">
      <t>キニュウ</t>
    </rPh>
    <phoneticPr fontId="2"/>
  </si>
  <si>
    <r>
      <t>焼却残さ中の水銀濃度 （溶出量）</t>
    </r>
    <r>
      <rPr>
        <b/>
        <sz val="16"/>
        <color rgb="FFC85A00"/>
        <rFont val="Meiryo UI"/>
        <family val="3"/>
        <charset val="128"/>
      </rPr>
      <t>（調査対象期間）</t>
    </r>
    <r>
      <rPr>
        <sz val="16"/>
        <color rgb="FF000000"/>
        <rFont val="Meiryo UI"/>
        <family val="3"/>
        <charset val="128"/>
      </rPr>
      <t xml:space="preserve">
（測定を行っている場合のみ）</t>
    </r>
    <r>
      <rPr>
        <sz val="16"/>
        <color rgb="FF00B050"/>
        <rFont val="Meiryo UI"/>
        <family val="3"/>
        <charset val="128"/>
      </rPr>
      <t xml:space="preserve">
</t>
    </r>
    <r>
      <rPr>
        <sz val="12"/>
        <color rgb="FF000000"/>
        <rFont val="Meiryo UI"/>
        <family val="3"/>
        <charset val="128"/>
      </rPr>
      <t>※それぞれの測定量が定量下限値を下回る場合は、「&lt;0.001」のように記入し、検出限界値を下回る場合は、「ND」と表記すること。</t>
    </r>
    <r>
      <rPr>
        <sz val="16"/>
        <color rgb="FF000000"/>
        <rFont val="Meiryo UI"/>
        <family val="3"/>
        <charset val="128"/>
      </rPr>
      <t xml:space="preserve">
</t>
    </r>
    <r>
      <rPr>
        <sz val="12"/>
        <color rgb="FF000000"/>
        <rFont val="Meiryo UI"/>
        <family val="3"/>
        <charset val="128"/>
      </rPr>
      <t>※１回のみ測定した場合は、同じ測定値を平均値と最大値の両方に記入してください。</t>
    </r>
    <rPh sb="17" eb="23">
      <t>チョウサタイショウキカン</t>
    </rPh>
    <phoneticPr fontId="2"/>
  </si>
  <si>
    <r>
      <t>余熱を電力利用していない場合は、</t>
    </r>
    <r>
      <rPr>
        <b/>
        <sz val="16"/>
        <color rgb="FFC85A00"/>
        <rFont val="Meiryo UI"/>
        <family val="3"/>
        <charset val="128"/>
      </rPr>
      <t>(27)⑦</t>
    </r>
    <r>
      <rPr>
        <sz val="16"/>
        <color rgb="FF000000"/>
        <rFont val="Meiryo UI"/>
        <family val="3"/>
        <charset val="128"/>
      </rPr>
      <t>へお進みください。</t>
    </r>
    <rPh sb="0" eb="2">
      <t>ヨネツ</t>
    </rPh>
    <rPh sb="3" eb="5">
      <t>デンリョク</t>
    </rPh>
    <phoneticPr fontId="2"/>
  </si>
  <si>
    <r>
      <t>余熱を電力利用以外で利用していない場合は、</t>
    </r>
    <r>
      <rPr>
        <b/>
        <sz val="16"/>
        <color rgb="FFC85A00"/>
        <rFont val="Meiryo UI"/>
        <family val="3"/>
        <charset val="128"/>
      </rPr>
      <t>(28)</t>
    </r>
    <r>
      <rPr>
        <sz val="16"/>
        <color rgb="FF000000"/>
        <rFont val="Meiryo UI"/>
        <family val="3"/>
        <charset val="128"/>
      </rPr>
      <t>へお進みください。</t>
    </r>
    <rPh sb="0" eb="2">
      <t>ヨネツ</t>
    </rPh>
    <rPh sb="3" eb="5">
      <t>デンリョク</t>
    </rPh>
    <rPh sb="7" eb="9">
      <t>イガイ</t>
    </rPh>
    <rPh sb="10" eb="12">
      <t>リヨウ</t>
    </rPh>
    <phoneticPr fontId="2"/>
  </si>
  <si>
    <r>
      <t>→</t>
    </r>
    <r>
      <rPr>
        <b/>
        <sz val="16"/>
        <color rgb="FFC85A00"/>
        <rFont val="Meiryo UI"/>
        <family val="3"/>
        <charset val="128"/>
      </rPr>
      <t xml:space="preserve"> (28)</t>
    </r>
    <r>
      <rPr>
        <sz val="16"/>
        <color rgb="FF000000"/>
        <rFont val="Meiryo UI"/>
        <family val="3"/>
        <charset val="128"/>
      </rPr>
      <t>へお進みください。</t>
    </r>
    <phoneticPr fontId="2"/>
  </si>
  <si>
    <r>
      <t>排ガス中のダイオキシン類濃度を測定していない場合は、</t>
    </r>
    <r>
      <rPr>
        <b/>
        <sz val="16"/>
        <color rgb="FFC85A00"/>
        <rFont val="Meiryo UI"/>
        <family val="3"/>
        <charset val="128"/>
      </rPr>
      <t>(27)</t>
    </r>
    <r>
      <rPr>
        <sz val="16"/>
        <color rgb="FF000000"/>
        <rFont val="Meiryo UI"/>
        <family val="3"/>
        <charset val="128"/>
      </rPr>
      <t>へお進みください。</t>
    </r>
    <rPh sb="0" eb="1">
      <t>ハイ</t>
    </rPh>
    <rPh sb="3" eb="4">
      <t>チュウ</t>
    </rPh>
    <rPh sb="11" eb="12">
      <t>ルイ</t>
    </rPh>
    <rPh sb="12" eb="14">
      <t>ノウド</t>
    </rPh>
    <rPh sb="15" eb="17">
      <t>ソクテイ</t>
    </rPh>
    <rPh sb="22" eb="24">
      <t>バアイ</t>
    </rPh>
    <phoneticPr fontId="2"/>
  </si>
  <si>
    <t>測定結果が未記入です</t>
    <rPh sb="0" eb="2">
      <t>ソクテイ</t>
    </rPh>
    <rPh sb="2" eb="4">
      <t>ケッカ</t>
    </rPh>
    <rPh sb="5" eb="8">
      <t>ミキニュウ</t>
    </rPh>
    <phoneticPr fontId="2"/>
  </si>
  <si>
    <t>黄色の欄はエクセルのプルダウンから選択肢を選んで回答してください。</t>
    <rPh sb="0" eb="2">
      <t>キイロ</t>
    </rPh>
    <rPh sb="3" eb="4">
      <t>ラン</t>
    </rPh>
    <rPh sb="17" eb="20">
      <t>センタクシ</t>
    </rPh>
    <rPh sb="21" eb="22">
      <t>エラ</t>
    </rPh>
    <rPh sb="24" eb="26">
      <t>カイトウ</t>
    </rPh>
    <phoneticPr fontId="2"/>
  </si>
  <si>
    <t>t/ｈ</t>
  </si>
  <si>
    <t>t/ｈ</t>
    <phoneticPr fontId="2"/>
  </si>
  <si>
    <r>
      <t>余熱利用の状況
余熱利用のための設備(廃熱ボイラや熱交換器)の有無</t>
    </r>
    <r>
      <rPr>
        <b/>
        <sz val="16"/>
        <color rgb="FF000000"/>
        <rFont val="Meiryo UI"/>
        <family val="3"/>
        <charset val="128"/>
      </rPr>
      <t>…</t>
    </r>
    <r>
      <rPr>
        <b/>
        <sz val="16"/>
        <rFont val="Meiryo UI"/>
        <family val="3"/>
        <charset val="128"/>
      </rPr>
      <t>①</t>
    </r>
    <rPh sb="31" eb="33">
      <t>ウム</t>
    </rPh>
    <phoneticPr fontId="2"/>
  </si>
  <si>
    <r>
      <rPr>
        <sz val="14"/>
        <color rgb="FF000000"/>
        <rFont val="Meiryo UI"/>
        <family val="3"/>
        <charset val="128"/>
      </rPr>
      <t>調査対象期間に焼却処理された
廃棄物の総発熱量（</t>
    </r>
    <r>
      <rPr>
        <sz val="14"/>
        <color rgb="FFC85A00"/>
        <rFont val="Meiryo UI"/>
        <family val="3"/>
        <charset val="128"/>
      </rPr>
      <t>Iw</t>
    </r>
    <r>
      <rPr>
        <sz val="14"/>
        <color rgb="FF000000"/>
        <rFont val="Meiryo UI"/>
        <family val="3"/>
        <charset val="128"/>
      </rPr>
      <t>）</t>
    </r>
    <r>
      <rPr>
        <b/>
        <sz val="14"/>
        <color rgb="FF000000"/>
        <rFont val="Meiryo UI"/>
        <family val="3"/>
        <charset val="128"/>
      </rPr>
      <t>…</t>
    </r>
    <r>
      <rPr>
        <b/>
        <sz val="14"/>
        <rFont val="Meiryo UI"/>
        <family val="3"/>
        <charset val="128"/>
      </rPr>
      <t>②</t>
    </r>
    <r>
      <rPr>
        <sz val="14"/>
        <color rgb="FF000000"/>
        <rFont val="Meiryo UI"/>
        <family val="3"/>
        <charset val="128"/>
      </rPr>
      <t xml:space="preserve">
※</t>
    </r>
    <r>
      <rPr>
        <b/>
        <sz val="12"/>
        <color rgb="FFC85A00"/>
        <rFont val="Meiryo UI"/>
        <family val="3"/>
        <charset val="128"/>
      </rPr>
      <t>(24)調査対象期間の焼却実績に記入したもの</t>
    </r>
    <r>
      <rPr>
        <sz val="12"/>
        <color rgb="FF000000"/>
        <rFont val="Meiryo UI"/>
        <family val="3"/>
        <charset val="128"/>
      </rPr>
      <t>の総発熱量</t>
    </r>
    <rPh sb="0" eb="2">
      <t>チョウサ</t>
    </rPh>
    <rPh sb="2" eb="4">
      <t>タイショウ</t>
    </rPh>
    <rPh sb="4" eb="6">
      <t>キカン</t>
    </rPh>
    <rPh sb="9" eb="11">
      <t>ショリ</t>
    </rPh>
    <rPh sb="35" eb="37">
      <t>チョウサ</t>
    </rPh>
    <rPh sb="37" eb="41">
      <t>タイショウキカン</t>
    </rPh>
    <rPh sb="42" eb="44">
      <t>ショウキャク</t>
    </rPh>
    <rPh sb="44" eb="46">
      <t>ジッセキ</t>
    </rPh>
    <phoneticPr fontId="2"/>
  </si>
  <si>
    <r>
      <rPr>
        <sz val="14"/>
        <color rgb="FF000000"/>
        <rFont val="Meiryo UI"/>
        <family val="3"/>
        <charset val="128"/>
      </rPr>
      <t>調査対象期間に投入した
廃棄物以外の燃料(重油等化石燃料、廃棄物燃料)の総発熱量（</t>
    </r>
    <r>
      <rPr>
        <sz val="14"/>
        <color rgb="FFC85A00"/>
        <rFont val="Meiryo UI"/>
        <family val="3"/>
        <charset val="128"/>
      </rPr>
      <t>Fa</t>
    </r>
    <r>
      <rPr>
        <sz val="14"/>
        <color rgb="FF000000"/>
        <rFont val="Meiryo UI"/>
        <family val="3"/>
        <charset val="128"/>
      </rPr>
      <t>）</t>
    </r>
    <r>
      <rPr>
        <b/>
        <sz val="14"/>
        <color rgb="FF000000"/>
        <rFont val="Meiryo UI"/>
        <family val="3"/>
        <charset val="128"/>
      </rPr>
      <t>…③</t>
    </r>
    <r>
      <rPr>
        <sz val="11"/>
        <color rgb="FF000000"/>
        <rFont val="Meiryo UI"/>
        <family val="3"/>
        <charset val="128"/>
      </rPr>
      <t xml:space="preserve">
</t>
    </r>
    <r>
      <rPr>
        <sz val="12"/>
        <color rgb="FF000000"/>
        <rFont val="Meiryo UI"/>
        <family val="3"/>
        <charset val="128"/>
      </rPr>
      <t>※</t>
    </r>
    <r>
      <rPr>
        <b/>
        <sz val="12"/>
        <color rgb="FFC85A00"/>
        <rFont val="Meiryo UI"/>
        <family val="3"/>
        <charset val="128"/>
      </rPr>
      <t>(24)調査対象期間の焼却実績に記入したものはここに含めない</t>
    </r>
    <r>
      <rPr>
        <sz val="12"/>
        <color rgb="FF000000"/>
        <rFont val="Meiryo UI"/>
        <family val="3"/>
        <charset val="128"/>
      </rPr>
      <t>で下さい。</t>
    </r>
    <rPh sb="0" eb="2">
      <t>チョウサ</t>
    </rPh>
    <rPh sb="2" eb="4">
      <t>タイショウ</t>
    </rPh>
    <rPh sb="4" eb="6">
      <t>キカン</t>
    </rPh>
    <rPh sb="23" eb="24">
      <t>トウ</t>
    </rPh>
    <rPh sb="24" eb="26">
      <t>カセキ</t>
    </rPh>
    <rPh sb="26" eb="28">
      <t>ネンリョウ</t>
    </rPh>
    <rPh sb="52" eb="54">
      <t>チョウサ</t>
    </rPh>
    <rPh sb="54" eb="56">
      <t>タイショウ</t>
    </rPh>
    <rPh sb="56" eb="58">
      <t>キカン</t>
    </rPh>
    <rPh sb="59" eb="61">
      <t>ショウキャク</t>
    </rPh>
    <rPh sb="61" eb="63">
      <t>ジッセキ</t>
    </rPh>
    <phoneticPr fontId="2"/>
  </si>
  <si>
    <r>
      <t>発電能力及び実績（</t>
    </r>
    <r>
      <rPr>
        <b/>
        <sz val="16"/>
        <color rgb="FFC85A00"/>
        <rFont val="Meiryo UI"/>
        <family val="3"/>
        <charset val="128"/>
      </rPr>
      <t>(27)④</t>
    </r>
    <r>
      <rPr>
        <sz val="16"/>
        <color rgb="FF000000"/>
        <rFont val="Meiryo UI"/>
        <family val="3"/>
        <charset val="128"/>
      </rPr>
      <t>で電力利用にチェックされた方）</t>
    </r>
    <r>
      <rPr>
        <b/>
        <sz val="16"/>
        <color rgb="FF000000"/>
        <rFont val="Meiryo UI"/>
        <family val="3"/>
        <charset val="128"/>
      </rPr>
      <t>…⑥</t>
    </r>
    <r>
      <rPr>
        <sz val="16"/>
        <color rgb="FF000000"/>
        <rFont val="Meiryo UI"/>
        <family val="3"/>
        <charset val="128"/>
      </rPr>
      <t xml:space="preserve">
</t>
    </r>
    <r>
      <rPr>
        <sz val="11"/>
        <rFont val="Meiryo UI"/>
        <family val="3"/>
        <charset val="128"/>
      </rPr>
      <t>※</t>
    </r>
    <r>
      <rPr>
        <b/>
        <u/>
        <sz val="11"/>
        <rFont val="Meiryo UI"/>
        <family val="3"/>
        <charset val="128"/>
      </rPr>
      <t>1施設で複数の炉を有する場合において、発電のための設備が各炉で共通の場合は、炉番号が1の炉の調査票にまとめて記入し、他の炉の調査票には</t>
    </r>
    <r>
      <rPr>
        <b/>
        <u/>
        <sz val="11"/>
        <color rgb="FFC85A00"/>
        <rFont val="Meiryo UI"/>
        <family val="3"/>
        <charset val="128"/>
      </rPr>
      <t>「1に含む」</t>
    </r>
    <r>
      <rPr>
        <b/>
        <u/>
        <sz val="11"/>
        <rFont val="Meiryo UI"/>
        <family val="3"/>
        <charset val="128"/>
      </rPr>
      <t>と記入してください</t>
    </r>
    <r>
      <rPr>
        <sz val="11"/>
        <rFont val="Meiryo UI"/>
        <family val="3"/>
        <charset val="128"/>
      </rPr>
      <t>（設備の値を入力した炉の番号が1以外の場合は、「2に含む」、「3に含む」等とする）。</t>
    </r>
    <rPh sb="87" eb="89">
      <t>キニュウ</t>
    </rPh>
    <rPh sb="107" eb="109">
      <t>キニュウ</t>
    </rPh>
    <phoneticPr fontId="2"/>
  </si>
  <si>
    <r>
      <t>総余熱利用量実績（</t>
    </r>
    <r>
      <rPr>
        <b/>
        <sz val="16"/>
        <color rgb="FFC85A00"/>
        <rFont val="Meiryo UI"/>
        <family val="3"/>
        <charset val="128"/>
      </rPr>
      <t>(27)④</t>
    </r>
    <r>
      <rPr>
        <sz val="16"/>
        <color rgb="FF000000"/>
        <rFont val="Meiryo UI"/>
        <family val="3"/>
        <charset val="128"/>
      </rPr>
      <t>で電力利用以外の利用方法にチェックされた方）</t>
    </r>
    <r>
      <rPr>
        <b/>
        <sz val="16"/>
        <color rgb="FF000000"/>
        <rFont val="Meiryo UI"/>
        <family val="3"/>
        <charset val="128"/>
      </rPr>
      <t>…⑦</t>
    </r>
    <phoneticPr fontId="2"/>
  </si>
  <si>
    <r>
      <t>ボイラーの蒸気条件と年間蒸気発生量の記入をお願いします。</t>
    </r>
    <r>
      <rPr>
        <b/>
        <sz val="16"/>
        <color rgb="FF000000"/>
        <rFont val="Meiryo UI"/>
        <family val="3"/>
        <charset val="128"/>
      </rPr>
      <t>…⑧</t>
    </r>
    <phoneticPr fontId="2"/>
  </si>
  <si>
    <r>
      <t>熱回収率実績値</t>
    </r>
    <r>
      <rPr>
        <b/>
        <sz val="16"/>
        <color rgb="FF000000"/>
        <rFont val="Meiryo UI"/>
        <family val="3"/>
        <charset val="128"/>
      </rPr>
      <t>…⑨</t>
    </r>
    <r>
      <rPr>
        <sz val="16"/>
        <color rgb="FF000000"/>
        <rFont val="Meiryo UI"/>
        <family val="3"/>
        <charset val="128"/>
      </rPr>
      <t xml:space="preserve">
</t>
    </r>
    <r>
      <rPr>
        <sz val="12"/>
        <color rgb="FF000000"/>
        <rFont val="Meiryo UI"/>
        <family val="3"/>
        <charset val="128"/>
      </rPr>
      <t>※熱回収率実績値は、次の式で算定します。</t>
    </r>
    <rPh sb="20" eb="21">
      <t>ツギ</t>
    </rPh>
    <phoneticPr fontId="2"/>
  </si>
  <si>
    <r>
      <t>利用方法</t>
    </r>
    <r>
      <rPr>
        <b/>
        <sz val="16"/>
        <color rgb="FF000000"/>
        <rFont val="Meiryo UI"/>
        <family val="3"/>
        <charset val="128"/>
      </rPr>
      <t>…④、⑤</t>
    </r>
    <r>
      <rPr>
        <sz val="16"/>
        <color rgb="FF000000"/>
        <rFont val="Meiryo UI"/>
        <family val="3"/>
        <charset val="128"/>
      </rPr>
      <t xml:space="preserve">
</t>
    </r>
    <r>
      <rPr>
        <sz val="12"/>
        <color rgb="FF000000"/>
        <rFont val="Meiryo UI"/>
        <family val="3"/>
        <charset val="128"/>
      </rPr>
      <t>※ボイラーや熱交換器で発生した蒸気や温水の利用方法として該当する項目全てに○を記入してください。
※利用方法については、具体的に記入してください。
※場内は焼却施設と同一敷地での利用、場外は敷地外での利用を指します。
※余熱利用方法の分類は別表２を参照ください。</t>
    </r>
    <phoneticPr fontId="2"/>
  </si>
  <si>
    <r>
      <t xml:space="preserve">排ガス中のダイオキシン類濃度 　測定の有無
</t>
    </r>
    <r>
      <rPr>
        <b/>
        <sz val="16"/>
        <color rgb="FFC85A00"/>
        <rFont val="Meiryo UI"/>
        <family val="3"/>
        <charset val="128"/>
      </rPr>
      <t>（調査対象期間。酸素濃度12％換算値）</t>
    </r>
    <rPh sb="16" eb="18">
      <t>ソクテイ</t>
    </rPh>
    <rPh sb="19" eb="21">
      <t>ウム</t>
    </rPh>
    <rPh sb="22" eb="28">
      <t>チョウサタイショウキカン</t>
    </rPh>
    <phoneticPr fontId="2"/>
  </si>
  <si>
    <t>(8)-1</t>
    <phoneticPr fontId="22"/>
  </si>
  <si>
    <t>(8)-2</t>
    <phoneticPr fontId="22"/>
  </si>
  <si>
    <t>(10)</t>
    <phoneticPr fontId="22"/>
  </si>
  <si>
    <t>(15)</t>
    <phoneticPr fontId="22"/>
  </si>
  <si>
    <t>(23)-3</t>
    <phoneticPr fontId="22"/>
  </si>
  <si>
    <t>(23)-4</t>
    <phoneticPr fontId="22"/>
  </si>
  <si>
    <t>(23)-5</t>
    <phoneticPr fontId="22"/>
  </si>
  <si>
    <t>(23)-6</t>
    <phoneticPr fontId="22"/>
  </si>
  <si>
    <t>(23)-7</t>
    <phoneticPr fontId="22"/>
  </si>
  <si>
    <t>許可番号</t>
    <rPh sb="2" eb="4">
      <t>バンゴウ</t>
    </rPh>
    <phoneticPr fontId="22"/>
  </si>
  <si>
    <t>共同煙道設備の
確認
炉番号2以降の炉
について該当する場合は、
「1と同設備」
または
「1以外と同設備」を入力</t>
  </si>
  <si>
    <r>
      <t>※</t>
    </r>
    <r>
      <rPr>
        <b/>
        <sz val="11"/>
        <color rgb="FFFF0000"/>
        <rFont val="游ゴシック"/>
        <family val="3"/>
        <charset val="128"/>
      </rPr>
      <t>新規の施設</t>
    </r>
    <r>
      <rPr>
        <b/>
        <sz val="11"/>
        <rFont val="游ゴシック"/>
        <family val="3"/>
        <charset val="128"/>
      </rPr>
      <t>の場合は、データの貼り付け後、</t>
    </r>
    <r>
      <rPr>
        <b/>
        <sz val="11"/>
        <color rgb="FFFF0000"/>
        <rFont val="游ゴシック"/>
        <family val="3"/>
        <charset val="128"/>
      </rPr>
      <t>「自治体番号」、「自治体名」、「施設番号」</t>
    </r>
    <r>
      <rPr>
        <b/>
        <sz val="11"/>
        <rFont val="游ゴシック"/>
        <family val="3"/>
        <charset val="128"/>
      </rPr>
      <t>を忘れずに記入してください。背景色が薄ピンク色のセルには追加記入が必要です。</t>
    </r>
    <rPh sb="1" eb="3">
      <t>シンキ</t>
    </rPh>
    <rPh sb="4" eb="6">
      <t>シセツ</t>
    </rPh>
    <rPh sb="7" eb="9">
      <t>バアイ</t>
    </rPh>
    <phoneticPr fontId="22"/>
  </si>
  <si>
    <r>
      <t xml:space="preserve">構造基準・維持管理基準の適合状況
</t>
    </r>
    <r>
      <rPr>
        <b/>
        <sz val="14"/>
        <color rgb="FFC85A00"/>
        <rFont val="Meiryo UI"/>
        <family val="3"/>
        <charset val="128"/>
      </rPr>
      <t xml:space="preserve">（調査対象期間最終日時点）
</t>
    </r>
    <r>
      <rPr>
        <sz val="14"/>
        <color rgb="FF000000"/>
        <rFont val="Meiryo UI"/>
        <family val="3"/>
        <charset val="128"/>
      </rPr>
      <t>※該当するものに必要事項を記入してください。
平成14年から施行されている構造基準・維持管理基準に適合しているか</t>
    </r>
    <rPh sb="18" eb="20">
      <t>チョウサ</t>
    </rPh>
    <rPh sb="20" eb="22">
      <t>タイショウ</t>
    </rPh>
    <rPh sb="22" eb="24">
      <t>キカン</t>
    </rPh>
    <rPh sb="24" eb="27">
      <t>サイシュウビ</t>
    </rPh>
    <rPh sb="27" eb="29">
      <t>ジテン</t>
    </rPh>
    <phoneticPr fontId="2"/>
  </si>
  <si>
    <r>
      <t xml:space="preserve">許可番号
</t>
    </r>
    <r>
      <rPr>
        <b/>
        <sz val="12"/>
        <color rgb="FFC85A00"/>
        <rFont val="Meiryo UI"/>
        <family val="3"/>
        <charset val="128"/>
      </rPr>
      <t>（調査対象期間最終日時点）</t>
    </r>
    <rPh sb="2" eb="4">
      <t>バンゴウ</t>
    </rPh>
    <rPh sb="6" eb="8">
      <t>チョウサ</t>
    </rPh>
    <rPh sb="8" eb="10">
      <t>タイショウ</t>
    </rPh>
    <rPh sb="10" eb="12">
      <t>キカン</t>
    </rPh>
    <rPh sb="12" eb="15">
      <t>サイシュウビ</t>
    </rPh>
    <rPh sb="15" eb="17">
      <t>ジテン</t>
    </rPh>
    <phoneticPr fontId="2"/>
  </si>
  <si>
    <r>
      <t xml:space="preserve">設置許可（届出）年月日
</t>
    </r>
    <r>
      <rPr>
        <b/>
        <sz val="12"/>
        <color rgb="FFC85A00"/>
        <rFont val="Meiryo UI"/>
        <family val="3"/>
        <charset val="128"/>
      </rPr>
      <t>（最初の設置許可年月日）</t>
    </r>
    <rPh sb="13" eb="15">
      <t>サイショ</t>
    </rPh>
    <rPh sb="16" eb="18">
      <t>セッチ</t>
    </rPh>
    <rPh sb="18" eb="20">
      <t>キョカ</t>
    </rPh>
    <rPh sb="20" eb="23">
      <t>ネンガッピ</t>
    </rPh>
    <phoneticPr fontId="2"/>
  </si>
  <si>
    <r>
      <t>稼働状況</t>
    </r>
    <r>
      <rPr>
        <b/>
        <sz val="16"/>
        <color rgb="FFC85A00"/>
        <rFont val="Meiryo UI"/>
        <family val="3"/>
        <charset val="128"/>
      </rPr>
      <t>（調査対象期間最終日時点）</t>
    </r>
    <r>
      <rPr>
        <sz val="16"/>
        <color rgb="FF000000"/>
        <rFont val="Meiryo UI"/>
        <family val="3"/>
        <charset val="128"/>
      </rPr>
      <t xml:space="preserve">　
</t>
    </r>
    <r>
      <rPr>
        <sz val="11"/>
        <color rgb="FF000000"/>
        <rFont val="Meiryo UI"/>
        <family val="3"/>
        <charset val="128"/>
      </rPr>
      <t>※稼働状況を選択後、該当する項目に回答してください。
（年月日はyyyy/mm/ddの形式で記入）
※「4.休止中」：休止届出がなされているもの。
※調査対象期間最終日に廃止の場合は、調査対象期間最終日の状況を記入してください。
※調査対象期間中に廃止又は許可取り消しとなった炉については、調査対象期間最終日の解体状況を記入してください。</t>
    </r>
    <rPh sb="7" eb="9">
      <t>タイショウ</t>
    </rPh>
    <rPh sb="14" eb="16">
      <t>ジテン</t>
    </rPh>
    <rPh sb="20" eb="24">
      <t>カドウジョウキョウ</t>
    </rPh>
    <rPh sb="25" eb="28">
      <t>センタクゴ</t>
    </rPh>
    <rPh sb="33" eb="35">
      <t>コウモク</t>
    </rPh>
    <rPh sb="36" eb="38">
      <t>カイトウ</t>
    </rPh>
    <rPh sb="47" eb="50">
      <t>ネンガッピ</t>
    </rPh>
    <rPh sb="96" eb="98">
      <t>タイショウ</t>
    </rPh>
    <rPh sb="113" eb="115">
      <t>タイショウ</t>
    </rPh>
    <rPh sb="137" eb="139">
      <t>タイショウ</t>
    </rPh>
    <rPh sb="141" eb="142">
      <t>チュウ</t>
    </rPh>
    <rPh sb="166" eb="168">
      <t>タイショウ</t>
    </rPh>
    <phoneticPr fontId="2"/>
  </si>
  <si>
    <r>
      <t>年間の焼却量（ｔ/年）　</t>
    </r>
    <r>
      <rPr>
        <b/>
        <sz val="16"/>
        <color rgb="FFC85A00"/>
        <rFont val="Meiryo UI"/>
        <family val="3"/>
        <charset val="128"/>
      </rPr>
      <t>※調査対象期間の焼却実績</t>
    </r>
    <r>
      <rPr>
        <sz val="16"/>
        <color rgb="FF000000"/>
        <rFont val="Meiryo UI"/>
        <family val="3"/>
        <charset val="128"/>
      </rPr>
      <t xml:space="preserve">
</t>
    </r>
    <r>
      <rPr>
        <sz val="11"/>
        <color rgb="FF000000"/>
        <rFont val="Meiryo UI"/>
        <family val="3"/>
        <charset val="128"/>
      </rPr>
      <t>※</t>
    </r>
    <r>
      <rPr>
        <b/>
        <u/>
        <sz val="11"/>
        <rFont val="Meiryo UI"/>
        <family val="3"/>
        <charset val="128"/>
      </rPr>
      <t>１施設で複数の炉を有する場合において</t>
    </r>
    <r>
      <rPr>
        <b/>
        <u/>
        <sz val="11"/>
        <color rgb="FF000000"/>
        <rFont val="Meiryo UI"/>
        <family val="3"/>
        <charset val="128"/>
      </rPr>
      <t>、各炉の焼却量の内訳が不明な場合は、</t>
    </r>
    <r>
      <rPr>
        <b/>
        <u/>
        <sz val="11"/>
        <rFont val="Meiryo UI"/>
        <family val="3"/>
        <charset val="128"/>
      </rPr>
      <t>可能な限り炉毎に按分して記入してください。焼却量の按分が難しい場合は、炉番号が1の炉の調査票にまとめて記入し、他の炉の調査票には、</t>
    </r>
    <r>
      <rPr>
        <b/>
        <u/>
        <sz val="11"/>
        <color rgb="FFC85A00"/>
        <rFont val="Meiryo UI"/>
        <family val="3"/>
        <charset val="128"/>
      </rPr>
      <t>「1に含む」</t>
    </r>
    <r>
      <rPr>
        <b/>
        <u/>
        <sz val="11"/>
        <rFont val="Meiryo UI"/>
        <family val="3"/>
        <charset val="128"/>
      </rPr>
      <t>と記入してください</t>
    </r>
    <r>
      <rPr>
        <sz val="11"/>
        <rFont val="Meiryo UI"/>
        <family val="3"/>
        <charset val="128"/>
      </rPr>
      <t>（焼却量を記入した炉番号が1以外の場合は、「2に含む」、「3に含む」等とする）。焼却実績が不明の場合、</t>
    </r>
    <r>
      <rPr>
        <b/>
        <sz val="11"/>
        <color rgb="FFC85A00"/>
        <rFont val="Meiryo UI"/>
        <family val="3"/>
        <charset val="128"/>
      </rPr>
      <t>合計欄に「不明」と記入</t>
    </r>
    <r>
      <rPr>
        <sz val="11"/>
        <rFont val="Meiryo UI"/>
        <family val="3"/>
        <charset val="128"/>
      </rPr>
      <t>してください。</t>
    </r>
    <r>
      <rPr>
        <sz val="11"/>
        <color rgb="FFFF0000"/>
        <rFont val="Meiryo UI"/>
        <family val="3"/>
        <charset val="128"/>
      </rPr>
      <t xml:space="preserve">
</t>
    </r>
    <r>
      <rPr>
        <sz val="11"/>
        <color rgb="FF000000"/>
        <rFont val="Meiryo UI"/>
        <family val="3"/>
        <charset val="128"/>
      </rPr>
      <t>※補助燃料として利用した</t>
    </r>
    <r>
      <rPr>
        <b/>
        <sz val="11"/>
        <color rgb="FFC85A00"/>
        <rFont val="Meiryo UI"/>
        <family val="3"/>
        <charset val="128"/>
      </rPr>
      <t>廃棄物系の燃料(再生重油、RDF、RPF、廃タイヤ、木くず等有価のもの)はここには含めず、(27)③廃棄物以外の燃料の総発熱量として計上</t>
    </r>
    <r>
      <rPr>
        <sz val="11"/>
        <color rgb="FF000000"/>
        <rFont val="Meiryo UI"/>
        <family val="3"/>
        <charset val="128"/>
      </rPr>
      <t>してください。
※「その他」欄には、上記以外の廃棄物の焼却実績の合計値を記入してください（</t>
    </r>
    <r>
      <rPr>
        <b/>
        <sz val="11"/>
        <color rgb="FFC85A00"/>
        <rFont val="Meiryo UI"/>
        <family val="3"/>
        <charset val="128"/>
      </rPr>
      <t>製鋼用電気炉、製鉄用原料製造炉、鉄鋼、鉄源、金属くず等由来の有価物は含まない</t>
    </r>
    <r>
      <rPr>
        <sz val="11"/>
        <color rgb="FF000000"/>
        <rFont val="Meiryo UI"/>
        <family val="3"/>
        <charset val="128"/>
      </rPr>
      <t>）。</t>
    </r>
    <rPh sb="0" eb="2">
      <t>ネンカン</t>
    </rPh>
    <rPh sb="3" eb="6">
      <t>ショウキャクリョウ</t>
    </rPh>
    <rPh sb="9" eb="10">
      <t>ネン</t>
    </rPh>
    <rPh sb="67" eb="69">
      <t>ロゴト</t>
    </rPh>
    <rPh sb="74" eb="76">
      <t>キニュウ</t>
    </rPh>
    <rPh sb="83" eb="86">
      <t>ショウキャクリョウ</t>
    </rPh>
    <rPh sb="87" eb="89">
      <t>アンブン</t>
    </rPh>
    <rPh sb="90" eb="91">
      <t>ムズカ</t>
    </rPh>
    <rPh sb="105" eb="108">
      <t>チョウサヒョウ</t>
    </rPh>
    <rPh sb="113" eb="115">
      <t>キニュウ</t>
    </rPh>
    <rPh sb="121" eb="124">
      <t>チョウサヒョウ</t>
    </rPh>
    <rPh sb="134" eb="136">
      <t>キニュウ</t>
    </rPh>
    <rPh sb="143" eb="146">
      <t>ショウキャクリョウ</t>
    </rPh>
    <rPh sb="147" eb="149">
      <t>キニュウ</t>
    </rPh>
    <rPh sb="151" eb="154">
      <t>ロバンゴウ</t>
    </rPh>
    <rPh sb="283" eb="284">
      <t>ソウ</t>
    </rPh>
    <rPh sb="284" eb="287">
      <t>ハツネツリョウ</t>
    </rPh>
    <rPh sb="328" eb="330">
      <t>キニュウ</t>
    </rPh>
    <phoneticPr fontId="2"/>
  </si>
  <si>
    <r>
      <t xml:space="preserve">排ガス中のダイオキシン類濃度の
基準超過の有無
</t>
    </r>
    <r>
      <rPr>
        <b/>
        <sz val="11"/>
        <color rgb="FFC85A00"/>
        <rFont val="Meiryo UI"/>
        <family val="3"/>
        <charset val="128"/>
      </rPr>
      <t>※調査対象期間内に基準超過した場合は「1.有」としてください。</t>
    </r>
    <phoneticPr fontId="2"/>
  </si>
  <si>
    <t>・「炉番号」～「備考」までのデータを選択して「コピー」し、「xxx○○○R8焼却施設（R7実績）_既存.xlsx」のプレ入力に対応する「炉番号」の列から「値貼り付け」してください。</t>
    <rPh sb="2" eb="5">
      <t>ロバンゴウ</t>
    </rPh>
    <rPh sb="18" eb="20">
      <t>センタク</t>
    </rPh>
    <rPh sb="38" eb="40">
      <t>ショウキャク</t>
    </rPh>
    <rPh sb="40" eb="42">
      <t>シセツ</t>
    </rPh>
    <rPh sb="45" eb="47">
      <t>ジッセキ</t>
    </rPh>
    <rPh sb="49" eb="51">
      <t>キゾン</t>
    </rPh>
    <rPh sb="60" eb="62">
      <t>ニュウリョク</t>
    </rPh>
    <rPh sb="63" eb="65">
      <t>タイオウ</t>
    </rPh>
    <rPh sb="68" eb="69">
      <t>ロ</t>
    </rPh>
    <rPh sb="69" eb="71">
      <t>バンゴウ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</si>
</sst>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F800]dddd\,\ mmmm\ dd\,\ yyyy"/>
    <numFmt numFmtId="178" formatCode="yyyy/m/d;@"/>
  </numFmts>
  <fonts count="79">
    <font>
      <sz val="11"/>
      <color theme="1"/>
      <name val="游ゴシック"/>
      <family val="2"/>
      <charset val="128"/>
      <scheme val="minor"/>
    </font>
    <font>
      <sz val="12"/>
      <color rgb="FF000000"/>
      <name val="Meiryo UI"/>
      <family val="3"/>
      <charset val="128"/>
    </font>
    <font>
      <sz val="6"/>
      <name val="游ゴシック"/>
      <family val="2"/>
      <charset val="128"/>
      <scheme val="minor"/>
    </font>
    <font>
      <sz val="12"/>
      <color rgb="FF00B050"/>
      <name val="Meiryo UI"/>
      <family val="3"/>
      <charset val="128"/>
    </font>
    <font>
      <sz val="9"/>
      <color rgb="FF000000"/>
      <name val="Meiryo UI"/>
      <family val="3"/>
      <charset val="128"/>
    </font>
    <font>
      <sz val="16"/>
      <color rgb="FF000000"/>
      <name val="Meiryo UI"/>
      <family val="3"/>
      <charset val="128"/>
    </font>
    <font>
      <sz val="11"/>
      <color theme="1"/>
      <name val="Meiryo UI"/>
      <family val="3"/>
      <charset val="128"/>
    </font>
    <font>
      <sz val="11"/>
      <color rgb="FF000000"/>
      <name val="Meiryo UI"/>
      <family val="3"/>
      <charset val="128"/>
    </font>
    <font>
      <sz val="16"/>
      <color theme="1"/>
      <name val="游ゴシック"/>
      <family val="2"/>
      <charset val="128"/>
      <scheme val="minor"/>
    </font>
    <font>
      <b/>
      <sz val="16"/>
      <color rgb="FF000000"/>
      <name val="Meiryo UI"/>
      <family val="3"/>
      <charset val="128"/>
    </font>
    <font>
      <sz val="16"/>
      <color theme="1"/>
      <name val="游ゴシック"/>
      <family val="3"/>
      <charset val="128"/>
      <scheme val="minor"/>
    </font>
    <font>
      <sz val="16"/>
      <color theme="1"/>
      <name val="Meiryo UI"/>
      <family val="3"/>
      <charset val="128"/>
    </font>
    <font>
      <sz val="16"/>
      <color rgb="FF00B050"/>
      <name val="Meiryo UI"/>
      <family val="3"/>
      <charset val="128"/>
    </font>
    <font>
      <b/>
      <sz val="11"/>
      <color rgb="FF000000"/>
      <name val="Meiryo UI"/>
      <family val="3"/>
      <charset val="128"/>
    </font>
    <font>
      <b/>
      <sz val="16"/>
      <color rgb="FF00B050"/>
      <name val="Meiryo UI"/>
      <family val="3"/>
      <charset val="128"/>
    </font>
    <font>
      <sz val="14"/>
      <color theme="1"/>
      <name val="游ゴシック"/>
      <family val="3"/>
      <charset val="128"/>
      <scheme val="minor"/>
    </font>
    <font>
      <sz val="14"/>
      <color rgb="FF00B050"/>
      <name val="游ゴシック"/>
      <family val="3"/>
      <charset val="128"/>
      <scheme val="minor"/>
    </font>
    <font>
      <b/>
      <sz val="16"/>
      <color theme="1"/>
      <name val="Meiryo UI"/>
      <family val="3"/>
      <charset val="128"/>
    </font>
    <font>
      <vertAlign val="superscript"/>
      <sz val="16"/>
      <color theme="1"/>
      <name val="Meiryo UI"/>
      <family val="3"/>
      <charset val="128"/>
    </font>
    <font>
      <vertAlign val="superscript"/>
      <sz val="16"/>
      <color rgb="FF000000"/>
      <name val="Meiryo UI"/>
      <family val="3"/>
      <charset val="128"/>
    </font>
    <font>
      <sz val="14"/>
      <color rgb="FF000000"/>
      <name val="Meiryo UI"/>
      <family val="3"/>
      <charset val="128"/>
    </font>
    <font>
      <b/>
      <u/>
      <sz val="12"/>
      <color rgb="FF000000"/>
      <name val="Meiryo UI"/>
      <family val="3"/>
      <charset val="128"/>
    </font>
    <font>
      <sz val="6"/>
      <name val="ＭＳ Ｐゴシック"/>
      <family val="3"/>
      <charset val="128"/>
    </font>
    <font>
      <sz val="6"/>
      <name val="ＭＳ Ｐ明朝"/>
      <family val="1"/>
      <charset val="128"/>
    </font>
    <font>
      <sz val="11"/>
      <name val="ＭＳ Ｐゴシック"/>
      <family val="3"/>
      <charset val="128"/>
    </font>
    <font>
      <b/>
      <sz val="10"/>
      <color indexed="10"/>
      <name val="ＭＳ Ｐゴシック"/>
      <family val="3"/>
      <charset val="128"/>
    </font>
    <font>
      <sz val="14"/>
      <color theme="1"/>
      <name val="游ゴシック"/>
      <family val="2"/>
      <charset val="128"/>
      <scheme val="minor"/>
    </font>
    <font>
      <sz val="14"/>
      <color theme="1"/>
      <name val="Meiryo UI"/>
      <family val="3"/>
      <charset val="128"/>
    </font>
    <font>
      <sz val="12"/>
      <color theme="1"/>
      <name val="游ゴシック"/>
      <family val="2"/>
      <charset val="128"/>
      <scheme val="minor"/>
    </font>
    <font>
      <sz val="12"/>
      <color theme="1"/>
      <name val="Meiryo UI"/>
      <family val="3"/>
      <charset val="128"/>
    </font>
    <font>
      <sz val="14"/>
      <name val="Meiryo UI"/>
      <family val="3"/>
      <charset val="128"/>
    </font>
    <font>
      <b/>
      <sz val="12"/>
      <color rgb="FF000000"/>
      <name val="Meiryo UI"/>
      <family val="3"/>
      <charset val="128"/>
    </font>
    <font>
      <b/>
      <u/>
      <sz val="11"/>
      <color rgb="FF000000"/>
      <name val="Meiryo UI"/>
      <family val="3"/>
      <charset val="128"/>
    </font>
    <font>
      <sz val="16"/>
      <color rgb="FF000000"/>
      <name val="游ゴシック"/>
      <family val="3"/>
      <charset val="128"/>
      <scheme val="minor"/>
    </font>
    <font>
      <sz val="11"/>
      <color theme="1"/>
      <name val="游ゴシック"/>
      <family val="2"/>
      <charset val="128"/>
      <scheme val="minor"/>
    </font>
    <font>
      <b/>
      <sz val="9"/>
      <color indexed="81"/>
      <name val="MS P ゴシック"/>
      <family val="3"/>
      <charset val="128"/>
    </font>
    <font>
      <sz val="16"/>
      <name val="Meiryo UI"/>
      <family val="3"/>
      <charset val="128"/>
    </font>
    <font>
      <sz val="11"/>
      <color rgb="FFFF0000"/>
      <name val="Meiryo UI"/>
      <family val="3"/>
      <charset val="128"/>
    </font>
    <font>
      <sz val="10"/>
      <name val="游ゴシック"/>
      <family val="3"/>
      <charset val="128"/>
      <scheme val="minor"/>
    </font>
    <font>
      <sz val="11"/>
      <color theme="1"/>
      <name val="游ゴシック"/>
      <family val="3"/>
      <charset val="128"/>
      <scheme val="minor"/>
    </font>
    <font>
      <vertAlign val="superscript"/>
      <sz val="10"/>
      <name val="游ゴシック"/>
      <family val="3"/>
      <charset val="128"/>
      <scheme val="minor"/>
    </font>
    <font>
      <sz val="9"/>
      <name val="游ゴシック"/>
      <family val="3"/>
      <charset val="128"/>
      <scheme val="minor"/>
    </font>
    <font>
      <sz val="8"/>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u/>
      <sz val="11"/>
      <color theme="10"/>
      <name val="游ゴシック"/>
      <family val="2"/>
      <charset val="128"/>
      <scheme val="minor"/>
    </font>
    <font>
      <b/>
      <sz val="14"/>
      <color theme="1"/>
      <name val="游ゴシック"/>
      <family val="3"/>
      <charset val="128"/>
      <scheme val="minor"/>
    </font>
    <font>
      <b/>
      <sz val="12"/>
      <color theme="1"/>
      <name val="Meiryo UI"/>
      <family val="3"/>
      <charset val="128"/>
    </font>
    <font>
      <b/>
      <sz val="12"/>
      <color rgb="FFFF0000"/>
      <name val="Meiryo UI"/>
      <family val="3"/>
      <charset val="128"/>
    </font>
    <font>
      <sz val="11"/>
      <name val="Meiryo UI"/>
      <family val="3"/>
      <charset val="128"/>
    </font>
    <font>
      <sz val="12"/>
      <name val="Meiryo UI"/>
      <family val="3"/>
      <charset val="128"/>
    </font>
    <font>
      <b/>
      <u/>
      <sz val="12"/>
      <name val="Meiryo UI"/>
      <family val="3"/>
      <charset val="128"/>
    </font>
    <font>
      <b/>
      <u/>
      <sz val="11"/>
      <name val="Meiryo UI"/>
      <family val="3"/>
      <charset val="128"/>
    </font>
    <font>
      <sz val="12"/>
      <color theme="1"/>
      <name val="游ゴシック"/>
      <family val="3"/>
      <charset val="128"/>
      <scheme val="minor"/>
    </font>
    <font>
      <sz val="6"/>
      <name val="游ゴシック"/>
      <family val="3"/>
      <charset val="128"/>
      <scheme val="minor"/>
    </font>
    <font>
      <b/>
      <sz val="10"/>
      <color rgb="FFFF0000"/>
      <name val="游ゴシック"/>
      <family val="3"/>
      <charset val="128"/>
      <scheme val="minor"/>
    </font>
    <font>
      <u/>
      <sz val="14"/>
      <color theme="10"/>
      <name val="游ゴシック"/>
      <family val="2"/>
      <charset val="128"/>
      <scheme val="minor"/>
    </font>
    <font>
      <b/>
      <sz val="16"/>
      <color rgb="FFC81E1E"/>
      <name val="游ゴシック"/>
      <family val="2"/>
      <charset val="128"/>
      <scheme val="minor"/>
    </font>
    <font>
      <b/>
      <sz val="10"/>
      <color rgb="FFC81E1E"/>
      <name val="ＭＳ Ｐゴシック"/>
      <family val="3"/>
      <charset val="128"/>
    </font>
    <font>
      <b/>
      <sz val="16"/>
      <color rgb="FFC81E1E"/>
      <name val="Meiryo UI"/>
      <family val="3"/>
      <charset val="128"/>
    </font>
    <font>
      <b/>
      <sz val="10"/>
      <color rgb="FFC81E1E"/>
      <name val="ＭＳ ゴシック"/>
      <family val="3"/>
      <charset val="128"/>
    </font>
    <font>
      <b/>
      <sz val="12"/>
      <color rgb="FFC85A00"/>
      <name val="Meiryo UI"/>
      <family val="3"/>
      <charset val="128"/>
    </font>
    <font>
      <b/>
      <u/>
      <sz val="12"/>
      <color rgb="FFC85A00"/>
      <name val="Meiryo UI"/>
      <family val="3"/>
      <charset val="128"/>
    </font>
    <font>
      <b/>
      <sz val="16"/>
      <color rgb="FFC85A00"/>
      <name val="游ゴシック"/>
      <family val="3"/>
      <charset val="128"/>
      <scheme val="minor"/>
    </font>
    <font>
      <b/>
      <u/>
      <sz val="11"/>
      <color rgb="FFC85A00"/>
      <name val="Meiryo UI"/>
      <family val="3"/>
      <charset val="128"/>
    </font>
    <font>
      <b/>
      <sz val="11"/>
      <color rgb="FFC85A00"/>
      <name val="Meiryo UI"/>
      <family val="3"/>
      <charset val="128"/>
    </font>
    <font>
      <b/>
      <sz val="16"/>
      <color rgb="FFC85A00"/>
      <name val="Meiryo UI"/>
      <family val="3"/>
      <charset val="128"/>
    </font>
    <font>
      <sz val="14"/>
      <color rgb="FFC85A00"/>
      <name val="Meiryo UI"/>
      <family val="3"/>
      <charset val="128"/>
    </font>
    <font>
      <b/>
      <sz val="14"/>
      <color rgb="FFC85A00"/>
      <name val="Meiryo UI"/>
      <family val="3"/>
      <charset val="128"/>
    </font>
    <font>
      <b/>
      <sz val="10"/>
      <color rgb="FFC81E1E"/>
      <name val="Meiryo UI"/>
      <family val="3"/>
      <charset val="128"/>
    </font>
    <font>
      <b/>
      <sz val="16"/>
      <name val="Meiryo UI"/>
      <family val="3"/>
      <charset val="128"/>
    </font>
    <font>
      <b/>
      <sz val="14"/>
      <name val="Meiryo UI"/>
      <family val="3"/>
      <charset val="128"/>
    </font>
    <font>
      <b/>
      <sz val="14"/>
      <color rgb="FF000000"/>
      <name val="Meiryo UI"/>
      <family val="3"/>
      <charset val="128"/>
    </font>
    <font>
      <sz val="11"/>
      <name val="游ゴシック"/>
      <family val="3"/>
      <charset val="128"/>
    </font>
    <font>
      <sz val="10"/>
      <name val="游ゴシック"/>
      <family val="3"/>
      <charset val="128"/>
    </font>
    <font>
      <b/>
      <sz val="11"/>
      <color rgb="FFFF0000"/>
      <name val="游ゴシック"/>
      <family val="3"/>
      <charset val="128"/>
    </font>
    <font>
      <sz val="8"/>
      <color rgb="FF0000FF"/>
      <name val="游ゴシック"/>
      <family val="3"/>
      <charset val="128"/>
    </font>
    <font>
      <b/>
      <sz val="10"/>
      <color indexed="81"/>
      <name val="ＭＳ Ｐゴシック"/>
      <family val="3"/>
      <charset val="128"/>
    </font>
    <font>
      <b/>
      <sz val="11"/>
      <name val="游ゴシック"/>
      <family val="3"/>
      <charset val="128"/>
    </font>
  </fonts>
  <fills count="12">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E6E6E6"/>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rgb="FF00B0F0"/>
        <bgColor indexed="64"/>
      </patternFill>
    </fill>
    <fill>
      <patternFill patternType="solid">
        <fgColor rgb="FFEBEBEB"/>
        <bgColor indexed="64"/>
      </patternFill>
    </fill>
    <fill>
      <patternFill patternType="solid">
        <fgColor rgb="FFE6B8B7"/>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diagonalDown="1">
      <left/>
      <right/>
      <top/>
      <bottom/>
      <diagonal style="thin">
        <color auto="1"/>
      </diagonal>
    </border>
    <border diagonalDown="1">
      <left/>
      <right style="thin">
        <color indexed="64"/>
      </right>
      <top/>
      <bottom style="thin">
        <color indexed="64"/>
      </bottom>
      <diagonal style="thin">
        <color auto="1"/>
      </diagonal>
    </border>
    <border>
      <left style="dotted">
        <color indexed="64"/>
      </left>
      <right style="thin">
        <color indexed="64"/>
      </right>
      <top style="dotted">
        <color indexed="64"/>
      </top>
      <bottom/>
      <diagonal/>
    </border>
    <border>
      <left/>
      <right style="thin">
        <color indexed="64"/>
      </right>
      <top style="thin">
        <color indexed="64"/>
      </top>
      <bottom style="dotted">
        <color indexed="64"/>
      </bottom>
      <diagonal/>
    </border>
    <border>
      <left style="dotted">
        <color indexed="64"/>
      </left>
      <right style="thin">
        <color indexed="64"/>
      </right>
      <top/>
      <bottom/>
      <diagonal/>
    </border>
    <border>
      <left style="thin">
        <color indexed="64"/>
      </left>
      <right style="dotted">
        <color indexed="64"/>
      </right>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6" fontId="24" fillId="0" borderId="0" applyFont="0" applyFill="0" applyBorder="0" applyAlignment="0" applyProtection="0"/>
    <xf numFmtId="38" fontId="34" fillId="0" borderId="0" applyFont="0" applyFill="0" applyBorder="0" applyAlignment="0" applyProtection="0">
      <alignment vertical="center"/>
    </xf>
    <xf numFmtId="0" fontId="45" fillId="0" borderId="0" applyNumberFormat="0" applyFill="0" applyBorder="0" applyAlignment="0" applyProtection="0">
      <alignment vertical="center"/>
    </xf>
  </cellStyleXfs>
  <cellXfs count="613">
    <xf numFmtId="0" fontId="0" fillId="0" borderId="0" xfId="0">
      <alignment vertical="center"/>
    </xf>
    <xf numFmtId="0" fontId="8" fillId="3" borderId="0" xfId="0" applyFont="1" applyFill="1" applyAlignment="1">
      <alignment vertical="center" wrapText="1"/>
    </xf>
    <xf numFmtId="0" fontId="8" fillId="3" borderId="0" xfId="0" applyFont="1" applyFill="1">
      <alignment vertical="center"/>
    </xf>
    <xf numFmtId="0" fontId="9" fillId="0" borderId="0" xfId="0" applyFont="1">
      <alignment vertical="center"/>
    </xf>
    <xf numFmtId="0" fontId="10" fillId="3" borderId="0" xfId="0" applyFont="1" applyFill="1">
      <alignment vertical="center"/>
    </xf>
    <xf numFmtId="0" fontId="5" fillId="2" borderId="13" xfId="0" applyFont="1" applyFill="1" applyBorder="1" applyAlignment="1">
      <alignment vertical="center" wrapText="1"/>
    </xf>
    <xf numFmtId="49" fontId="11" fillId="3" borderId="0" xfId="0" applyNumberFormat="1" applyFont="1" applyFill="1">
      <alignment vertical="center"/>
    </xf>
    <xf numFmtId="49" fontId="17" fillId="3" borderId="0" xfId="0" applyNumberFormat="1" applyFont="1" applyFill="1">
      <alignment vertical="center"/>
    </xf>
    <xf numFmtId="0" fontId="11" fillId="3" borderId="0" xfId="0" applyFont="1" applyFill="1">
      <alignment vertical="center"/>
    </xf>
    <xf numFmtId="0" fontId="11" fillId="3" borderId="0" xfId="0" applyFont="1" applyFill="1" applyAlignment="1">
      <alignment horizontal="center" vertical="center"/>
    </xf>
    <xf numFmtId="0" fontId="11" fillId="3" borderId="0" xfId="0" applyFont="1" applyFill="1" applyAlignment="1">
      <alignment horizontal="left" vertical="center" wrapText="1"/>
    </xf>
    <xf numFmtId="0" fontId="11" fillId="3" borderId="0" xfId="0" applyFont="1" applyFill="1" applyAlignment="1">
      <alignment horizontal="left" vertical="center"/>
    </xf>
    <xf numFmtId="49" fontId="11" fillId="3" borderId="0" xfId="0" applyNumberFormat="1" applyFont="1" applyFill="1" applyAlignment="1">
      <alignment horizontal="left" vertical="center"/>
    </xf>
    <xf numFmtId="0" fontId="5" fillId="3" borderId="0" xfId="0" applyFont="1" applyFill="1" applyAlignment="1">
      <alignmen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textRotation="255" wrapText="1"/>
    </xf>
    <xf numFmtId="0" fontId="5" fillId="2" borderId="5" xfId="0" applyFont="1" applyFill="1" applyBorder="1" applyAlignment="1">
      <alignment horizontal="left" vertical="center" wrapText="1"/>
    </xf>
    <xf numFmtId="49" fontId="5" fillId="3" borderId="0" xfId="0" applyNumberFormat="1" applyFont="1" applyFill="1" applyAlignment="1">
      <alignment horizontal="left" vertical="center"/>
    </xf>
    <xf numFmtId="49" fontId="9" fillId="3" borderId="0" xfId="0" applyNumberFormat="1" applyFont="1" applyFill="1" applyAlignment="1">
      <alignment horizontal="left" vertical="center"/>
    </xf>
    <xf numFmtId="49" fontId="11" fillId="3" borderId="0" xfId="0" applyNumberFormat="1" applyFont="1" applyFill="1" applyAlignment="1">
      <alignment horizontal="left" vertical="center" wrapText="1"/>
    </xf>
    <xf numFmtId="49" fontId="5" fillId="2" borderId="1" xfId="0" applyNumberFormat="1" applyFont="1" applyFill="1" applyBorder="1" applyAlignment="1">
      <alignment horizontal="left" vertical="center" wrapText="1"/>
    </xf>
    <xf numFmtId="49" fontId="11" fillId="3" borderId="0" xfId="0" applyNumberFormat="1" applyFont="1" applyFill="1" applyAlignment="1">
      <alignment horizontal="left" vertical="center" indent="3"/>
    </xf>
    <xf numFmtId="0" fontId="5" fillId="2" borderId="9"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1" fillId="2" borderId="0" xfId="0" applyFont="1" applyFill="1" applyAlignment="1">
      <alignment vertical="center" wrapText="1"/>
    </xf>
    <xf numFmtId="0" fontId="11" fillId="2" borderId="16" xfId="0" applyFont="1" applyFill="1" applyBorder="1" applyAlignment="1">
      <alignment vertical="center" wrapText="1"/>
    </xf>
    <xf numFmtId="0" fontId="20" fillId="3" borderId="1" xfId="0" applyFont="1" applyFill="1" applyBorder="1" applyAlignment="1">
      <alignment horizontal="left" vertical="center" wrapText="1"/>
    </xf>
    <xf numFmtId="49" fontId="5" fillId="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0" fontId="28" fillId="3" borderId="0" xfId="0" applyFont="1" applyFill="1">
      <alignment vertical="center"/>
    </xf>
    <xf numFmtId="49" fontId="5" fillId="2" borderId="25" xfId="0" applyNumberFormat="1" applyFont="1" applyFill="1" applyBorder="1" applyAlignment="1">
      <alignment horizontal="left" vertical="center" wrapText="1"/>
    </xf>
    <xf numFmtId="49" fontId="5" fillId="2" borderId="15" xfId="0" applyNumberFormat="1" applyFont="1" applyFill="1" applyBorder="1" applyAlignment="1">
      <alignment horizontal="left" vertical="center" wrapText="1"/>
    </xf>
    <xf numFmtId="0" fontId="26" fillId="3" borderId="0" xfId="0" applyFont="1" applyFill="1" applyAlignment="1">
      <alignment horizontal="center" vertical="center" wrapText="1"/>
    </xf>
    <xf numFmtId="0" fontId="5" fillId="2" borderId="61" xfId="0" applyFont="1" applyFill="1" applyBorder="1" applyAlignment="1">
      <alignment vertical="center" wrapText="1"/>
    </xf>
    <xf numFmtId="0" fontId="5" fillId="2" borderId="62" xfId="0" applyFont="1" applyFill="1" applyBorder="1" applyAlignment="1">
      <alignment vertical="center" wrapText="1"/>
    </xf>
    <xf numFmtId="0" fontId="9" fillId="3" borderId="0" xfId="0" applyFont="1" applyFill="1">
      <alignment vertical="center"/>
    </xf>
    <xf numFmtId="0" fontId="5" fillId="2" borderId="5" xfId="0" applyFont="1" applyFill="1" applyBorder="1" applyAlignment="1">
      <alignment horizontal="center" vertical="center" wrapText="1"/>
    </xf>
    <xf numFmtId="0" fontId="10" fillId="3" borderId="0" xfId="0" applyFont="1" applyFill="1" applyAlignment="1">
      <alignment horizontal="center" vertical="center"/>
    </xf>
    <xf numFmtId="0" fontId="10" fillId="3" borderId="0" xfId="0" applyFont="1" applyFill="1" applyAlignment="1">
      <alignment horizontal="center" vertical="center" wrapText="1"/>
    </xf>
    <xf numFmtId="0" fontId="33" fillId="0" borderId="0" xfId="0" applyFont="1" applyAlignment="1">
      <alignment horizontal="center" vertical="center"/>
    </xf>
    <xf numFmtId="0" fontId="5" fillId="2" borderId="71" xfId="0" applyFont="1" applyFill="1" applyBorder="1" applyAlignment="1">
      <alignment horizontal="left" vertical="center" wrapText="1"/>
    </xf>
    <xf numFmtId="49" fontId="29" fillId="8" borderId="0" xfId="0" applyNumberFormat="1" applyFont="1" applyFill="1">
      <alignment vertical="center"/>
    </xf>
    <xf numFmtId="0" fontId="28" fillId="8" borderId="0" xfId="0" applyFont="1" applyFill="1">
      <alignment vertical="center"/>
    </xf>
    <xf numFmtId="49" fontId="12" fillId="2" borderId="3" xfId="0" applyNumberFormat="1" applyFont="1" applyFill="1" applyBorder="1" applyAlignment="1">
      <alignment horizontal="left" vertical="top" wrapText="1"/>
    </xf>
    <xf numFmtId="49" fontId="12" fillId="3" borderId="0" xfId="0" applyNumberFormat="1" applyFont="1" applyFill="1" applyAlignment="1">
      <alignment horizontal="left" vertical="center" wrapText="1"/>
    </xf>
    <xf numFmtId="49" fontId="12" fillId="2" borderId="4" xfId="0" applyNumberFormat="1" applyFont="1" applyFill="1" applyBorder="1" applyAlignment="1">
      <alignment vertical="center" wrapText="1"/>
    </xf>
    <xf numFmtId="49" fontId="12" fillId="3" borderId="0" xfId="0" applyNumberFormat="1" applyFont="1" applyFill="1" applyAlignment="1">
      <alignment horizontal="left" vertical="center"/>
    </xf>
    <xf numFmtId="49" fontId="12" fillId="3" borderId="0" xfId="0" applyNumberFormat="1" applyFont="1" applyFill="1" applyAlignment="1">
      <alignment vertical="center" wrapText="1"/>
    </xf>
    <xf numFmtId="49" fontId="12" fillId="2" borderId="1" xfId="0" applyNumberFormat="1" applyFont="1" applyFill="1" applyBorder="1" applyAlignment="1">
      <alignment horizontal="left" vertical="top" wrapText="1"/>
    </xf>
    <xf numFmtId="49" fontId="12" fillId="3" borderId="0" xfId="0" applyNumberFormat="1" applyFont="1" applyFill="1">
      <alignment vertical="center"/>
    </xf>
    <xf numFmtId="49" fontId="12" fillId="2" borderId="3" xfId="0" applyNumberFormat="1" applyFont="1" applyFill="1" applyBorder="1" applyAlignment="1">
      <alignment vertical="center" wrapText="1"/>
    </xf>
    <xf numFmtId="49" fontId="12" fillId="2" borderId="5" xfId="0" applyNumberFormat="1" applyFont="1" applyFill="1" applyBorder="1" applyAlignment="1">
      <alignment vertical="center" wrapText="1"/>
    </xf>
    <xf numFmtId="0" fontId="38" fillId="3" borderId="6" xfId="0" applyFont="1" applyFill="1" applyBorder="1">
      <alignment vertical="center"/>
    </xf>
    <xf numFmtId="0" fontId="39" fillId="0" borderId="0" xfId="0" applyFont="1">
      <alignment vertical="center"/>
    </xf>
    <xf numFmtId="0" fontId="41" fillId="3" borderId="14" xfId="0" applyFont="1" applyFill="1" applyBorder="1" applyAlignment="1">
      <alignment vertical="center" wrapText="1"/>
    </xf>
    <xf numFmtId="0" fontId="38" fillId="3" borderId="7" xfId="0" applyFont="1" applyFill="1" applyBorder="1" applyAlignment="1">
      <alignment horizontal="centerContinuous" vertical="center"/>
    </xf>
    <xf numFmtId="0" fontId="38" fillId="3" borderId="2" xfId="0" applyFont="1" applyFill="1" applyBorder="1" applyAlignment="1">
      <alignment horizontal="centerContinuous" vertical="center"/>
    </xf>
    <xf numFmtId="0" fontId="38" fillId="3" borderId="11" xfId="0" applyFont="1" applyFill="1" applyBorder="1" applyAlignment="1">
      <alignment horizontal="centerContinuous" vertical="center"/>
    </xf>
    <xf numFmtId="0" fontId="38" fillId="3" borderId="14" xfId="0" applyFont="1" applyFill="1" applyBorder="1" applyAlignment="1">
      <alignment horizontal="centerContinuous" vertical="center"/>
    </xf>
    <xf numFmtId="0" fontId="38" fillId="3" borderId="14" xfId="0" applyFont="1" applyFill="1" applyBorder="1">
      <alignment vertical="center"/>
    </xf>
    <xf numFmtId="0" fontId="38" fillId="3" borderId="3" xfId="0" applyFont="1" applyFill="1" applyBorder="1">
      <alignment vertical="center"/>
    </xf>
    <xf numFmtId="0" fontId="41" fillId="3" borderId="29" xfId="0" applyFont="1" applyFill="1" applyBorder="1" applyAlignment="1">
      <alignment vertical="center" wrapText="1"/>
    </xf>
    <xf numFmtId="0" fontId="38" fillId="3" borderId="2" xfId="0" applyFont="1" applyFill="1" applyBorder="1">
      <alignment vertical="center"/>
    </xf>
    <xf numFmtId="0" fontId="38" fillId="3" borderId="9" xfId="0" applyFont="1" applyFill="1" applyBorder="1">
      <alignment vertical="center"/>
    </xf>
    <xf numFmtId="0" fontId="38" fillId="3" borderId="9" xfId="0" applyFont="1" applyFill="1" applyBorder="1" applyAlignment="1">
      <alignment horizontal="center" vertical="center" textRotation="255"/>
    </xf>
    <xf numFmtId="0" fontId="39" fillId="0" borderId="7" xfId="0" applyFont="1" applyBorder="1" applyAlignment="1">
      <alignment vertical="center" wrapText="1"/>
    </xf>
    <xf numFmtId="0" fontId="39" fillId="0" borderId="2" xfId="0" applyFont="1" applyBorder="1" applyAlignment="1">
      <alignment vertical="center" wrapText="1"/>
    </xf>
    <xf numFmtId="0" fontId="38" fillId="3" borderId="29" xfId="0" applyFont="1" applyFill="1" applyBorder="1" applyAlignment="1">
      <alignment horizontal="center" vertical="center"/>
    </xf>
    <xf numFmtId="0" fontId="41" fillId="3" borderId="25" xfId="0" applyFont="1" applyFill="1" applyBorder="1" applyAlignment="1">
      <alignment horizontal="center" vertical="center" wrapText="1"/>
    </xf>
    <xf numFmtId="0" fontId="42" fillId="3" borderId="4" xfId="0" applyFont="1" applyFill="1" applyBorder="1" applyAlignment="1">
      <alignment horizontal="center" vertical="center" wrapText="1"/>
    </xf>
    <xf numFmtId="0" fontId="41" fillId="0" borderId="4" xfId="0" applyFont="1" applyBorder="1" applyAlignment="1">
      <alignment horizontal="center" vertical="center" wrapText="1"/>
    </xf>
    <xf numFmtId="0" fontId="38" fillId="3" borderId="4" xfId="0" applyFont="1" applyFill="1" applyBorder="1">
      <alignment vertical="center"/>
    </xf>
    <xf numFmtId="0" fontId="38" fillId="3" borderId="25" xfId="0" applyFont="1" applyFill="1" applyBorder="1" applyAlignment="1">
      <alignment vertical="center" textRotation="255" wrapText="1"/>
    </xf>
    <xf numFmtId="0" fontId="38" fillId="3" borderId="4" xfId="1" applyNumberFormat="1" applyFont="1" applyFill="1" applyBorder="1" applyAlignment="1" applyProtection="1">
      <alignment vertical="center"/>
    </xf>
    <xf numFmtId="0" fontId="38" fillId="3" borderId="3" xfId="0" applyFont="1" applyFill="1" applyBorder="1" applyAlignment="1">
      <alignment horizontal="center" vertical="center" shrinkToFit="1"/>
    </xf>
    <xf numFmtId="0" fontId="38" fillId="0" borderId="25" xfId="0" applyFont="1" applyBorder="1" applyAlignment="1">
      <alignment vertical="center" wrapText="1"/>
    </xf>
    <xf numFmtId="0" fontId="38" fillId="3" borderId="10" xfId="0" applyFont="1" applyFill="1" applyBorder="1" applyAlignment="1">
      <alignment horizontal="center" vertical="center" shrinkToFit="1"/>
    </xf>
    <xf numFmtId="0" fontId="38" fillId="3" borderId="0" xfId="0" applyFont="1" applyFill="1" applyAlignment="1">
      <alignment horizontal="center" vertical="center"/>
    </xf>
    <xf numFmtId="177" fontId="39" fillId="0" borderId="1" xfId="0" applyNumberFormat="1" applyFont="1" applyBorder="1">
      <alignment vertical="center"/>
    </xf>
    <xf numFmtId="0" fontId="39" fillId="9" borderId="1" xfId="0" applyFont="1" applyFill="1" applyBorder="1">
      <alignment vertical="center"/>
    </xf>
    <xf numFmtId="0" fontId="43" fillId="0" borderId="0" xfId="0" applyFont="1">
      <alignment vertical="center"/>
    </xf>
    <xf numFmtId="0" fontId="39" fillId="0" borderId="11" xfId="0" applyFont="1" applyBorder="1">
      <alignment vertical="center"/>
    </xf>
    <xf numFmtId="0" fontId="39" fillId="0" borderId="1" xfId="0" applyFont="1" applyBorder="1" applyAlignment="1">
      <alignment horizontal="right" vertical="center"/>
    </xf>
    <xf numFmtId="49" fontId="29" fillId="9" borderId="0" xfId="0" applyNumberFormat="1" applyFont="1" applyFill="1">
      <alignment vertical="center"/>
    </xf>
    <xf numFmtId="0" fontId="28" fillId="9" borderId="0" xfId="0" applyFont="1" applyFill="1">
      <alignment vertical="center"/>
    </xf>
    <xf numFmtId="0" fontId="5" fillId="8" borderId="1" xfId="0" applyFont="1" applyFill="1" applyBorder="1" applyAlignment="1" applyProtection="1">
      <alignment horizontal="center" vertical="center" wrapText="1"/>
      <protection locked="0"/>
    </xf>
    <xf numFmtId="0" fontId="5" fillId="8" borderId="40" xfId="0" applyFont="1" applyFill="1" applyBorder="1" applyAlignment="1" applyProtection="1">
      <alignment horizontal="center" vertical="center" wrapText="1"/>
      <protection locked="0"/>
    </xf>
    <xf numFmtId="0" fontId="5" fillId="8" borderId="41"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protection locked="0"/>
    </xf>
    <xf numFmtId="0" fontId="11" fillId="8" borderId="3"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0" fontId="8" fillId="8" borderId="6" xfId="0" applyFont="1" applyFill="1" applyBorder="1" applyAlignment="1" applyProtection="1">
      <alignment horizontal="center" vertical="center"/>
      <protection locked="0"/>
    </xf>
    <xf numFmtId="0" fontId="11" fillId="8" borderId="32" xfId="0" applyFont="1" applyFill="1" applyBorder="1" applyAlignment="1" applyProtection="1">
      <alignment horizontal="center" vertical="center"/>
      <protection locked="0"/>
    </xf>
    <xf numFmtId="0" fontId="8" fillId="8" borderId="32"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shrinkToFit="1"/>
      <protection locked="0"/>
    </xf>
    <xf numFmtId="0" fontId="44" fillId="0" borderId="0" xfId="0" applyFont="1">
      <alignment vertical="center"/>
    </xf>
    <xf numFmtId="14" fontId="39" fillId="0" borderId="1" xfId="0" applyNumberFormat="1" applyFont="1" applyBorder="1">
      <alignment vertical="center"/>
    </xf>
    <xf numFmtId="49" fontId="11" fillId="3" borderId="0" xfId="0" applyNumberFormat="1" applyFont="1" applyFill="1" applyAlignment="1">
      <alignment vertical="center"/>
    </xf>
    <xf numFmtId="49" fontId="17" fillId="3" borderId="0" xfId="0" applyNumberFormat="1" applyFont="1" applyFill="1" applyAlignment="1">
      <alignment vertical="center"/>
    </xf>
    <xf numFmtId="178" fontId="39" fillId="0" borderId="1" xfId="0" applyNumberFormat="1" applyFont="1" applyBorder="1">
      <alignment vertical="center"/>
    </xf>
    <xf numFmtId="0" fontId="53" fillId="3" borderId="0" xfId="0" applyFont="1" applyFill="1" applyAlignment="1">
      <alignment vertical="center"/>
    </xf>
    <xf numFmtId="0" fontId="38" fillId="3" borderId="6" xfId="0" applyFont="1" applyFill="1" applyBorder="1" applyAlignment="1">
      <alignment horizontal="left" vertical="center"/>
    </xf>
    <xf numFmtId="0" fontId="38" fillId="3" borderId="7" xfId="0" applyFont="1" applyFill="1" applyBorder="1" applyAlignment="1">
      <alignment horizontal="left" vertical="center"/>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3" xfId="0" applyFont="1" applyFill="1" applyBorder="1" applyAlignment="1">
      <alignment horizontal="center" vertical="center"/>
    </xf>
    <xf numFmtId="0" fontId="38" fillId="3" borderId="4" xfId="0" applyFont="1" applyFill="1" applyBorder="1" applyAlignment="1">
      <alignment horizontal="center" vertical="center"/>
    </xf>
    <xf numFmtId="0" fontId="38" fillId="3" borderId="25" xfId="0" applyFont="1" applyFill="1" applyBorder="1" applyAlignment="1">
      <alignment horizontal="center" vertical="center"/>
    </xf>
    <xf numFmtId="0" fontId="39" fillId="0" borderId="1" xfId="0" applyFont="1" applyBorder="1">
      <alignment vertical="center"/>
    </xf>
    <xf numFmtId="0" fontId="38" fillId="3" borderId="14" xfId="0" applyFont="1" applyFill="1" applyBorder="1" applyAlignment="1">
      <alignment horizontal="center" vertical="center" wrapText="1"/>
    </xf>
    <xf numFmtId="0" fontId="38" fillId="0" borderId="4" xfId="0" applyFont="1" applyBorder="1" applyAlignment="1">
      <alignment horizontal="center" vertical="center" wrapText="1"/>
    </xf>
    <xf numFmtId="0" fontId="38" fillId="3" borderId="14" xfId="0" applyFont="1" applyFill="1" applyBorder="1" applyAlignment="1">
      <alignment horizontal="center" vertical="center" textRotation="255"/>
    </xf>
    <xf numFmtId="0" fontId="41" fillId="3" borderId="3" xfId="0" applyFont="1" applyFill="1" applyBorder="1" applyAlignment="1">
      <alignment horizontal="center" vertical="center" wrapText="1"/>
    </xf>
    <xf numFmtId="0" fontId="29" fillId="3" borderId="0" xfId="0" applyFont="1" applyFill="1" applyAlignment="1">
      <alignment horizontal="right" vertical="center"/>
    </xf>
    <xf numFmtId="49" fontId="12" fillId="2" borderId="1" xfId="0" applyNumberFormat="1" applyFont="1" applyFill="1" applyBorder="1" applyAlignment="1">
      <alignment horizontal="left" vertical="top" wrapText="1"/>
    </xf>
    <xf numFmtId="0" fontId="5" fillId="2" borderId="40" xfId="0" applyFont="1" applyFill="1" applyBorder="1" applyAlignment="1">
      <alignment vertical="center" wrapText="1"/>
    </xf>
    <xf numFmtId="49" fontId="12" fillId="2" borderId="1" xfId="0" applyNumberFormat="1" applyFont="1" applyFill="1" applyBorder="1" applyAlignment="1">
      <alignment horizontal="left" vertical="top"/>
    </xf>
    <xf numFmtId="49" fontId="12" fillId="2" borderId="3" xfId="0" applyNumberFormat="1" applyFont="1" applyFill="1" applyBorder="1" applyAlignment="1">
      <alignment horizontal="left" vertical="top"/>
    </xf>
    <xf numFmtId="49" fontId="12" fillId="2" borderId="4" xfId="0" applyNumberFormat="1" applyFont="1" applyFill="1" applyBorder="1">
      <alignment vertical="center"/>
    </xf>
    <xf numFmtId="49" fontId="12" fillId="2" borderId="5" xfId="0" applyNumberFormat="1" applyFont="1" applyFill="1" applyBorder="1">
      <alignment vertical="center"/>
    </xf>
    <xf numFmtId="0" fontId="5" fillId="2" borderId="37" xfId="0" applyFont="1" applyFill="1" applyBorder="1" applyAlignment="1">
      <alignment vertical="center" wrapText="1"/>
    </xf>
    <xf numFmtId="0" fontId="5" fillId="2" borderId="38" xfId="0" applyFont="1" applyFill="1" applyBorder="1" applyAlignment="1">
      <alignment vertical="center" wrapText="1"/>
    </xf>
    <xf numFmtId="0" fontId="27"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11" fillId="2" borderId="6" xfId="0" applyFont="1" applyFill="1" applyBorder="1">
      <alignment vertical="center"/>
    </xf>
    <xf numFmtId="49" fontId="12" fillId="2" borderId="1" xfId="0" applyNumberFormat="1" applyFont="1" applyFill="1" applyBorder="1">
      <alignment vertical="center"/>
    </xf>
    <xf numFmtId="0" fontId="29" fillId="2" borderId="44"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11" fillId="2" borderId="72" xfId="0" applyFont="1" applyFill="1" applyBorder="1" applyAlignment="1">
      <alignment horizontal="left" vertical="center"/>
    </xf>
    <xf numFmtId="0" fontId="57" fillId="3" borderId="0" xfId="0" applyFont="1" applyFill="1">
      <alignment vertical="center"/>
    </xf>
    <xf numFmtId="0" fontId="58" fillId="3" borderId="0" xfId="0" applyFont="1" applyFill="1" applyAlignment="1" applyProtection="1">
      <alignment vertical="center" wrapText="1"/>
      <protection hidden="1"/>
    </xf>
    <xf numFmtId="0" fontId="58" fillId="3" borderId="0" xfId="0" applyFont="1" applyFill="1" applyAlignment="1" applyProtection="1">
      <alignment horizontal="left" vertical="center" wrapText="1"/>
      <protection hidden="1"/>
    </xf>
    <xf numFmtId="0" fontId="59" fillId="3" borderId="0" xfId="0" applyFont="1" applyFill="1" applyAlignment="1">
      <alignment horizontal="left" vertical="center"/>
    </xf>
    <xf numFmtId="0" fontId="60" fillId="3" borderId="0" xfId="0" applyFont="1" applyFill="1" applyAlignment="1" applyProtection="1">
      <alignment horizontal="left" vertical="center" wrapText="1"/>
      <protection hidden="1"/>
    </xf>
    <xf numFmtId="0" fontId="59" fillId="3" borderId="0" xfId="0" applyFont="1" applyFill="1" applyAlignment="1">
      <alignment vertical="center" wrapText="1"/>
    </xf>
    <xf numFmtId="0" fontId="59" fillId="3" borderId="0" xfId="0" applyFont="1" applyFill="1" applyAlignment="1">
      <alignment horizontal="left" vertical="center" wrapText="1"/>
    </xf>
    <xf numFmtId="0" fontId="59" fillId="3" borderId="25" xfId="0" applyFont="1" applyFill="1" applyBorder="1" applyAlignment="1">
      <alignment vertical="center" textRotation="255"/>
    </xf>
    <xf numFmtId="0" fontId="5"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11" fillId="8" borderId="3" xfId="0" applyFont="1" applyFill="1" applyBorder="1" applyAlignment="1" applyProtection="1">
      <alignment horizontal="center" vertical="center"/>
      <protection locked="0"/>
    </xf>
    <xf numFmtId="0" fontId="20" fillId="2" borderId="1" xfId="0" applyFont="1" applyFill="1" applyBorder="1" applyAlignment="1">
      <alignment horizontal="left" vertical="center"/>
    </xf>
    <xf numFmtId="0" fontId="5" fillId="2" borderId="1" xfId="0" applyFont="1" applyFill="1" applyBorder="1" applyAlignment="1">
      <alignment horizontal="left" vertical="center"/>
    </xf>
    <xf numFmtId="0" fontId="5" fillId="2" borderId="44" xfId="0" applyFont="1" applyFill="1" applyBorder="1" applyAlignment="1">
      <alignment vertical="center" wrapText="1"/>
    </xf>
    <xf numFmtId="0" fontId="11" fillId="2" borderId="1" xfId="0" applyFont="1" applyFill="1" applyBorder="1">
      <alignment vertical="center"/>
    </xf>
    <xf numFmtId="0" fontId="5" fillId="2" borderId="3" xfId="0" applyFont="1" applyFill="1" applyBorder="1" applyAlignment="1">
      <alignment horizontal="justify" vertical="center" wrapText="1"/>
    </xf>
    <xf numFmtId="0" fontId="5" fillId="2" borderId="17"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5" xfId="0" applyFont="1" applyFill="1" applyBorder="1" applyAlignment="1">
      <alignment horizontal="justify" vertical="center" wrapText="1"/>
    </xf>
    <xf numFmtId="0" fontId="8" fillId="8" borderId="66" xfId="0" applyFont="1" applyFill="1" applyBorder="1" applyAlignment="1" applyProtection="1">
      <alignment horizontal="center" vertical="center"/>
      <protection locked="0"/>
    </xf>
    <xf numFmtId="0" fontId="8" fillId="8" borderId="40" xfId="0" applyFont="1" applyFill="1" applyBorder="1" applyAlignment="1" applyProtection="1">
      <alignment horizontal="center" vertical="center"/>
      <protection locked="0"/>
    </xf>
    <xf numFmtId="0" fontId="11" fillId="8" borderId="63" xfId="0" applyFont="1" applyFill="1" applyBorder="1" applyAlignment="1" applyProtection="1">
      <alignment horizontal="center" vertical="center"/>
      <protection locked="0"/>
    </xf>
    <xf numFmtId="0" fontId="58" fillId="3" borderId="0" xfId="0" applyFont="1" applyFill="1" applyAlignment="1">
      <alignment horizontal="left" vertical="center" textRotation="255"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8" fillId="3" borderId="25" xfId="0" applyFont="1" applyFill="1" applyBorder="1" applyAlignment="1">
      <alignment vertical="center" wrapText="1"/>
    </xf>
    <xf numFmtId="0" fontId="5" fillId="9" borderId="3" xfId="0" applyFont="1" applyFill="1" applyBorder="1" applyAlignment="1" applyProtection="1">
      <alignment horizontal="center" vertical="center" wrapText="1"/>
      <protection locked="0" hidden="1"/>
    </xf>
    <xf numFmtId="0" fontId="5" fillId="2" borderId="3" xfId="0" applyFont="1" applyFill="1" applyBorder="1" applyAlignment="1">
      <alignment horizontal="left" vertical="center" wrapText="1"/>
    </xf>
    <xf numFmtId="0" fontId="9" fillId="10" borderId="1" xfId="0" applyFont="1" applyFill="1" applyBorder="1" applyAlignment="1">
      <alignment horizontal="center" vertical="center" wrapText="1"/>
    </xf>
    <xf numFmtId="0" fontId="5" fillId="10" borderId="4" xfId="0" applyFont="1" applyFill="1" applyBorder="1" applyAlignment="1">
      <alignment vertical="center" wrapText="1"/>
    </xf>
    <xf numFmtId="0" fontId="5" fillId="10" borderId="5" xfId="0" applyFont="1" applyFill="1" applyBorder="1" applyAlignment="1">
      <alignment vertical="center" wrapText="1"/>
    </xf>
    <xf numFmtId="0" fontId="5" fillId="10" borderId="39" xfId="0" applyFont="1" applyFill="1" applyBorder="1" applyAlignment="1">
      <alignment horizontal="left" vertical="top" wrapText="1"/>
    </xf>
    <xf numFmtId="0" fontId="5" fillId="10" borderId="1" xfId="0" applyFont="1" applyFill="1" applyBorder="1" applyAlignment="1">
      <alignment horizontal="left" vertical="center" wrapText="1"/>
    </xf>
    <xf numFmtId="0" fontId="5" fillId="10" borderId="1" xfId="0" applyFont="1" applyFill="1" applyBorder="1" applyAlignment="1">
      <alignment vertical="center" wrapText="1"/>
    </xf>
    <xf numFmtId="0" fontId="5" fillId="10" borderId="26" xfId="0" applyFont="1" applyFill="1" applyBorder="1" applyAlignment="1">
      <alignment vertical="center" wrapText="1"/>
    </xf>
    <xf numFmtId="0" fontId="5" fillId="10" borderId="16" xfId="0" applyFont="1" applyFill="1" applyBorder="1" applyAlignment="1">
      <alignment horizontal="right" vertical="center" wrapText="1"/>
    </xf>
    <xf numFmtId="0" fontId="5" fillId="10" borderId="8" xfId="0" applyFont="1" applyFill="1" applyBorder="1" applyAlignment="1">
      <alignment vertical="center" wrapText="1"/>
    </xf>
    <xf numFmtId="0" fontId="5" fillId="10" borderId="27" xfId="0" applyFont="1" applyFill="1" applyBorder="1" applyAlignment="1">
      <alignment vertical="center" wrapText="1"/>
    </xf>
    <xf numFmtId="0" fontId="69" fillId="3" borderId="0" xfId="0" applyFont="1" applyFill="1" applyAlignment="1">
      <alignment vertical="center" wrapText="1"/>
    </xf>
    <xf numFmtId="0" fontId="59" fillId="3" borderId="0" xfId="0" quotePrefix="1" applyFont="1" applyFill="1" applyAlignment="1">
      <alignment horizontal="left" vertical="center"/>
    </xf>
    <xf numFmtId="49" fontId="12" fillId="2" borderId="3" xfId="0" applyNumberFormat="1" applyFont="1" applyFill="1" applyBorder="1" applyAlignment="1">
      <alignment horizontal="left" vertical="top" wrapText="1"/>
    </xf>
    <xf numFmtId="49" fontId="12" fillId="2" borderId="5" xfId="0" applyNumberFormat="1" applyFont="1" applyFill="1" applyBorder="1" applyAlignment="1">
      <alignment horizontal="left" vertical="top" wrapText="1"/>
    </xf>
    <xf numFmtId="176" fontId="74" fillId="6" borderId="11" xfId="0" applyNumberFormat="1" applyFont="1" applyFill="1" applyBorder="1" applyAlignment="1">
      <alignment horizontal="left" vertical="center"/>
    </xf>
    <xf numFmtId="0" fontId="74" fillId="6" borderId="8" xfId="0" applyFont="1" applyFill="1" applyBorder="1">
      <alignment vertical="center"/>
    </xf>
    <xf numFmtId="49" fontId="74" fillId="11" borderId="1" xfId="0" applyNumberFormat="1" applyFont="1" applyFill="1" applyBorder="1" applyAlignment="1">
      <alignment vertical="center" shrinkToFit="1"/>
    </xf>
    <xf numFmtId="0" fontId="74" fillId="11" borderId="1" xfId="0" applyFont="1" applyFill="1" applyBorder="1" applyAlignment="1">
      <alignment vertical="center" shrinkToFit="1"/>
    </xf>
    <xf numFmtId="0" fontId="39" fillId="0" borderId="1" xfId="0" applyNumberFormat="1" applyFont="1" applyBorder="1">
      <alignment vertical="center"/>
    </xf>
    <xf numFmtId="0" fontId="78" fillId="0" borderId="0" xfId="0" applyFont="1">
      <alignment vertical="center"/>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44" xfId="0" applyFont="1" applyFill="1" applyBorder="1" applyAlignment="1">
      <alignment horizontal="center" vertical="center" wrapText="1"/>
    </xf>
    <xf numFmtId="49" fontId="11" fillId="2" borderId="3"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49" fontId="11" fillId="2" borderId="5" xfId="0" applyNumberFormat="1" applyFont="1" applyFill="1" applyBorder="1" applyAlignment="1">
      <alignment horizontal="center" vertical="center"/>
    </xf>
    <xf numFmtId="0" fontId="5" fillId="10" borderId="3"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11" fillId="3" borderId="1" xfId="0" applyFont="1" applyFill="1" applyBorder="1" applyAlignment="1" applyProtection="1">
      <alignment horizontal="center" vertical="center"/>
      <protection locked="0"/>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10" borderId="6" xfId="0" applyFont="1" applyFill="1" applyBorder="1" applyAlignment="1">
      <alignment horizontal="left" vertical="center" wrapText="1"/>
    </xf>
    <xf numFmtId="0" fontId="5" fillId="10" borderId="2"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 fillId="2" borderId="25" xfId="0" applyFont="1" applyFill="1" applyBorder="1" applyAlignment="1">
      <alignment horizontal="left" vertical="top" wrapText="1"/>
    </xf>
    <xf numFmtId="0" fontId="1" fillId="2" borderId="0" xfId="0" applyFont="1" applyFill="1" applyAlignment="1">
      <alignment horizontal="left" vertical="top" wrapText="1"/>
    </xf>
    <xf numFmtId="0" fontId="1" fillId="2" borderId="16" xfId="0" applyFont="1" applyFill="1" applyBorder="1" applyAlignment="1">
      <alignment horizontal="left" vertical="top" wrapText="1"/>
    </xf>
    <xf numFmtId="0" fontId="5" fillId="9" borderId="1" xfId="0" applyFont="1" applyFill="1" applyBorder="1" applyAlignment="1" applyProtection="1">
      <alignment horizontal="center" vertical="center" wrapText="1"/>
      <protection locked="0" hidden="1"/>
    </xf>
    <xf numFmtId="0" fontId="36"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2" borderId="44"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1" fillId="10" borderId="44"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61" fillId="3" borderId="0" xfId="0" applyFont="1" applyFill="1" applyAlignment="1">
      <alignment horizontal="left" vertical="top" wrapText="1"/>
    </xf>
    <xf numFmtId="0" fontId="66" fillId="3" borderId="0" xfId="0" applyFont="1" applyFill="1" applyAlignment="1">
      <alignment horizontal="left" textRotation="255"/>
    </xf>
    <xf numFmtId="0" fontId="66" fillId="3" borderId="25" xfId="0" applyFont="1" applyFill="1" applyBorder="1" applyAlignment="1">
      <alignment horizontal="left" vertical="center" textRotation="255"/>
    </xf>
    <xf numFmtId="0" fontId="5" fillId="2" borderId="11"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8" borderId="10" xfId="0"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wrapText="1"/>
      <protection locked="0"/>
    </xf>
    <xf numFmtId="0" fontId="5" fillId="8" borderId="14" xfId="0" applyFont="1" applyFill="1" applyBorder="1" applyAlignment="1" applyProtection="1">
      <alignment horizontal="center" vertical="center" wrapText="1"/>
      <protection locked="0"/>
    </xf>
    <xf numFmtId="0" fontId="5" fillId="2" borderId="47"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0" borderId="1" xfId="2"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2" borderId="55"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8" fillId="3" borderId="71" xfId="0" applyFont="1" applyFill="1" applyBorder="1" applyAlignment="1" applyProtection="1">
      <alignment horizontal="left" vertical="center" wrapText="1"/>
      <protection hidden="1"/>
    </xf>
    <xf numFmtId="0" fontId="5" fillId="2" borderId="40"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5" borderId="63" xfId="0" applyFont="1" applyFill="1" applyBorder="1" applyAlignment="1" applyProtection="1">
      <alignment horizontal="center" vertical="center" wrapText="1"/>
      <protection locked="0"/>
    </xf>
    <xf numFmtId="0" fontId="5" fillId="5" borderId="64" xfId="0" applyFont="1" applyFill="1" applyBorder="1" applyAlignment="1" applyProtection="1">
      <alignment horizontal="center" vertical="center" wrapText="1"/>
      <protection locked="0"/>
    </xf>
    <xf numFmtId="0" fontId="5" fillId="5" borderId="65" xfId="0" applyFont="1" applyFill="1" applyBorder="1" applyAlignment="1" applyProtection="1">
      <alignment horizontal="center" vertical="center" wrapText="1"/>
      <protection locked="0"/>
    </xf>
    <xf numFmtId="0" fontId="5" fillId="10" borderId="6" xfId="0" applyFont="1" applyFill="1" applyBorder="1" applyAlignment="1">
      <alignment horizontal="center" vertical="center" textRotation="255" wrapText="1"/>
    </xf>
    <xf numFmtId="0" fontId="5" fillId="10" borderId="63" xfId="0" applyFont="1" applyFill="1" applyBorder="1" applyAlignment="1">
      <alignment horizontal="center" vertical="center" textRotation="255" wrapText="1"/>
    </xf>
    <xf numFmtId="0" fontId="1" fillId="10" borderId="36" xfId="0" applyFont="1" applyFill="1" applyBorder="1" applyAlignment="1">
      <alignment horizontal="left" vertical="center" wrapText="1"/>
    </xf>
    <xf numFmtId="0" fontId="1" fillId="10" borderId="37" xfId="0" applyFont="1" applyFill="1" applyBorder="1" applyAlignment="1">
      <alignment horizontal="left" vertical="center" wrapText="1"/>
    </xf>
    <xf numFmtId="0" fontId="5" fillId="8" borderId="69" xfId="0" applyFont="1" applyFill="1" applyBorder="1" applyAlignment="1" applyProtection="1">
      <alignment horizontal="center" vertical="center" wrapText="1"/>
      <protection locked="0"/>
    </xf>
    <xf numFmtId="0" fontId="5" fillId="8" borderId="60" xfId="0" applyFont="1" applyFill="1" applyBorder="1" applyAlignment="1" applyProtection="1">
      <alignment horizontal="center" vertical="center" wrapText="1"/>
      <protection locked="0"/>
    </xf>
    <xf numFmtId="0" fontId="5" fillId="8" borderId="48" xfId="0" applyFont="1" applyFill="1" applyBorder="1" applyAlignment="1" applyProtection="1">
      <alignment horizontal="center" vertical="center" wrapText="1"/>
      <protection locked="0"/>
    </xf>
    <xf numFmtId="0" fontId="5" fillId="8" borderId="70" xfId="0" applyFont="1" applyFill="1" applyBorder="1" applyAlignment="1" applyProtection="1">
      <alignment horizontal="center" vertical="center" wrapText="1"/>
      <protection locked="0"/>
    </xf>
    <xf numFmtId="0" fontId="5" fillId="2" borderId="61"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10" borderId="10"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5" fillId="10" borderId="73"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5" fillId="10" borderId="8" xfId="0" applyFont="1" applyFill="1" applyBorder="1" applyAlignment="1">
      <alignment horizontal="center" vertical="center" wrapText="1"/>
    </xf>
    <xf numFmtId="0" fontId="5" fillId="10" borderId="74" xfId="0" applyFont="1" applyFill="1" applyBorder="1" applyAlignment="1">
      <alignment horizontal="center" vertical="center" wrapText="1"/>
    </xf>
    <xf numFmtId="0" fontId="5" fillId="8" borderId="63" xfId="0" applyFont="1" applyFill="1" applyBorder="1" applyAlignment="1" applyProtection="1">
      <alignment horizontal="center" vertical="center" wrapText="1"/>
      <protection locked="0"/>
    </xf>
    <xf numFmtId="0" fontId="5" fillId="8" borderId="65" xfId="0" applyFont="1" applyFill="1" applyBorder="1" applyAlignment="1" applyProtection="1">
      <alignment horizontal="center" vertical="center" wrapText="1"/>
      <protection locked="0"/>
    </xf>
    <xf numFmtId="0" fontId="5" fillId="2" borderId="34"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9" fillId="10" borderId="1" xfId="0" applyFont="1" applyFill="1" applyBorder="1" applyAlignment="1">
      <alignment horizontal="left" vertical="center" wrapText="1"/>
    </xf>
    <xf numFmtId="0" fontId="9" fillId="10" borderId="3" xfId="0" applyFont="1" applyFill="1" applyBorder="1" applyAlignment="1">
      <alignment horizontal="left" vertical="center" wrapText="1"/>
    </xf>
    <xf numFmtId="49" fontId="12" fillId="2" borderId="1" xfId="0" applyNumberFormat="1" applyFont="1" applyFill="1" applyBorder="1" applyAlignment="1">
      <alignment horizontal="left" vertical="top"/>
    </xf>
    <xf numFmtId="49" fontId="12" fillId="2" borderId="6" xfId="0" applyNumberFormat="1" applyFont="1" applyFill="1" applyBorder="1" applyAlignment="1">
      <alignment horizontal="left" vertical="top"/>
    </xf>
    <xf numFmtId="49" fontId="5" fillId="0" borderId="40" xfId="0" applyNumberFormat="1" applyFont="1" applyBorder="1" applyAlignment="1" applyProtection="1">
      <alignment horizontal="center" vertical="center" wrapText="1"/>
      <protection locked="0"/>
    </xf>
    <xf numFmtId="49" fontId="5" fillId="0" borderId="41" xfId="0" applyNumberFormat="1" applyFont="1" applyBorder="1" applyAlignment="1" applyProtection="1">
      <alignment horizontal="center" vertical="center" wrapText="1"/>
      <protection locked="0"/>
    </xf>
    <xf numFmtId="0" fontId="20" fillId="2" borderId="43"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5" fillId="0" borderId="40" xfId="0" applyFont="1" applyFill="1" applyBorder="1" applyAlignment="1" applyProtection="1">
      <alignment horizontal="center" vertical="center" wrapText="1"/>
      <protection locked="0"/>
    </xf>
    <xf numFmtId="178" fontId="5" fillId="0" borderId="6" xfId="0" applyNumberFormat="1" applyFont="1" applyBorder="1" applyAlignment="1" applyProtection="1">
      <alignment horizontal="center" vertical="center" wrapText="1"/>
      <protection locked="0"/>
    </xf>
    <xf numFmtId="178" fontId="5" fillId="0" borderId="7" xfId="0" applyNumberFormat="1" applyFont="1" applyBorder="1" applyAlignment="1" applyProtection="1">
      <alignment horizontal="center" vertical="center" wrapText="1"/>
      <protection locked="0"/>
    </xf>
    <xf numFmtId="178" fontId="5" fillId="0" borderId="45" xfId="0" applyNumberFormat="1" applyFont="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178" fontId="5" fillId="0" borderId="63" xfId="0" applyNumberFormat="1" applyFont="1" applyBorder="1" applyAlignment="1" applyProtection="1">
      <alignment horizontal="center" vertical="center" wrapText="1"/>
      <protection locked="0"/>
    </xf>
    <xf numFmtId="178" fontId="5" fillId="0" borderId="64" xfId="0" applyNumberFormat="1" applyFont="1" applyBorder="1" applyAlignment="1" applyProtection="1">
      <alignment horizontal="center" vertical="center" wrapText="1"/>
      <protection locked="0"/>
    </xf>
    <xf numFmtId="178" fontId="5" fillId="0" borderId="65" xfId="0" applyNumberFormat="1" applyFont="1" applyBorder="1" applyAlignment="1" applyProtection="1">
      <alignment horizontal="center" vertical="center" wrapText="1"/>
      <protection locked="0"/>
    </xf>
    <xf numFmtId="0" fontId="5" fillId="2" borderId="63" xfId="0" applyFont="1" applyFill="1" applyBorder="1" applyAlignment="1">
      <alignment vertical="center" wrapText="1"/>
    </xf>
    <xf numFmtId="0" fontId="5" fillId="2" borderId="64" xfId="0" applyFont="1" applyFill="1" applyBorder="1" applyAlignment="1">
      <alignment vertical="center" wrapText="1"/>
    </xf>
    <xf numFmtId="0" fontId="5" fillId="2" borderId="57" xfId="0" applyFont="1" applyFill="1" applyBorder="1" applyAlignment="1">
      <alignment vertical="center" wrapText="1"/>
    </xf>
    <xf numFmtId="0" fontId="5" fillId="0" borderId="1" xfId="2" applyNumberFormat="1" applyFont="1" applyBorder="1" applyAlignment="1" applyProtection="1">
      <alignment horizontal="center" vertical="center" shrinkToFit="1"/>
      <protection locked="0"/>
    </xf>
    <xf numFmtId="0" fontId="5" fillId="2" borderId="42" xfId="0" applyFont="1" applyFill="1" applyBorder="1" applyAlignment="1">
      <alignment horizontal="left" vertical="center" wrapText="1"/>
    </xf>
    <xf numFmtId="0" fontId="20" fillId="2" borderId="37" xfId="0" applyFont="1" applyFill="1" applyBorder="1" applyAlignment="1">
      <alignment horizontal="left" vertical="center" wrapText="1"/>
    </xf>
    <xf numFmtId="0" fontId="20" fillId="2" borderId="38" xfId="0" applyFont="1" applyFill="1" applyBorder="1" applyAlignment="1">
      <alignment horizontal="left" vertical="center" wrapText="1"/>
    </xf>
    <xf numFmtId="0" fontId="11" fillId="2" borderId="44"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2" borderId="42" xfId="0" applyFont="1" applyFill="1" applyBorder="1" applyAlignment="1">
      <alignment horizontal="left" vertical="center" wrapText="1"/>
    </xf>
    <xf numFmtId="0" fontId="11" fillId="2" borderId="37" xfId="0" applyFont="1" applyFill="1" applyBorder="1" applyAlignment="1">
      <alignment horizontal="left" vertical="center" wrapText="1"/>
    </xf>
    <xf numFmtId="0" fontId="11" fillId="2" borderId="38" xfId="0" applyFont="1" applyFill="1" applyBorder="1" applyAlignment="1">
      <alignment horizontal="left" vertical="center" wrapText="1"/>
    </xf>
    <xf numFmtId="0" fontId="11" fillId="8" borderId="3" xfId="0" applyFont="1" applyFill="1" applyBorder="1" applyAlignment="1" applyProtection="1">
      <alignment horizontal="center" vertical="center"/>
      <protection locked="0"/>
    </xf>
    <xf numFmtId="0" fontId="11" fillId="2" borderId="43" xfId="0" applyFont="1" applyFill="1" applyBorder="1" applyAlignment="1">
      <alignment horizontal="center" vertical="center"/>
    </xf>
    <xf numFmtId="0" fontId="11" fillId="2" borderId="54"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58" xfId="0" applyFont="1" applyFill="1" applyBorder="1">
      <alignment vertical="center"/>
    </xf>
    <xf numFmtId="0" fontId="11" fillId="2" borderId="59" xfId="0" applyFont="1" applyFill="1" applyBorder="1">
      <alignment vertical="center"/>
    </xf>
    <xf numFmtId="0" fontId="11" fillId="2" borderId="60" xfId="0" applyFont="1" applyFill="1" applyBorder="1">
      <alignment vertical="center"/>
    </xf>
    <xf numFmtId="0" fontId="5" fillId="8" borderId="25" xfId="0" applyFont="1" applyFill="1" applyBorder="1" applyAlignment="1" applyProtection="1">
      <alignment horizontal="center" vertical="center" wrapText="1"/>
      <protection locked="0"/>
    </xf>
    <xf numFmtId="0" fontId="5" fillId="8" borderId="16" xfId="0" applyFont="1" applyFill="1" applyBorder="1" applyAlignment="1" applyProtection="1">
      <alignment horizontal="center" vertical="center" wrapText="1"/>
      <protection locked="0"/>
    </xf>
    <xf numFmtId="0" fontId="1" fillId="3" borderId="11" xfId="0" applyFont="1" applyFill="1" applyBorder="1" applyAlignment="1">
      <alignment horizontal="left" vertical="center" wrapText="1"/>
    </xf>
    <xf numFmtId="49" fontId="12" fillId="2" borderId="1" xfId="0" applyNumberFormat="1" applyFont="1" applyFill="1" applyBorder="1" applyAlignment="1">
      <alignment horizontal="left" vertical="top" wrapText="1"/>
    </xf>
    <xf numFmtId="49" fontId="12" fillId="2" borderId="6" xfId="0" applyNumberFormat="1" applyFont="1" applyFill="1" applyBorder="1" applyAlignment="1">
      <alignment horizontal="left" vertical="top" wrapText="1"/>
    </xf>
    <xf numFmtId="49" fontId="12" fillId="2" borderId="3" xfId="0" applyNumberFormat="1" applyFont="1" applyFill="1" applyBorder="1" applyAlignment="1">
      <alignment horizontal="left" vertical="top"/>
    </xf>
    <xf numFmtId="49" fontId="12" fillId="2" borderId="25" xfId="0" applyNumberFormat="1" applyFont="1" applyFill="1" applyBorder="1" applyAlignment="1">
      <alignment horizontal="left" vertical="top"/>
    </xf>
    <xf numFmtId="49" fontId="12" fillId="2" borderId="15" xfId="0" applyNumberFormat="1" applyFont="1" applyFill="1" applyBorder="1" applyAlignment="1">
      <alignment horizontal="left" vertical="top"/>
    </xf>
    <xf numFmtId="0" fontId="11" fillId="3" borderId="34" xfId="0" applyFont="1" applyFill="1" applyBorder="1" applyAlignment="1" applyProtection="1">
      <alignment horizontal="center" vertical="center"/>
      <protection locked="0"/>
    </xf>
    <xf numFmtId="0" fontId="11" fillId="3" borderId="35" xfId="0" applyFont="1" applyFill="1" applyBorder="1" applyAlignment="1" applyProtection="1">
      <alignment horizontal="center" vertical="center"/>
      <protection locked="0"/>
    </xf>
    <xf numFmtId="0" fontId="5" fillId="8" borderId="6" xfId="0" applyFont="1" applyFill="1" applyBorder="1" applyAlignment="1" applyProtection="1">
      <alignment horizontal="center" vertical="center" wrapText="1"/>
      <protection locked="0"/>
    </xf>
    <xf numFmtId="0" fontId="5" fillId="8" borderId="7" xfId="0"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11" fillId="3" borderId="19" xfId="0" applyFont="1" applyFill="1" applyBorder="1" applyAlignment="1" applyProtection="1">
      <alignment horizontal="center" vertical="center"/>
      <protection locked="0"/>
    </xf>
    <xf numFmtId="0" fontId="11" fillId="8" borderId="10" xfId="0" applyFont="1" applyFill="1" applyBorder="1" applyAlignment="1" applyProtection="1">
      <alignment horizontal="center" vertical="center"/>
      <protection locked="0"/>
    </xf>
    <xf numFmtId="0" fontId="11" fillId="8" borderId="11" xfId="0" applyFont="1" applyFill="1" applyBorder="1" applyAlignment="1" applyProtection="1">
      <alignment horizontal="center" vertical="center"/>
      <protection locked="0"/>
    </xf>
    <xf numFmtId="0" fontId="11" fillId="8" borderId="14" xfId="0" applyFont="1" applyFill="1" applyBorder="1" applyAlignment="1" applyProtection="1">
      <alignment horizontal="center" vertical="center"/>
      <protection locked="0"/>
    </xf>
    <xf numFmtId="0" fontId="11" fillId="0" borderId="49" xfId="0" applyFont="1" applyBorder="1" applyAlignment="1" applyProtection="1">
      <alignment horizontal="center" vertical="center" wrapText="1"/>
      <protection locked="0"/>
    </xf>
    <xf numFmtId="0" fontId="11" fillId="0" borderId="50" xfId="0" applyFont="1" applyBorder="1" applyAlignment="1" applyProtection="1">
      <alignment horizontal="center" vertical="center" wrapText="1"/>
      <protection locked="0"/>
    </xf>
    <xf numFmtId="0" fontId="11" fillId="2" borderId="3" xfId="0" applyFont="1" applyFill="1" applyBorder="1" applyAlignment="1">
      <alignment horizontal="left" vertical="center"/>
    </xf>
    <xf numFmtId="0" fontId="5" fillId="2" borderId="33" xfId="0" applyFont="1" applyFill="1" applyBorder="1" applyAlignment="1">
      <alignment horizontal="left" vertical="center" wrapText="1"/>
    </xf>
    <xf numFmtId="0" fontId="11" fillId="2" borderId="51" xfId="0" applyFont="1" applyFill="1" applyBorder="1" applyAlignment="1">
      <alignment horizontal="left" vertical="center" wrapText="1"/>
    </xf>
    <xf numFmtId="0" fontId="11" fillId="2" borderId="52" xfId="0" applyFont="1" applyFill="1" applyBorder="1" applyAlignment="1">
      <alignment horizontal="left" vertical="center" wrapText="1"/>
    </xf>
    <xf numFmtId="0" fontId="11" fillId="2" borderId="53" xfId="0" applyFont="1" applyFill="1" applyBorder="1" applyAlignment="1">
      <alignment horizontal="left" vertical="center" wrapText="1"/>
    </xf>
    <xf numFmtId="0" fontId="30" fillId="2" borderId="36" xfId="0" applyFont="1" applyFill="1" applyBorder="1" applyAlignment="1">
      <alignment horizontal="left" vertical="center"/>
    </xf>
    <xf numFmtId="0" fontId="30" fillId="2" borderId="37" xfId="0" applyFont="1" applyFill="1" applyBorder="1" applyAlignment="1">
      <alignment horizontal="left" vertical="center"/>
    </xf>
    <xf numFmtId="0" fontId="30" fillId="2" borderId="38" xfId="0" applyFont="1" applyFill="1" applyBorder="1" applyAlignment="1">
      <alignment horizontal="left" vertical="center"/>
    </xf>
    <xf numFmtId="0" fontId="11" fillId="2"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5" fillId="0" borderId="1" xfId="0" applyFont="1" applyBorder="1" applyAlignment="1">
      <alignment horizontal="right" vertical="center" wrapText="1"/>
    </xf>
    <xf numFmtId="49" fontId="12" fillId="2" borderId="3" xfId="0" applyNumberFormat="1" applyFont="1" applyFill="1" applyBorder="1" applyAlignment="1">
      <alignment horizontal="left" vertical="top" wrapText="1"/>
    </xf>
    <xf numFmtId="49" fontId="12" fillId="2" borderId="4" xfId="0" applyNumberFormat="1" applyFont="1" applyFill="1" applyBorder="1" applyAlignment="1">
      <alignment horizontal="left" vertical="top" wrapText="1"/>
    </xf>
    <xf numFmtId="49" fontId="12" fillId="2" borderId="5" xfId="0" applyNumberFormat="1" applyFont="1" applyFill="1" applyBorder="1" applyAlignment="1">
      <alignment horizontal="left" vertical="top" wrapText="1"/>
    </xf>
    <xf numFmtId="0" fontId="5" fillId="3" borderId="34" xfId="0" applyFont="1" applyFill="1" applyBorder="1" applyAlignment="1" applyProtection="1">
      <alignment horizontal="center" vertical="center" wrapText="1"/>
      <protection locked="0"/>
    </xf>
    <xf numFmtId="0" fontId="5" fillId="3" borderId="47" xfId="0" applyFont="1" applyFill="1" applyBorder="1" applyAlignment="1" applyProtection="1">
      <alignment horizontal="center" vertical="center" wrapText="1"/>
      <protection locked="0"/>
    </xf>
    <xf numFmtId="0" fontId="5" fillId="3" borderId="46" xfId="0" applyFont="1" applyFill="1" applyBorder="1" applyAlignment="1" applyProtection="1">
      <alignment horizontal="center" vertical="center" wrapText="1"/>
      <protection locked="0"/>
    </xf>
    <xf numFmtId="0" fontId="5" fillId="3" borderId="75" xfId="0" applyFont="1" applyFill="1" applyBorder="1" applyAlignment="1" applyProtection="1">
      <alignment horizontal="center" vertical="center" wrapText="1"/>
      <protection locked="0"/>
    </xf>
    <xf numFmtId="0" fontId="20"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49" fontId="5" fillId="0" borderId="1" xfId="0" applyNumberFormat="1" applyFont="1" applyBorder="1" applyAlignment="1">
      <alignment horizontal="center" vertical="center" wrapText="1"/>
    </xf>
    <xf numFmtId="49" fontId="12" fillId="2" borderId="3" xfId="0" applyNumberFormat="1" applyFont="1" applyFill="1" applyBorder="1" applyAlignment="1">
      <alignment vertical="top" wrapText="1"/>
    </xf>
    <xf numFmtId="49" fontId="12" fillId="2" borderId="4" xfId="0" applyNumberFormat="1" applyFont="1" applyFill="1" applyBorder="1" applyAlignment="1">
      <alignment vertical="top" wrapText="1"/>
    </xf>
    <xf numFmtId="49" fontId="12" fillId="2" borderId="5" xfId="0" applyNumberFormat="1" applyFont="1" applyFill="1" applyBorder="1" applyAlignment="1">
      <alignment vertical="top" wrapText="1"/>
    </xf>
    <xf numFmtId="49" fontId="12" fillId="2" borderId="10" xfId="0" applyNumberFormat="1" applyFont="1" applyFill="1" applyBorder="1" applyAlignment="1">
      <alignment horizontal="left" vertical="top" wrapText="1"/>
    </xf>
    <xf numFmtId="49" fontId="12" fillId="2" borderId="25" xfId="0" applyNumberFormat="1" applyFont="1" applyFill="1" applyBorder="1" applyAlignment="1">
      <alignment horizontal="left" vertical="top" wrapText="1"/>
    </xf>
    <xf numFmtId="49" fontId="12" fillId="2" borderId="15" xfId="0" applyNumberFormat="1" applyFont="1" applyFill="1" applyBorder="1" applyAlignment="1">
      <alignment horizontal="left" vertical="top" wrapText="1"/>
    </xf>
    <xf numFmtId="0" fontId="5" fillId="3" borderId="6"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20" fillId="3" borderId="6"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2" xfId="0" applyFont="1" applyFill="1" applyBorder="1" applyAlignment="1">
      <alignment horizontal="center" vertical="center" wrapText="1"/>
    </xf>
    <xf numFmtId="49" fontId="5" fillId="0" borderId="1" xfId="0" applyNumberFormat="1" applyFont="1" applyBorder="1" applyAlignment="1">
      <alignment horizontal="left" vertical="center" wrapText="1"/>
    </xf>
    <xf numFmtId="49" fontId="20" fillId="4" borderId="1" xfId="0" applyNumberFormat="1" applyFont="1" applyFill="1" applyBorder="1" applyAlignment="1">
      <alignment horizontal="center" vertical="center" wrapText="1"/>
    </xf>
    <xf numFmtId="49" fontId="20" fillId="3" borderId="1" xfId="0" applyNumberFormat="1"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0" borderId="1" xfId="0" quotePrefix="1" applyFont="1" applyBorder="1" applyAlignment="1" applyProtection="1">
      <alignment horizontal="center" vertical="center" wrapText="1"/>
      <protection locked="0"/>
    </xf>
    <xf numFmtId="0" fontId="5" fillId="0" borderId="1" xfId="0" quotePrefix="1"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9" borderId="1" xfId="2" applyNumberFormat="1" applyFont="1" applyFill="1" applyBorder="1" applyAlignment="1" applyProtection="1">
      <alignment horizontal="center" vertical="center" shrinkToFit="1"/>
      <protection locked="0" hidden="1"/>
    </xf>
    <xf numFmtId="0" fontId="5" fillId="2" borderId="2"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8" borderId="44" xfId="0" applyFont="1" applyFill="1" applyBorder="1" applyAlignment="1" applyProtection="1">
      <alignment horizontal="center" vertical="center" wrapText="1"/>
      <protection locked="0"/>
    </xf>
    <xf numFmtId="0" fontId="5" fillId="5" borderId="40" xfId="0" applyFont="1" applyFill="1" applyBorder="1" applyAlignment="1" applyProtection="1">
      <alignment horizontal="center" vertical="center" wrapText="1"/>
      <protection locked="0"/>
    </xf>
    <xf numFmtId="0" fontId="20" fillId="2" borderId="1" xfId="0" applyFont="1" applyFill="1" applyBorder="1" applyAlignment="1">
      <alignment horizontal="left" vertical="center" wrapText="1"/>
    </xf>
    <xf numFmtId="49" fontId="12" fillId="2" borderId="10" xfId="0" applyNumberFormat="1" applyFont="1" applyFill="1" applyBorder="1" applyAlignment="1">
      <alignment vertical="top" wrapText="1"/>
    </xf>
    <xf numFmtId="49" fontId="12" fillId="2" borderId="25" xfId="0" applyNumberFormat="1" applyFont="1" applyFill="1" applyBorder="1" applyAlignment="1">
      <alignment vertical="top" wrapText="1"/>
    </xf>
    <xf numFmtId="49" fontId="12" fillId="2" borderId="15" xfId="0" applyNumberFormat="1" applyFont="1" applyFill="1" applyBorder="1" applyAlignment="1">
      <alignment vertical="top" wrapText="1"/>
    </xf>
    <xf numFmtId="49" fontId="12" fillId="2" borderId="1" xfId="0" applyNumberFormat="1" applyFont="1" applyFill="1" applyBorder="1" applyAlignment="1">
      <alignment vertical="top" wrapText="1"/>
    </xf>
    <xf numFmtId="49" fontId="12" fillId="2" borderId="6" xfId="0" applyNumberFormat="1" applyFont="1" applyFill="1" applyBorder="1" applyAlignment="1">
      <alignment vertical="top"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1" fillId="3" borderId="6" xfId="0" applyFont="1" applyFill="1" applyBorder="1" applyAlignment="1" applyProtection="1">
      <alignment horizontal="center" vertical="center"/>
      <protection locked="0"/>
    </xf>
    <xf numFmtId="0" fontId="11" fillId="3" borderId="54"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11" fillId="3" borderId="44"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11" fillId="2" borderId="2" xfId="0" applyFont="1" applyFill="1" applyBorder="1" applyAlignment="1">
      <alignment horizontal="left" vertical="center"/>
    </xf>
    <xf numFmtId="0" fontId="11" fillId="8" borderId="6" xfId="0" applyFont="1" applyFill="1" applyBorder="1" applyAlignment="1" applyProtection="1">
      <alignment horizontal="center" vertical="center"/>
      <protection locked="0"/>
    </xf>
    <xf numFmtId="0" fontId="11" fillId="8" borderId="7" xfId="0" applyFont="1" applyFill="1" applyBorder="1" applyAlignment="1" applyProtection="1">
      <alignment horizontal="center" vertical="center"/>
      <protection locked="0"/>
    </xf>
    <xf numFmtId="0" fontId="11" fillId="8" borderId="2" xfId="0" applyFont="1" applyFill="1" applyBorder="1" applyAlignment="1" applyProtection="1">
      <alignment horizontal="center" vertical="center"/>
      <protection locked="0"/>
    </xf>
    <xf numFmtId="0" fontId="5" fillId="2" borderId="9"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42" xfId="0" applyFont="1" applyFill="1" applyBorder="1" applyAlignment="1">
      <alignment horizontal="left" vertical="center"/>
    </xf>
    <xf numFmtId="0" fontId="11" fillId="2" borderId="37" xfId="0" applyFont="1" applyFill="1" applyBorder="1" applyAlignment="1">
      <alignment horizontal="left" vertical="center"/>
    </xf>
    <xf numFmtId="0" fontId="11" fillId="2" borderId="38" xfId="0" applyFont="1" applyFill="1" applyBorder="1" applyAlignment="1">
      <alignment horizontal="left" vertical="center"/>
    </xf>
    <xf numFmtId="0" fontId="11" fillId="2" borderId="49" xfId="0" applyFont="1" applyFill="1" applyBorder="1" applyAlignment="1">
      <alignment horizontal="left" vertical="center" wrapText="1"/>
    </xf>
    <xf numFmtId="0" fontId="11" fillId="2" borderId="49"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50" xfId="0" applyFont="1" applyFill="1" applyBorder="1" applyAlignment="1" applyProtection="1">
      <alignment horizontal="center" vertical="center"/>
      <protection locked="0"/>
    </xf>
    <xf numFmtId="0" fontId="11" fillId="0" borderId="67" xfId="0" applyFont="1" applyBorder="1" applyAlignment="1" applyProtection="1">
      <alignment horizontal="center" vertical="center"/>
      <protection locked="0"/>
    </xf>
    <xf numFmtId="0" fontId="11" fillId="0" borderId="64" xfId="0" applyFont="1" applyBorder="1" applyAlignment="1" applyProtection="1">
      <alignment horizontal="center" vertical="center"/>
      <protection locked="0"/>
    </xf>
    <xf numFmtId="0" fontId="11" fillId="0" borderId="65" xfId="0" applyFont="1" applyBorder="1" applyAlignment="1" applyProtection="1">
      <alignment horizontal="center" vertical="center"/>
      <protection locked="0"/>
    </xf>
    <xf numFmtId="49" fontId="29" fillId="2" borderId="61" xfId="0" applyNumberFormat="1" applyFont="1" applyFill="1" applyBorder="1" applyAlignment="1">
      <alignment horizontal="center" vertical="center"/>
    </xf>
    <xf numFmtId="49" fontId="29" fillId="2" borderId="62"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44"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68"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3" borderId="3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hidden="1"/>
    </xf>
    <xf numFmtId="0" fontId="20" fillId="2" borderId="3" xfId="0" applyFont="1" applyFill="1" applyBorder="1" applyAlignment="1">
      <alignment horizontal="center" vertical="center" textRotation="255" wrapText="1"/>
    </xf>
    <xf numFmtId="0" fontId="20" fillId="2" borderId="4" xfId="0" applyFont="1" applyFill="1" applyBorder="1" applyAlignment="1">
      <alignment horizontal="center" vertical="center" textRotation="255" wrapText="1"/>
    </xf>
    <xf numFmtId="0" fontId="20" fillId="2" borderId="5" xfId="0" applyFont="1" applyFill="1" applyBorder="1" applyAlignment="1">
      <alignment horizontal="center" vertical="center" textRotation="255" wrapText="1"/>
    </xf>
    <xf numFmtId="0" fontId="11" fillId="2" borderId="6" xfId="0" applyFont="1" applyFill="1" applyBorder="1" applyAlignment="1">
      <alignment vertical="center" wrapText="1"/>
    </xf>
    <xf numFmtId="0" fontId="11" fillId="2" borderId="7" xfId="0" applyFont="1" applyFill="1" applyBorder="1" applyAlignment="1">
      <alignment vertical="center" wrapText="1"/>
    </xf>
    <xf numFmtId="0" fontId="11" fillId="2" borderId="2" xfId="0" applyFont="1" applyFill="1" applyBorder="1" applyAlignment="1">
      <alignment vertical="center" wrapText="1"/>
    </xf>
    <xf numFmtId="0" fontId="8" fillId="3" borderId="6"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2" xfId="0" applyFont="1" applyFill="1" applyBorder="1" applyAlignment="1">
      <alignment vertical="center" wrapText="1"/>
    </xf>
    <xf numFmtId="49" fontId="8" fillId="3" borderId="6" xfId="0" applyNumberFormat="1" applyFont="1" applyFill="1" applyBorder="1" applyAlignment="1" applyProtection="1">
      <alignment horizontal="left" vertical="center" wrapText="1"/>
      <protection locked="0"/>
    </xf>
    <xf numFmtId="49" fontId="8" fillId="3" borderId="7" xfId="0" applyNumberFormat="1" applyFont="1" applyFill="1" applyBorder="1" applyAlignment="1" applyProtection="1">
      <alignment horizontal="left" vertical="center" wrapText="1"/>
      <protection locked="0"/>
    </xf>
    <xf numFmtId="49" fontId="8" fillId="3" borderId="2" xfId="0" applyNumberFormat="1"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left" vertical="center" wrapText="1"/>
      <protection locked="0"/>
    </xf>
    <xf numFmtId="0" fontId="5" fillId="2" borderId="1" xfId="0" applyFont="1" applyFill="1" applyBorder="1" applyAlignment="1">
      <alignment vertical="center" wrapText="1"/>
    </xf>
    <xf numFmtId="0" fontId="8" fillId="3" borderId="7" xfId="0" applyFont="1" applyFill="1" applyBorder="1" applyAlignment="1" applyProtection="1">
      <alignment horizontal="center" vertical="center" wrapText="1"/>
      <protection locked="0"/>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5" fillId="8" borderId="3"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protection locked="0"/>
    </xf>
    <xf numFmtId="49" fontId="15" fillId="3" borderId="0" xfId="0" applyNumberFormat="1" applyFont="1" applyFill="1" applyAlignment="1">
      <alignment vertical="top" wrapText="1"/>
    </xf>
    <xf numFmtId="0" fontId="26" fillId="3" borderId="1" xfId="0"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protection locked="0"/>
    </xf>
    <xf numFmtId="178" fontId="8" fillId="3" borderId="6" xfId="0" applyNumberFormat="1" applyFont="1" applyFill="1" applyBorder="1" applyAlignment="1" applyProtection="1">
      <alignment horizontal="center" vertical="center"/>
      <protection locked="0"/>
    </xf>
    <xf numFmtId="178" fontId="8" fillId="3" borderId="7" xfId="0" applyNumberFormat="1" applyFont="1" applyFill="1" applyBorder="1" applyAlignment="1" applyProtection="1">
      <alignment horizontal="center" vertical="center"/>
      <protection locked="0"/>
    </xf>
    <xf numFmtId="178" fontId="8" fillId="3" borderId="2" xfId="0" applyNumberFormat="1" applyFont="1" applyFill="1" applyBorder="1" applyAlignment="1" applyProtection="1">
      <alignment horizontal="center" vertical="center"/>
      <protection locked="0"/>
    </xf>
    <xf numFmtId="0" fontId="5" fillId="2" borderId="9" xfId="0" applyFont="1" applyFill="1" applyBorder="1" applyAlignment="1">
      <alignment vertical="center" wrapText="1"/>
    </xf>
    <xf numFmtId="0" fontId="5" fillId="2" borderId="5" xfId="0" applyFont="1" applyFill="1" applyBorder="1" applyAlignment="1">
      <alignment vertical="center" wrapText="1"/>
    </xf>
    <xf numFmtId="0" fontId="5" fillId="2" borderId="12" xfId="0" applyFont="1" applyFill="1" applyBorder="1" applyAlignment="1">
      <alignment vertical="center" wrapText="1"/>
    </xf>
    <xf numFmtId="0" fontId="11" fillId="2" borderId="6" xfId="0" applyFont="1" applyFill="1" applyBorder="1" applyAlignment="1">
      <alignment horizontal="left" vertical="center" wrapText="1"/>
    </xf>
    <xf numFmtId="0" fontId="8" fillId="8" borderId="7" xfId="0" applyFont="1" applyFill="1" applyBorder="1" applyAlignment="1" applyProtection="1">
      <alignment horizontal="center" vertical="center"/>
      <protection locked="0"/>
    </xf>
    <xf numFmtId="0" fontId="8" fillId="8" borderId="2" xfId="0" applyFont="1" applyFill="1" applyBorder="1" applyAlignment="1" applyProtection="1">
      <alignment horizontal="center" vertical="center"/>
      <protection locked="0"/>
    </xf>
    <xf numFmtId="0" fontId="5" fillId="10" borderId="3"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6" fillId="3" borderId="6" xfId="3" applyFont="1" applyFill="1" applyBorder="1" applyAlignment="1" applyProtection="1">
      <alignment horizontal="left" vertical="center" wrapText="1"/>
      <protection locked="0"/>
    </xf>
    <xf numFmtId="0" fontId="26" fillId="3" borderId="7" xfId="0" applyFont="1" applyFill="1" applyBorder="1" applyAlignment="1" applyProtection="1">
      <alignment horizontal="left" vertical="center" wrapText="1"/>
      <protection locked="0"/>
    </xf>
    <xf numFmtId="0" fontId="26" fillId="3" borderId="2" xfId="0" applyFont="1" applyFill="1" applyBorder="1" applyAlignment="1" applyProtection="1">
      <alignment horizontal="left" vertical="center" wrapText="1"/>
      <protection locked="0"/>
    </xf>
    <xf numFmtId="0" fontId="1" fillId="10" borderId="2"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6"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1" fillId="10" borderId="7" xfId="0" applyFont="1" applyFill="1" applyBorder="1" applyAlignment="1">
      <alignment horizontal="left" vertical="center" wrapText="1"/>
    </xf>
    <xf numFmtId="0" fontId="5" fillId="2" borderId="3" xfId="0" applyFont="1" applyFill="1" applyBorder="1" applyAlignment="1">
      <alignment vertical="center" wrapText="1"/>
    </xf>
    <xf numFmtId="0" fontId="5" fillId="9" borderId="6" xfId="0" applyFont="1" applyFill="1" applyBorder="1" applyAlignment="1" applyProtection="1">
      <alignment horizontal="center" vertical="center" wrapText="1"/>
      <protection locked="0" hidden="1"/>
    </xf>
    <xf numFmtId="0" fontId="5" fillId="9" borderId="7" xfId="0" applyFont="1" applyFill="1" applyBorder="1" applyAlignment="1" applyProtection="1">
      <alignment horizontal="center" vertical="center" wrapText="1"/>
      <protection locked="0" hidden="1"/>
    </xf>
    <xf numFmtId="0" fontId="5" fillId="9" borderId="2" xfId="0" applyFont="1" applyFill="1" applyBorder="1" applyAlignment="1" applyProtection="1">
      <alignment horizontal="center" vertical="center" wrapText="1"/>
      <protection locked="0" hidden="1"/>
    </xf>
    <xf numFmtId="0" fontId="7" fillId="10" borderId="36" xfId="0" applyFont="1" applyFill="1" applyBorder="1" applyAlignment="1">
      <alignment horizontal="left" vertical="center" wrapText="1"/>
    </xf>
    <xf numFmtId="0" fontId="7" fillId="10" borderId="37" xfId="0" applyFont="1" applyFill="1" applyBorder="1" applyAlignment="1">
      <alignment horizontal="left" vertical="center" wrapText="1"/>
    </xf>
    <xf numFmtId="0" fontId="5" fillId="2" borderId="14"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9" borderId="1" xfId="0" applyFont="1" applyFill="1" applyBorder="1" applyAlignment="1" applyProtection="1">
      <alignment horizontal="center" vertical="center" wrapText="1"/>
      <protection hidden="1"/>
    </xf>
    <xf numFmtId="0" fontId="1" fillId="2" borderId="0" xfId="0" applyFont="1" applyFill="1" applyAlignment="1">
      <alignment horizontal="left" vertical="center" wrapText="1"/>
    </xf>
    <xf numFmtId="0" fontId="1" fillId="2" borderId="16" xfId="0" applyFont="1" applyFill="1" applyBorder="1" applyAlignment="1">
      <alignment horizontal="left" vertical="center" wrapText="1"/>
    </xf>
    <xf numFmtId="0" fontId="5" fillId="10" borderId="0" xfId="0" applyFont="1" applyFill="1" applyAlignment="1">
      <alignment horizontal="center" vertical="center" wrapText="1"/>
    </xf>
    <xf numFmtId="0" fontId="5" fillId="10" borderId="16"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1" fillId="10" borderId="9" xfId="0" applyFont="1" applyFill="1" applyBorder="1" applyAlignment="1">
      <alignment horizontal="left" vertical="center" wrapText="1"/>
    </xf>
    <xf numFmtId="0" fontId="1" fillId="10" borderId="5"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11" fillId="3" borderId="5" xfId="0" applyFont="1" applyFill="1" applyBorder="1" applyAlignment="1" applyProtection="1">
      <alignment horizontal="center" vertical="center"/>
      <protection locked="0"/>
    </xf>
    <xf numFmtId="0" fontId="5" fillId="0" borderId="1" xfId="0" applyFont="1" applyBorder="1" applyAlignment="1" applyProtection="1">
      <alignment vertical="center" wrapText="1"/>
      <protection locked="0"/>
    </xf>
    <xf numFmtId="0" fontId="8" fillId="3" borderId="6" xfId="0" applyNumberFormat="1" applyFont="1" applyFill="1" applyBorder="1" applyAlignment="1" applyProtection="1">
      <alignment horizontal="center" vertical="center"/>
      <protection locked="0"/>
    </xf>
    <xf numFmtId="0" fontId="8" fillId="3" borderId="7" xfId="0" applyNumberFormat="1" applyFont="1" applyFill="1" applyBorder="1" applyAlignment="1" applyProtection="1">
      <alignment horizontal="center" vertical="center"/>
      <protection locked="0"/>
    </xf>
    <xf numFmtId="0" fontId="8" fillId="3" borderId="2" xfId="0" applyNumberFormat="1" applyFont="1" applyFill="1" applyBorder="1" applyAlignment="1" applyProtection="1">
      <alignment horizontal="center" vertical="center"/>
      <protection locked="0"/>
    </xf>
    <xf numFmtId="0" fontId="58" fillId="3" borderId="25" xfId="0" applyFont="1" applyFill="1" applyBorder="1" applyAlignment="1" applyProtection="1">
      <alignment horizontal="left" vertical="top" wrapText="1"/>
      <protection hidden="1"/>
    </xf>
    <xf numFmtId="0" fontId="58" fillId="3" borderId="25" xfId="0" applyFont="1" applyFill="1" applyBorder="1" applyAlignment="1">
      <alignment vertical="center" wrapText="1"/>
    </xf>
    <xf numFmtId="0" fontId="58" fillId="3" borderId="71" xfId="0" applyFont="1" applyFill="1" applyBorder="1" applyAlignment="1" applyProtection="1">
      <alignment horizontal="left" vertical="top" wrapText="1"/>
      <protection hidden="1"/>
    </xf>
    <xf numFmtId="0" fontId="58" fillId="3" borderId="71" xfId="0" applyFont="1" applyFill="1" applyBorder="1" applyAlignment="1" applyProtection="1">
      <alignment vertical="center" wrapText="1"/>
      <protection hidden="1"/>
    </xf>
    <xf numFmtId="0" fontId="58" fillId="3" borderId="25" xfId="0" applyFont="1" applyFill="1" applyBorder="1" applyAlignment="1" applyProtection="1">
      <alignment vertical="top" wrapText="1"/>
      <protection hidden="1"/>
    </xf>
    <xf numFmtId="0" fontId="58" fillId="3" borderId="25" xfId="0" applyFont="1" applyFill="1" applyBorder="1" applyAlignment="1" applyProtection="1">
      <alignment horizontal="center" vertical="center" wrapText="1"/>
      <protection hidden="1"/>
    </xf>
    <xf numFmtId="0" fontId="58" fillId="3" borderId="25" xfId="0" applyFont="1" applyFill="1" applyBorder="1" applyAlignment="1" applyProtection="1">
      <alignment vertical="center" wrapText="1"/>
      <protection hidden="1"/>
    </xf>
    <xf numFmtId="0" fontId="63" fillId="3" borderId="25" xfId="0" applyFont="1" applyFill="1" applyBorder="1" applyAlignment="1">
      <alignment horizontal="left" vertical="center" textRotation="255"/>
    </xf>
    <xf numFmtId="0" fontId="58" fillId="3" borderId="0" xfId="0" applyFont="1" applyFill="1" applyAlignment="1" applyProtection="1">
      <alignment horizontal="left" vertical="top" wrapText="1"/>
      <protection hidden="1"/>
    </xf>
    <xf numFmtId="0" fontId="38" fillId="0" borderId="10" xfId="0" applyFont="1" applyBorder="1" applyAlignment="1">
      <alignment horizontal="center" vertical="center" shrinkToFit="1"/>
    </xf>
    <xf numFmtId="0" fontId="38" fillId="0" borderId="11" xfId="0" applyFont="1" applyBorder="1" applyAlignment="1">
      <alignment horizontal="center" vertical="center" shrinkToFit="1"/>
    </xf>
    <xf numFmtId="0" fontId="38" fillId="0" borderId="14" xfId="0" applyFont="1" applyBorder="1" applyAlignment="1">
      <alignment horizontal="center" vertical="center" shrinkToFit="1"/>
    </xf>
    <xf numFmtId="0" fontId="38" fillId="0" borderId="15" xfId="0" applyFont="1" applyBorder="1" applyAlignment="1">
      <alignment horizontal="center" vertical="center" shrinkToFit="1"/>
    </xf>
    <xf numFmtId="0" fontId="38" fillId="0" borderId="8" xfId="0" applyFont="1" applyBorder="1" applyAlignment="1">
      <alignment horizontal="center" vertical="center" shrinkToFit="1"/>
    </xf>
    <xf numFmtId="0" fontId="38" fillId="0" borderId="9" xfId="0" applyFont="1" applyBorder="1" applyAlignment="1">
      <alignment horizontal="center" vertical="center" shrinkToFit="1"/>
    </xf>
    <xf numFmtId="0" fontId="38" fillId="0" borderId="6" xfId="0" applyFont="1" applyBorder="1" applyAlignment="1">
      <alignment horizontal="left" vertical="center" shrinkToFit="1"/>
    </xf>
    <xf numFmtId="0" fontId="38" fillId="0" borderId="7" xfId="0" applyFont="1" applyBorder="1" applyAlignment="1">
      <alignment horizontal="left" vertical="center" shrinkToFit="1"/>
    </xf>
    <xf numFmtId="0" fontId="38" fillId="3" borderId="10" xfId="0" applyFont="1" applyFill="1" applyBorder="1" applyAlignment="1">
      <alignment horizontal="center" vertical="center" wrapText="1"/>
    </xf>
    <xf numFmtId="0" fontId="38" fillId="3" borderId="25" xfId="0" applyFont="1" applyFill="1" applyBorder="1" applyAlignment="1">
      <alignment horizontal="center" vertical="center" wrapText="1"/>
    </xf>
    <xf numFmtId="0" fontId="38" fillId="3" borderId="3" xfId="0" applyFont="1" applyFill="1" applyBorder="1" applyAlignment="1">
      <alignment horizontal="center" vertical="center" textRotation="255"/>
    </xf>
    <xf numFmtId="0" fontId="39" fillId="3" borderId="4" xfId="0" applyFont="1" applyFill="1" applyBorder="1" applyAlignment="1">
      <alignment vertical="center" textRotation="255"/>
    </xf>
    <xf numFmtId="0" fontId="38" fillId="3" borderId="10" xfId="0" applyFont="1" applyFill="1" applyBorder="1" applyAlignment="1">
      <alignment horizontal="center" vertical="center" textRotation="255"/>
    </xf>
    <xf numFmtId="0" fontId="38" fillId="3" borderId="25" xfId="0" applyFont="1" applyFill="1" applyBorder="1" applyAlignment="1">
      <alignment horizontal="center" vertical="center" textRotation="255"/>
    </xf>
    <xf numFmtId="0" fontId="39" fillId="3" borderId="25" xfId="0" applyFont="1" applyFill="1" applyBorder="1" applyAlignment="1">
      <alignment horizontal="center" vertical="center" textRotation="255"/>
    </xf>
    <xf numFmtId="0" fontId="41" fillId="3" borderId="28" xfId="0" applyFont="1" applyFill="1" applyBorder="1" applyAlignment="1">
      <alignment horizontal="center" vertical="center" wrapText="1"/>
    </xf>
    <xf numFmtId="0" fontId="41" fillId="3" borderId="30" xfId="0" applyFont="1" applyFill="1" applyBorder="1" applyAlignment="1">
      <alignment horizontal="center" vertical="center" wrapText="1"/>
    </xf>
    <xf numFmtId="0" fontId="38" fillId="3" borderId="3" xfId="0" applyFont="1" applyFill="1" applyBorder="1" applyAlignment="1">
      <alignment horizontal="center" vertical="center" textRotation="255" wrapText="1"/>
    </xf>
    <xf numFmtId="0" fontId="38" fillId="3" borderId="4" xfId="0" applyFont="1" applyFill="1" applyBorder="1" applyAlignment="1">
      <alignment horizontal="center" vertical="center" textRotation="255" wrapText="1"/>
    </xf>
    <xf numFmtId="0" fontId="39" fillId="3" borderId="4" xfId="0" applyFont="1" applyFill="1" applyBorder="1" applyAlignment="1">
      <alignment horizontal="center" vertical="center" textRotation="255" wrapText="1"/>
    </xf>
    <xf numFmtId="0" fontId="38" fillId="3" borderId="10" xfId="0" applyFont="1" applyFill="1" applyBorder="1" applyAlignment="1">
      <alignment horizontal="center" vertical="center" textRotation="255" wrapText="1"/>
    </xf>
    <xf numFmtId="0" fontId="38" fillId="3" borderId="25" xfId="0" applyFont="1" applyFill="1" applyBorder="1" applyAlignment="1">
      <alignment horizontal="center" vertical="center" textRotation="255" wrapText="1"/>
    </xf>
    <xf numFmtId="0" fontId="38" fillId="3" borderId="4" xfId="0" applyFont="1" applyFill="1" applyBorder="1" applyAlignment="1">
      <alignment horizontal="center" vertical="center" textRotation="255"/>
    </xf>
    <xf numFmtId="0" fontId="38" fillId="3" borderId="3" xfId="0" applyFont="1" applyFill="1" applyBorder="1" applyAlignment="1">
      <alignment horizontal="center" vertical="center"/>
    </xf>
    <xf numFmtId="0" fontId="38" fillId="3" borderId="4" xfId="0" applyFont="1" applyFill="1" applyBorder="1" applyAlignment="1">
      <alignment horizontal="center" vertical="center"/>
    </xf>
    <xf numFmtId="0" fontId="38" fillId="0" borderId="10"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1" xfId="0" applyFont="1" applyBorder="1" applyAlignment="1">
      <alignment horizontal="center" vertical="center" wrapText="1"/>
    </xf>
    <xf numFmtId="0" fontId="39" fillId="3" borderId="4" xfId="0" applyFont="1" applyFill="1" applyBorder="1" applyAlignment="1">
      <alignment horizontal="center" vertical="center" textRotation="255"/>
    </xf>
    <xf numFmtId="0" fontId="75" fillId="0" borderId="3" xfId="0" applyFont="1" applyBorder="1" applyAlignment="1">
      <alignment horizontal="center" vertical="center" textRotation="255"/>
    </xf>
    <xf numFmtId="0" fontId="75" fillId="0" borderId="4" xfId="0" applyFont="1" applyBorder="1" applyAlignment="1">
      <alignment horizontal="center" vertical="center" textRotation="255"/>
    </xf>
    <xf numFmtId="176" fontId="75" fillId="0" borderId="3" xfId="0" quotePrefix="1" applyNumberFormat="1" applyFont="1" applyBorder="1" applyAlignment="1">
      <alignment horizontal="center" vertical="center" textRotation="255"/>
    </xf>
    <xf numFmtId="176" fontId="75" fillId="0" borderId="4" xfId="0" quotePrefix="1" applyNumberFormat="1" applyFont="1" applyBorder="1" applyAlignment="1">
      <alignment horizontal="center" vertical="center" textRotation="255"/>
    </xf>
    <xf numFmtId="0" fontId="73" fillId="6" borderId="10" xfId="0" applyFont="1" applyFill="1" applyBorder="1" applyAlignment="1">
      <alignment horizontal="center" vertical="center" textRotation="255"/>
    </xf>
    <xf numFmtId="0" fontId="73" fillId="6" borderId="25" xfId="0" applyFont="1" applyFill="1" applyBorder="1" applyAlignment="1">
      <alignment horizontal="center" vertical="center" textRotation="255"/>
    </xf>
    <xf numFmtId="176" fontId="73" fillId="3" borderId="3" xfId="0" applyNumberFormat="1" applyFont="1" applyFill="1" applyBorder="1" applyAlignment="1">
      <alignment horizontal="center" vertical="center" wrapText="1"/>
    </xf>
    <xf numFmtId="176" fontId="73" fillId="3" borderId="4" xfId="0" applyNumberFormat="1" applyFont="1" applyFill="1" applyBorder="1" applyAlignment="1">
      <alignment horizontal="center" vertical="center" wrapText="1"/>
    </xf>
    <xf numFmtId="176" fontId="39" fillId="3" borderId="3" xfId="0" applyNumberFormat="1" applyFont="1" applyFill="1" applyBorder="1" applyAlignment="1">
      <alignment horizontal="center" vertical="center" wrapText="1"/>
    </xf>
    <xf numFmtId="176" fontId="39" fillId="3" borderId="4" xfId="0" applyNumberFormat="1" applyFont="1" applyFill="1" applyBorder="1" applyAlignment="1">
      <alignment horizontal="center" vertical="center" wrapText="1"/>
    </xf>
    <xf numFmtId="0" fontId="39" fillId="3" borderId="3" xfId="0" applyFont="1" applyFill="1" applyBorder="1" applyAlignment="1">
      <alignment horizontal="center" vertical="center"/>
    </xf>
    <xf numFmtId="0" fontId="39" fillId="3" borderId="4" xfId="0" applyFont="1" applyFill="1" applyBorder="1" applyAlignment="1">
      <alignment horizontal="center" vertical="center"/>
    </xf>
    <xf numFmtId="0" fontId="38" fillId="3" borderId="6" xfId="0" applyFont="1" applyFill="1" applyBorder="1" applyAlignment="1">
      <alignment horizontal="left" vertical="center"/>
    </xf>
    <xf numFmtId="0" fontId="38" fillId="3" borderId="7" xfId="0" applyFont="1" applyFill="1" applyBorder="1" applyAlignment="1">
      <alignment horizontal="left" vertical="center"/>
    </xf>
    <xf numFmtId="0" fontId="38" fillId="3" borderId="2" xfId="0" applyFont="1" applyFill="1" applyBorder="1" applyAlignment="1">
      <alignment horizontal="left" vertical="center"/>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6" xfId="0" applyFont="1" applyFill="1" applyBorder="1" applyAlignment="1">
      <alignment horizontal="center" vertical="center"/>
    </xf>
    <xf numFmtId="0" fontId="38" fillId="3" borderId="2" xfId="0" applyFont="1" applyFill="1" applyBorder="1" applyAlignment="1">
      <alignment horizontal="center" vertical="center"/>
    </xf>
    <xf numFmtId="0" fontId="38" fillId="3" borderId="10" xfId="0" applyFont="1" applyFill="1" applyBorder="1" applyAlignment="1">
      <alignment horizontal="center" vertical="center"/>
    </xf>
    <xf numFmtId="0" fontId="38" fillId="3" borderId="11" xfId="0" applyFont="1" applyFill="1" applyBorder="1" applyAlignment="1">
      <alignment horizontal="center" vertical="center"/>
    </xf>
    <xf numFmtId="0" fontId="38" fillId="3" borderId="14" xfId="0" applyFont="1" applyFill="1" applyBorder="1" applyAlignment="1">
      <alignment horizontal="center" vertical="center"/>
    </xf>
    <xf numFmtId="0" fontId="76" fillId="7" borderId="3" xfId="0" applyFont="1" applyFill="1" applyBorder="1" applyAlignment="1">
      <alignment horizontal="center" vertical="center" wrapText="1"/>
    </xf>
    <xf numFmtId="0" fontId="0" fillId="0" borderId="4" xfId="0" applyBorder="1" applyAlignment="1"/>
    <xf numFmtId="0" fontId="73" fillId="3" borderId="3" xfId="0" applyFont="1" applyFill="1" applyBorder="1" applyAlignment="1">
      <alignment horizontal="center" vertical="center"/>
    </xf>
    <xf numFmtId="0" fontId="73" fillId="3" borderId="4" xfId="0" applyFont="1" applyFill="1" applyBorder="1" applyAlignment="1">
      <alignment horizontal="center" vertical="center"/>
    </xf>
    <xf numFmtId="0" fontId="38" fillId="0" borderId="1" xfId="0" applyFont="1" applyBorder="1">
      <alignment vertical="center"/>
    </xf>
    <xf numFmtId="0" fontId="39" fillId="0" borderId="1" xfId="0" applyFont="1" applyBorder="1">
      <alignment vertical="center"/>
    </xf>
    <xf numFmtId="0" fontId="38" fillId="0" borderId="6" xfId="0" applyFont="1" applyBorder="1">
      <alignment vertical="center"/>
    </xf>
    <xf numFmtId="0" fontId="38" fillId="0" borderId="7" xfId="0" applyFont="1" applyBorder="1">
      <alignment vertical="center"/>
    </xf>
    <xf numFmtId="0" fontId="38" fillId="0" borderId="2" xfId="0" applyFont="1" applyBorder="1">
      <alignment vertical="center"/>
    </xf>
    <xf numFmtId="0" fontId="38" fillId="3" borderId="11"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3" borderId="15"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0" borderId="6" xfId="0" applyFont="1" applyBorder="1" applyAlignment="1">
      <alignment horizontal="center" vertical="center"/>
    </xf>
    <xf numFmtId="0" fontId="38" fillId="0" borderId="2" xfId="0" applyFont="1" applyBorder="1" applyAlignment="1">
      <alignment horizontal="center" vertical="center"/>
    </xf>
    <xf numFmtId="0" fontId="38" fillId="3" borderId="1" xfId="0" applyFont="1" applyFill="1" applyBorder="1" applyAlignment="1">
      <alignment horizontal="center" vertical="center"/>
    </xf>
    <xf numFmtId="0" fontId="39" fillId="3" borderId="1" xfId="0" applyFont="1" applyFill="1" applyBorder="1" applyAlignment="1">
      <alignment horizontal="center" vertical="center"/>
    </xf>
    <xf numFmtId="0" fontId="38" fillId="0" borderId="1" xfId="0" applyFont="1" applyBorder="1" applyAlignment="1">
      <alignment horizontal="center" vertical="center"/>
    </xf>
    <xf numFmtId="0" fontId="38" fillId="3" borderId="6" xfId="0" applyFont="1" applyFill="1" applyBorder="1" applyAlignment="1">
      <alignment horizontal="center" vertical="center" shrinkToFit="1"/>
    </xf>
    <xf numFmtId="0" fontId="38" fillId="3" borderId="7" xfId="0" applyFont="1" applyFill="1" applyBorder="1" applyAlignment="1">
      <alignment horizontal="center" vertical="center" shrinkToFit="1"/>
    </xf>
    <xf numFmtId="0" fontId="38" fillId="3" borderId="5" xfId="0" applyFont="1" applyFill="1" applyBorder="1" applyAlignment="1">
      <alignment horizontal="center" vertical="center" textRotation="255"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5" xfId="0" applyFont="1" applyFill="1" applyBorder="1" applyAlignment="1">
      <alignment horizontal="center" vertical="center" wrapText="1"/>
    </xf>
    <xf numFmtId="0" fontId="38" fillId="3" borderId="1" xfId="0" applyFont="1" applyFill="1" applyBorder="1" applyAlignment="1">
      <alignment horizontal="center" vertical="center" textRotation="255" wrapText="1"/>
    </xf>
    <xf numFmtId="0" fontId="39" fillId="3" borderId="25" xfId="0" applyFont="1" applyFill="1" applyBorder="1" applyAlignment="1">
      <alignment vertical="center" textRotation="255"/>
    </xf>
    <xf numFmtId="0" fontId="54" fillId="3" borderId="6" xfId="0" applyFont="1" applyFill="1" applyBorder="1" applyAlignment="1">
      <alignment horizontal="center" vertical="center" wrapText="1" shrinkToFit="1"/>
    </xf>
    <xf numFmtId="0" fontId="54" fillId="3" borderId="2" xfId="0" applyFont="1" applyFill="1" applyBorder="1" applyAlignment="1">
      <alignment horizontal="center" vertical="center" wrapText="1" shrinkToFit="1"/>
    </xf>
    <xf numFmtId="0" fontId="41" fillId="3" borderId="4" xfId="0" applyFont="1" applyFill="1" applyBorder="1" applyAlignment="1">
      <alignment horizontal="left" vertical="center" wrapText="1"/>
    </xf>
    <xf numFmtId="0" fontId="38" fillId="3" borderId="3" xfId="0" applyFont="1" applyFill="1" applyBorder="1" applyAlignment="1">
      <alignment horizontal="center" vertical="top" wrapText="1"/>
    </xf>
    <xf numFmtId="0" fontId="38" fillId="3" borderId="4" xfId="0" applyFont="1" applyFill="1" applyBorder="1" applyAlignment="1">
      <alignment horizontal="center" vertical="top" wrapText="1"/>
    </xf>
    <xf numFmtId="0" fontId="38" fillId="3" borderId="5" xfId="0" applyFont="1" applyFill="1" applyBorder="1" applyAlignment="1">
      <alignment horizontal="center" vertical="top" wrapText="1"/>
    </xf>
    <xf numFmtId="0" fontId="38" fillId="3" borderId="25" xfId="0" applyFont="1" applyFill="1" applyBorder="1" applyAlignment="1">
      <alignment horizontal="center" vertical="center"/>
    </xf>
    <xf numFmtId="0" fontId="38" fillId="3" borderId="6"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1" xfId="0" applyFont="1" applyFill="1" applyBorder="1" applyAlignment="1">
      <alignment horizontal="center" vertical="center" textRotation="255"/>
    </xf>
    <xf numFmtId="0" fontId="38" fillId="0" borderId="7" xfId="0" applyFont="1" applyBorder="1" applyAlignment="1">
      <alignment horizontal="center" vertical="center"/>
    </xf>
    <xf numFmtId="0" fontId="41" fillId="3" borderId="1" xfId="0" applyFont="1" applyFill="1" applyBorder="1" applyAlignment="1">
      <alignment horizontal="center" vertical="center" textRotation="255" wrapText="1"/>
    </xf>
    <xf numFmtId="0" fontId="41" fillId="3" borderId="3" xfId="0" applyFont="1" applyFill="1" applyBorder="1" applyAlignment="1">
      <alignment horizontal="center" vertical="center" textRotation="255" wrapText="1"/>
    </xf>
    <xf numFmtId="0" fontId="39" fillId="3" borderId="7"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38" fillId="3" borderId="31" xfId="0" applyFont="1" applyFill="1" applyBorder="1" applyAlignment="1">
      <alignment horizontal="center" vertical="center" textRotation="255" wrapText="1"/>
    </xf>
    <xf numFmtId="0" fontId="38" fillId="3" borderId="28" xfId="0" applyFont="1" applyFill="1" applyBorder="1" applyAlignment="1">
      <alignment horizontal="center" vertical="center" wrapText="1"/>
    </xf>
    <xf numFmtId="0" fontId="38" fillId="3" borderId="30" xfId="0" applyFont="1" applyFill="1" applyBorder="1" applyAlignment="1">
      <alignment horizontal="center" vertical="center" wrapText="1"/>
    </xf>
    <xf numFmtId="0" fontId="38" fillId="3" borderId="7" xfId="0" applyFont="1" applyFill="1" applyBorder="1" applyAlignment="1">
      <alignment horizontal="center" vertical="center"/>
    </xf>
    <xf numFmtId="0" fontId="39" fillId="0" borderId="1" xfId="0" applyFont="1" applyBorder="1" applyAlignment="1">
      <alignment horizontal="left" vertical="center"/>
    </xf>
    <xf numFmtId="0" fontId="38" fillId="3" borderId="1" xfId="0" applyFont="1" applyFill="1" applyBorder="1" applyAlignment="1">
      <alignment horizontal="left" vertical="center"/>
    </xf>
    <xf numFmtId="0" fontId="38" fillId="3" borderId="16" xfId="0" applyFont="1" applyFill="1" applyBorder="1" applyAlignment="1">
      <alignment horizontal="center" vertical="center" textRotation="255"/>
    </xf>
    <xf numFmtId="0" fontId="39" fillId="3" borderId="25" xfId="0" applyFont="1" applyFill="1" applyBorder="1" applyAlignment="1">
      <alignment vertical="center" wrapText="1"/>
    </xf>
    <xf numFmtId="0" fontId="38" fillId="3" borderId="3" xfId="0" applyFont="1" applyFill="1" applyBorder="1" applyAlignment="1">
      <alignment horizontal="center" vertical="center" textRotation="255" shrinkToFit="1"/>
    </xf>
    <xf numFmtId="0" fontId="38" fillId="3" borderId="4" xfId="0" applyFont="1" applyFill="1" applyBorder="1" applyAlignment="1">
      <alignment horizontal="center" vertical="center" textRotation="255" shrinkToFit="1"/>
    </xf>
    <xf numFmtId="0" fontId="38" fillId="3" borderId="14" xfId="0" applyFont="1" applyFill="1" applyBorder="1" applyAlignment="1">
      <alignment horizontal="center" vertical="center" textRotation="255"/>
    </xf>
    <xf numFmtId="0" fontId="39" fillId="3" borderId="16" xfId="0" applyFont="1" applyFill="1" applyBorder="1" applyAlignment="1">
      <alignment horizontal="center" vertical="center" textRotation="255"/>
    </xf>
  </cellXfs>
  <cellStyles count="4">
    <cellStyle name="ハイパーリンク" xfId="3" builtinId="8"/>
    <cellStyle name="桁区切り" xfId="2" builtinId="6"/>
    <cellStyle name="通貨 2" xfId="1" xr:uid="{00000000-0005-0000-0000-000002000000}"/>
    <cellStyle name="標準" xfId="0" builtinId="0"/>
  </cellStyles>
  <dxfs count="40">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numFmt numFmtId="0" formatCode="General"/>
    </dxf>
    <dxf>
      <font>
        <color rgb="FFFF0000"/>
      </font>
    </dxf>
    <dxf>
      <font>
        <color rgb="FFFF0000"/>
      </font>
    </dxf>
    <dxf>
      <font>
        <color rgb="FFFF0000"/>
      </font>
      <numFmt numFmtId="0" formatCode="General"/>
    </dxf>
    <dxf>
      <font>
        <color rgb="FFFF0000"/>
      </font>
    </dxf>
    <dxf>
      <font>
        <color rgb="FFFF0000"/>
      </font>
    </dxf>
    <dxf>
      <font>
        <color rgb="FFFF0000"/>
      </font>
    </dxf>
    <dxf>
      <fill>
        <patternFill>
          <bgColor theme="0" tint="-0.499984740745262"/>
        </patternFill>
      </fill>
    </dxf>
    <dxf>
      <fill>
        <patternFill>
          <bgColor theme="0" tint="-0.499984740745262"/>
        </patternFill>
      </fill>
    </dxf>
    <dxf>
      <font>
        <color rgb="FFFF0000"/>
      </font>
    </dxf>
    <dxf>
      <fill>
        <patternFill>
          <bgColor theme="0" tint="-0.499984740745262"/>
        </patternFill>
      </fill>
    </dxf>
    <dxf>
      <fill>
        <patternFill>
          <bgColor theme="0" tint="-0.499984740745262"/>
        </patternFill>
      </fill>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C85A00"/>
      <color rgb="FFC81E1E"/>
      <color rgb="FFE6B8B7"/>
      <color rgb="FFD9D9D9"/>
      <color rgb="FFEBEBEB"/>
      <color rgb="FFE67800"/>
      <color rgb="FFFF00FF"/>
      <color rgb="FFCC00CC"/>
      <color rgb="FFD60093"/>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225878</xdr:colOff>
      <xdr:row>163</xdr:row>
      <xdr:rowOff>525230</xdr:rowOff>
    </xdr:from>
    <xdr:to>
      <xdr:col>9</xdr:col>
      <xdr:colOff>783770</xdr:colOff>
      <xdr:row>164</xdr:row>
      <xdr:rowOff>11698</xdr:rowOff>
    </xdr:to>
    <xdr:grpSp>
      <xdr:nvGrpSpPr>
        <xdr:cNvPr id="38" name="グループ化 37">
          <a:extLst>
            <a:ext uri="{FF2B5EF4-FFF2-40B4-BE49-F238E27FC236}">
              <a16:creationId xmlns:a16="http://schemas.microsoft.com/office/drawing/2014/main" id="{C102F5E7-0CCB-6319-43A1-19D48B09DCC2}"/>
            </a:ext>
          </a:extLst>
        </xdr:cNvPr>
        <xdr:cNvGrpSpPr/>
      </xdr:nvGrpSpPr>
      <xdr:grpSpPr>
        <a:xfrm>
          <a:off x="2178503" y="84459530"/>
          <a:ext cx="7292067" cy="772343"/>
          <a:chOff x="52571" y="61923"/>
          <a:chExt cx="5011174" cy="525736"/>
        </a:xfrm>
      </xdr:grpSpPr>
      <xdr:sp macro="" textlink="">
        <xdr:nvSpPr>
          <xdr:cNvPr id="39" name="テキスト ボックス 2">
            <a:extLst>
              <a:ext uri="{FF2B5EF4-FFF2-40B4-BE49-F238E27FC236}">
                <a16:creationId xmlns:a16="http://schemas.microsoft.com/office/drawing/2014/main" id="{F87FE886-519E-671B-E824-163669358FBB}"/>
              </a:ext>
            </a:extLst>
          </xdr:cNvPr>
          <xdr:cNvSpPr txBox="1"/>
        </xdr:nvSpPr>
        <xdr:spPr>
          <a:xfrm>
            <a:off x="1417945" y="61923"/>
            <a:ext cx="2347287" cy="23720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ctr"/>
            <a:r>
              <a:rPr lang="en-US" sz="1200" kern="100">
                <a:effectLst/>
                <a:latin typeface="Meiryo UI" panose="020B0604030504040204" pitchFamily="50" charset="-128"/>
                <a:ea typeface="ＭＳ ゴシック" panose="020B0609070205080204" pitchFamily="49" charset="-128"/>
                <a:cs typeface="Times New Roman" panose="02020603050405020304" pitchFamily="18" charset="0"/>
              </a:rPr>
              <a:t>3.6 [GJ/MWh] </a:t>
            </a:r>
            <a:r>
              <a:rPr lang="ja-JP" sz="1200" kern="100">
                <a:effectLst/>
                <a:latin typeface="ＭＳ ゴシック" panose="020B0609070205080204" pitchFamily="49" charset="-128"/>
                <a:ea typeface="Meiryo UI" panose="020B0604030504040204" pitchFamily="50" charset="-128"/>
                <a:cs typeface="Times New Roman" panose="02020603050405020304" pitchFamily="18" charset="0"/>
              </a:rPr>
              <a:t>× 発電量</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E [MWh/</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年</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sp macro="" textlink="">
        <xdr:nvSpPr>
          <xdr:cNvPr id="40" name="テキスト ボックス 1">
            <a:extLst>
              <a:ext uri="{FF2B5EF4-FFF2-40B4-BE49-F238E27FC236}">
                <a16:creationId xmlns:a16="http://schemas.microsoft.com/office/drawing/2014/main" id="{4E5BE9C8-5D9F-3824-D72D-18FCEE1B0F26}"/>
              </a:ext>
            </a:extLst>
          </xdr:cNvPr>
          <xdr:cNvSpPr txBox="1"/>
        </xdr:nvSpPr>
        <xdr:spPr>
          <a:xfrm>
            <a:off x="52571" y="144717"/>
            <a:ext cx="852711" cy="23666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just"/>
            <a:r>
              <a:rPr lang="ja-JP" sz="1200" kern="100">
                <a:effectLst/>
                <a:latin typeface="ＭＳ ゴシック" panose="020B0609070205080204" pitchFamily="49" charset="-128"/>
                <a:ea typeface="Meiryo UI" panose="020B0604030504040204" pitchFamily="50" charset="-128"/>
                <a:cs typeface="Times New Roman" panose="02020603050405020304" pitchFamily="18" charset="0"/>
              </a:rPr>
              <a:t>発電効率</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p>
        </xdr:txBody>
      </xdr:sp>
      <xdr:sp macro="" textlink="">
        <xdr:nvSpPr>
          <xdr:cNvPr id="41" name="テキスト ボックス 3">
            <a:extLst>
              <a:ext uri="{FF2B5EF4-FFF2-40B4-BE49-F238E27FC236}">
                <a16:creationId xmlns:a16="http://schemas.microsoft.com/office/drawing/2014/main" id="{6A7CF384-27BD-F581-5211-8D48CAAD961F}"/>
              </a:ext>
            </a:extLst>
          </xdr:cNvPr>
          <xdr:cNvSpPr txBox="1"/>
        </xdr:nvSpPr>
        <xdr:spPr>
          <a:xfrm>
            <a:off x="808800" y="243678"/>
            <a:ext cx="1600023" cy="34398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ctr">
              <a:lnSpc>
                <a:spcPts val="1200"/>
              </a:lnSpc>
            </a:pPr>
            <a:r>
              <a:rPr lang="ja-JP" sz="1200" kern="100">
                <a:effectLst/>
                <a:latin typeface="ＭＳ ゴシック" panose="020B0609070205080204" pitchFamily="49" charset="-128"/>
                <a:ea typeface="Meiryo UI" panose="020B0604030504040204" pitchFamily="50" charset="-128"/>
                <a:cs typeface="Times New Roman" panose="02020603050405020304" pitchFamily="18" charset="0"/>
              </a:rPr>
              <a:t>焼却された廃棄物の総発熱量</a:t>
            </a:r>
            <a:endParaRPr 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lnSpc>
                <a:spcPts val="1200"/>
              </a:lnSpc>
            </a:pPr>
            <a:r>
              <a:rPr lang="en-US" sz="1200" kern="100">
                <a:effectLst/>
                <a:latin typeface="Meiryo UI" panose="020B0604030504040204" pitchFamily="50" charset="-128"/>
                <a:ea typeface="ＭＳ ゴシック" panose="020B0609070205080204" pitchFamily="49" charset="-128"/>
                <a:cs typeface="Times New Roman" panose="02020603050405020304" pitchFamily="18" charset="0"/>
              </a:rPr>
              <a:t>Iw</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[GJ/</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年</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sp macro="" textlink="">
        <xdr:nvSpPr>
          <xdr:cNvPr id="42" name="テキスト ボックス 4">
            <a:extLst>
              <a:ext uri="{FF2B5EF4-FFF2-40B4-BE49-F238E27FC236}">
                <a16:creationId xmlns:a16="http://schemas.microsoft.com/office/drawing/2014/main" id="{AFDEC78E-ED6C-953E-03CA-90CFBA9125C9}"/>
              </a:ext>
            </a:extLst>
          </xdr:cNvPr>
          <xdr:cNvSpPr txBox="1"/>
        </xdr:nvSpPr>
        <xdr:spPr>
          <a:xfrm>
            <a:off x="2497015" y="243876"/>
            <a:ext cx="2083205" cy="33547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ctr">
              <a:lnSpc>
                <a:spcPts val="1200"/>
              </a:lnSpc>
            </a:pPr>
            <a:r>
              <a:rPr lang="ja-JP" sz="1200" kern="100">
                <a:effectLst/>
                <a:latin typeface="ＭＳ ゴシック" panose="020B0609070205080204" pitchFamily="49" charset="-128"/>
                <a:ea typeface="Meiryo UI" panose="020B0604030504040204" pitchFamily="50" charset="-128"/>
                <a:cs typeface="Times New Roman" panose="02020603050405020304" pitchFamily="18" charset="0"/>
              </a:rPr>
              <a:t>投入された廃棄物以外の燃料の総発熱量</a:t>
            </a:r>
            <a:endParaRPr 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lnSpc>
                <a:spcPts val="1200"/>
              </a:lnSpc>
            </a:pPr>
            <a:r>
              <a:rPr lang="en-US" sz="1200" kern="100">
                <a:effectLst/>
                <a:latin typeface="Meiryo UI" panose="020B0604030504040204" pitchFamily="50" charset="-128"/>
                <a:ea typeface="ＭＳ ゴシック" panose="020B0609070205080204" pitchFamily="49" charset="-128"/>
                <a:cs typeface="Times New Roman" panose="02020603050405020304" pitchFamily="18" charset="0"/>
              </a:rPr>
              <a:t>Fa</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GJ/</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年］</a:t>
            </a:r>
          </a:p>
        </xdr:txBody>
      </xdr:sp>
      <xdr:sp macro="" textlink="">
        <xdr:nvSpPr>
          <xdr:cNvPr id="43" name="テキスト ボックス 7">
            <a:extLst>
              <a:ext uri="{FF2B5EF4-FFF2-40B4-BE49-F238E27FC236}">
                <a16:creationId xmlns:a16="http://schemas.microsoft.com/office/drawing/2014/main" id="{16E1A448-1412-24B3-1A9A-99F411969C5B}"/>
              </a:ext>
            </a:extLst>
          </xdr:cNvPr>
          <xdr:cNvSpPr txBox="1"/>
        </xdr:nvSpPr>
        <xdr:spPr>
          <a:xfrm>
            <a:off x="4632264" y="155530"/>
            <a:ext cx="431481" cy="23666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just"/>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 100</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xnSp macro="">
        <xdr:nvCxnSpPr>
          <xdr:cNvPr id="44" name="直線コネクタ 43">
            <a:extLst>
              <a:ext uri="{FF2B5EF4-FFF2-40B4-BE49-F238E27FC236}">
                <a16:creationId xmlns:a16="http://schemas.microsoft.com/office/drawing/2014/main" id="{2BFAD5FF-26A4-A9D3-14C6-40B67540CB7F}"/>
              </a:ext>
            </a:extLst>
          </xdr:cNvPr>
          <xdr:cNvCxnSpPr/>
        </xdr:nvCxnSpPr>
        <xdr:spPr>
          <a:xfrm>
            <a:off x="852854" y="219807"/>
            <a:ext cx="374511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 name="テキスト ボックス 5">
            <a:extLst>
              <a:ext uri="{FF2B5EF4-FFF2-40B4-BE49-F238E27FC236}">
                <a16:creationId xmlns:a16="http://schemas.microsoft.com/office/drawing/2014/main" id="{6200CC1C-6363-AC5B-2134-FAFC9160E590}"/>
              </a:ext>
            </a:extLst>
          </xdr:cNvPr>
          <xdr:cNvSpPr txBox="1"/>
        </xdr:nvSpPr>
        <xdr:spPr>
          <a:xfrm>
            <a:off x="2303585" y="211015"/>
            <a:ext cx="281305" cy="23685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ctr"/>
            <a:r>
              <a:rPr lang="ja-JP" sz="1200" kern="100">
                <a:effectLst/>
                <a:latin typeface="ＭＳ ゴシック" panose="020B0609070205080204" pitchFamily="49" charset="-128"/>
                <a:ea typeface="Meiryo UI" panose="020B0604030504040204" pitchFamily="50" charset="-128"/>
                <a:cs typeface="Times New Roman" panose="02020603050405020304" pitchFamily="18" charset="0"/>
              </a:rPr>
              <a:t>＋</a:t>
            </a:r>
            <a:endParaRPr 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grpSp>
    <xdr:clientData/>
  </xdr:twoCellAnchor>
  <xdr:twoCellAnchor>
    <xdr:from>
      <xdr:col>2</xdr:col>
      <xdr:colOff>195943</xdr:colOff>
      <xdr:row>189</xdr:row>
      <xdr:rowOff>374198</xdr:rowOff>
    </xdr:from>
    <xdr:to>
      <xdr:col>9</xdr:col>
      <xdr:colOff>881743</xdr:colOff>
      <xdr:row>191</xdr:row>
      <xdr:rowOff>24493</xdr:rowOff>
    </xdr:to>
    <xdr:grpSp>
      <xdr:nvGrpSpPr>
        <xdr:cNvPr id="46" name="グループ化 45">
          <a:extLst>
            <a:ext uri="{FF2B5EF4-FFF2-40B4-BE49-F238E27FC236}">
              <a16:creationId xmlns:a16="http://schemas.microsoft.com/office/drawing/2014/main" id="{8D323B42-3EBE-AEE1-E3A8-54CF304E3DF7}"/>
            </a:ext>
          </a:extLst>
        </xdr:cNvPr>
        <xdr:cNvGrpSpPr/>
      </xdr:nvGrpSpPr>
      <xdr:grpSpPr>
        <a:xfrm>
          <a:off x="2148568" y="97691123"/>
          <a:ext cx="7419975" cy="1002845"/>
          <a:chOff x="0" y="35410"/>
          <a:chExt cx="5095875" cy="745640"/>
        </a:xfrm>
      </xdr:grpSpPr>
      <xdr:grpSp>
        <xdr:nvGrpSpPr>
          <xdr:cNvPr id="47" name="グループ化 46">
            <a:extLst>
              <a:ext uri="{FF2B5EF4-FFF2-40B4-BE49-F238E27FC236}">
                <a16:creationId xmlns:a16="http://schemas.microsoft.com/office/drawing/2014/main" id="{6990D6E9-4E69-32BC-01A8-D51DD77E5B87}"/>
              </a:ext>
            </a:extLst>
          </xdr:cNvPr>
          <xdr:cNvGrpSpPr/>
        </xdr:nvGrpSpPr>
        <xdr:grpSpPr>
          <a:xfrm>
            <a:off x="976261" y="35410"/>
            <a:ext cx="3422568" cy="476250"/>
            <a:chOff x="52336" y="44935"/>
            <a:chExt cx="3422568" cy="476250"/>
          </a:xfrm>
        </xdr:grpSpPr>
        <xdr:sp macro="" textlink="">
          <xdr:nvSpPr>
            <xdr:cNvPr id="52" name="テキスト ボックス 10">
              <a:extLst>
                <a:ext uri="{FF2B5EF4-FFF2-40B4-BE49-F238E27FC236}">
                  <a16:creationId xmlns:a16="http://schemas.microsoft.com/office/drawing/2014/main" id="{1A2F7C23-E7D6-12D9-B1F6-C7BF760DB7E2}"/>
                </a:ext>
              </a:extLst>
            </xdr:cNvPr>
            <xdr:cNvSpPr txBox="1"/>
          </xdr:nvSpPr>
          <xdr:spPr>
            <a:xfrm>
              <a:off x="52336" y="152400"/>
              <a:ext cx="647700"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marL="179705" algn="l">
                <a:lnSpc>
                  <a:spcPts val="1200"/>
                </a:lnSpc>
              </a:pP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3.6</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　×</a:t>
              </a:r>
            </a:p>
            <a:p>
              <a:pPr algn="l">
                <a:lnSpc>
                  <a:spcPts val="1200"/>
                </a:lnSpc>
              </a:pP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[GJ/MWh] </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sp macro="" textlink="">
          <xdr:nvSpPr>
            <xdr:cNvPr id="53" name="テキスト ボックス 11">
              <a:extLst>
                <a:ext uri="{FF2B5EF4-FFF2-40B4-BE49-F238E27FC236}">
                  <a16:creationId xmlns:a16="http://schemas.microsoft.com/office/drawing/2014/main" id="{09F6905D-D155-08A0-9FD5-34115EBC37ED}"/>
                </a:ext>
              </a:extLst>
            </xdr:cNvPr>
            <xdr:cNvSpPr txBox="1"/>
          </xdr:nvSpPr>
          <xdr:spPr>
            <a:xfrm>
              <a:off x="634617" y="152400"/>
              <a:ext cx="485775"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2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発電量</a:t>
              </a:r>
            </a:p>
            <a:p>
              <a:pPr algn="ctr">
                <a:lnSpc>
                  <a:spcPts val="1200"/>
                </a:lnSpc>
              </a:pPr>
              <a:r>
                <a:rPr lang="ja-JP" sz="1200" b="1" kern="100">
                  <a:effectLst/>
                  <a:latin typeface="Meiryo UI" panose="020B0604030504040204" pitchFamily="50" charset="-128"/>
                  <a:ea typeface="Meiryo UI" panose="020B0604030504040204" pitchFamily="50" charset="-128"/>
                  <a:cs typeface="Times New Roman" panose="02020603050405020304" pitchFamily="18" charset="0"/>
                </a:rPr>
                <a:t>Ｅ</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[MWh]</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sp macro="" textlink="">
          <xdr:nvSpPr>
            <xdr:cNvPr id="54" name="テキスト ボックス 12">
              <a:extLst>
                <a:ext uri="{FF2B5EF4-FFF2-40B4-BE49-F238E27FC236}">
                  <a16:creationId xmlns:a16="http://schemas.microsoft.com/office/drawing/2014/main" id="{2FCEA0DD-72B9-2FC6-0B1E-FFA1BC0EC37D}"/>
                </a:ext>
              </a:extLst>
            </xdr:cNvPr>
            <xdr:cNvSpPr txBox="1"/>
          </xdr:nvSpPr>
          <xdr:spPr>
            <a:xfrm>
              <a:off x="1224482" y="152400"/>
              <a:ext cx="1485900"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l">
                <a:lnSpc>
                  <a:spcPts val="12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12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発電以外の熱利用量</a:t>
              </a:r>
              <a:r>
                <a:rPr lang="ja-JP" altLang="en-US" sz="12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p>
            <a:p>
              <a:pPr algn="ctr">
                <a:lnSpc>
                  <a:spcPts val="1200"/>
                </a:lnSpc>
              </a:pPr>
              <a:r>
                <a:rPr lang="ja-JP" sz="1200" b="1" kern="100">
                  <a:effectLst/>
                  <a:latin typeface="Meiryo UI" panose="020B0604030504040204" pitchFamily="50" charset="-128"/>
                  <a:ea typeface="Meiryo UI" panose="020B0604030504040204" pitchFamily="50" charset="-128"/>
                  <a:cs typeface="Times New Roman" panose="02020603050405020304" pitchFamily="18" charset="0"/>
                </a:rPr>
                <a:t>Ｈ</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[GJ]</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sp macro="" textlink="">
          <xdr:nvSpPr>
            <xdr:cNvPr id="55" name="テキスト ボックス 13">
              <a:extLst>
                <a:ext uri="{FF2B5EF4-FFF2-40B4-BE49-F238E27FC236}">
                  <a16:creationId xmlns:a16="http://schemas.microsoft.com/office/drawing/2014/main" id="{1CB58294-C48D-2918-80F7-0FD76D3FE593}"/>
                </a:ext>
              </a:extLst>
            </xdr:cNvPr>
            <xdr:cNvSpPr txBox="1"/>
          </xdr:nvSpPr>
          <xdr:spPr>
            <a:xfrm>
              <a:off x="2541454" y="44935"/>
              <a:ext cx="933450" cy="4762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1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燃料の利用に伴い</a:t>
              </a:r>
            </a:p>
            <a:p>
              <a:pPr algn="ctr">
                <a:lnSpc>
                  <a:spcPts val="11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得られる熱量</a:t>
              </a:r>
            </a:p>
            <a:p>
              <a:pPr algn="ctr">
                <a:lnSpc>
                  <a:spcPts val="1200"/>
                </a:lnSpc>
              </a:pPr>
              <a:r>
                <a:rPr lang="ja-JP" sz="1200" b="1" kern="100">
                  <a:effectLst/>
                  <a:latin typeface="Meiryo UI" panose="020B0604030504040204" pitchFamily="50" charset="-128"/>
                  <a:ea typeface="Meiryo UI" panose="020B0604030504040204" pitchFamily="50" charset="-128"/>
                  <a:cs typeface="Times New Roman" panose="02020603050405020304" pitchFamily="18" charset="0"/>
                </a:rPr>
                <a:t>Ｆ</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[GJ]</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grpSp>
      <xdr:sp macro="" textlink="">
        <xdr:nvSpPr>
          <xdr:cNvPr id="48" name="テキスト ボックス 8">
            <a:extLst>
              <a:ext uri="{FF2B5EF4-FFF2-40B4-BE49-F238E27FC236}">
                <a16:creationId xmlns:a16="http://schemas.microsoft.com/office/drawing/2014/main" id="{B80D793C-21A7-017E-14EB-A2965F570B23}"/>
              </a:ext>
            </a:extLst>
          </xdr:cNvPr>
          <xdr:cNvSpPr txBox="1"/>
        </xdr:nvSpPr>
        <xdr:spPr>
          <a:xfrm>
            <a:off x="0" y="257175"/>
            <a:ext cx="914400" cy="45720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l">
              <a:lnSpc>
                <a:spcPts val="12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熱回収率</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p>
        </xdr:txBody>
      </xdr:sp>
      <xdr:sp macro="" textlink="">
        <xdr:nvSpPr>
          <xdr:cNvPr id="49" name="テキスト ボックス 15">
            <a:extLst>
              <a:ext uri="{FF2B5EF4-FFF2-40B4-BE49-F238E27FC236}">
                <a16:creationId xmlns:a16="http://schemas.microsoft.com/office/drawing/2014/main" id="{6062D2EA-E9B2-6234-6A3C-99EAA90F7552}"/>
              </a:ext>
            </a:extLst>
          </xdr:cNvPr>
          <xdr:cNvSpPr txBox="1"/>
        </xdr:nvSpPr>
        <xdr:spPr>
          <a:xfrm>
            <a:off x="1819275" y="457200"/>
            <a:ext cx="1485900"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l">
              <a:lnSpc>
                <a:spcPts val="12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投入エネルギー量　</a:t>
            </a:r>
            <a:r>
              <a:rPr lang="ja-JP" sz="1200" b="1" kern="100">
                <a:effectLst/>
                <a:latin typeface="Meiryo UI" panose="020B0604030504040204" pitchFamily="50" charset="-128"/>
                <a:ea typeface="Meiryo UI" panose="020B0604030504040204" pitchFamily="50" charset="-128"/>
                <a:cs typeface="Times New Roman" panose="02020603050405020304" pitchFamily="18" charset="0"/>
              </a:rPr>
              <a:t>Ｉ</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[GJ]</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sp macro="" textlink="">
        <xdr:nvSpPr>
          <xdr:cNvPr id="50" name="テキスト ボックス 16">
            <a:extLst>
              <a:ext uri="{FF2B5EF4-FFF2-40B4-BE49-F238E27FC236}">
                <a16:creationId xmlns:a16="http://schemas.microsoft.com/office/drawing/2014/main" id="{E9400BBF-E8CA-0C08-65EF-13449DCBFB00}"/>
              </a:ext>
            </a:extLst>
          </xdr:cNvPr>
          <xdr:cNvSpPr txBox="1"/>
        </xdr:nvSpPr>
        <xdr:spPr>
          <a:xfrm>
            <a:off x="4629150" y="342900"/>
            <a:ext cx="466725" cy="3238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l">
              <a:lnSpc>
                <a:spcPts val="1200"/>
              </a:lnSpc>
            </a:pP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 100</a:t>
            </a:r>
            <a:endParaRPr lang="ja-JP" sz="12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xnSp macro="">
        <xdr:nvCxnSpPr>
          <xdr:cNvPr id="51" name="直線コネクタ 50">
            <a:extLst>
              <a:ext uri="{FF2B5EF4-FFF2-40B4-BE49-F238E27FC236}">
                <a16:creationId xmlns:a16="http://schemas.microsoft.com/office/drawing/2014/main" id="{B38620A2-D110-D9E2-7B48-45FCE6EAA96C}"/>
              </a:ext>
            </a:extLst>
          </xdr:cNvPr>
          <xdr:cNvCxnSpPr/>
        </xdr:nvCxnSpPr>
        <xdr:spPr>
          <a:xfrm>
            <a:off x="801934" y="471611"/>
            <a:ext cx="37052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3</xdr:col>
      <xdr:colOff>706650</xdr:colOff>
      <xdr:row>2</xdr:row>
      <xdr:rowOff>2130521</xdr:rowOff>
    </xdr:from>
    <xdr:to>
      <xdr:col>4</xdr:col>
      <xdr:colOff>667733</xdr:colOff>
      <xdr:row>2</xdr:row>
      <xdr:rowOff>2396986</xdr:rowOff>
    </xdr:to>
    <xdr:sp macro="" textlink="">
      <xdr:nvSpPr>
        <xdr:cNvPr id="2" name="正方形/長方形 1">
          <a:extLst>
            <a:ext uri="{FF2B5EF4-FFF2-40B4-BE49-F238E27FC236}">
              <a16:creationId xmlns:a16="http://schemas.microsoft.com/office/drawing/2014/main" id="{054363AE-D0D6-BBA7-BA5D-BC8284ADE3E5}"/>
            </a:ext>
          </a:extLst>
        </xdr:cNvPr>
        <xdr:cNvSpPr/>
      </xdr:nvSpPr>
      <xdr:spPr>
        <a:xfrm>
          <a:off x="3621300" y="2778221"/>
          <a:ext cx="923108" cy="266465"/>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t">
          <a:noAutofit/>
        </a:body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86"/>
  <sheetViews>
    <sheetView tabSelected="1" zoomScaleNormal="100" zoomScaleSheetLayoutView="80" workbookViewId="0">
      <selection activeCell="F23" sqref="F23:J23"/>
    </sheetView>
  </sheetViews>
  <sheetFormatPr defaultColWidth="9" defaultRowHeight="30.2" customHeight="1" outlineLevelCol="1"/>
  <cols>
    <col min="1" max="1" width="13" style="11" customWidth="1"/>
    <col min="2" max="2" width="12.625" style="12" customWidth="1"/>
    <col min="3" max="10" width="12.625" style="11" customWidth="1"/>
    <col min="11" max="11" width="16.625" style="136" customWidth="1"/>
    <col min="12" max="12" width="10.125" style="38" hidden="1" customWidth="1" outlineLevel="1"/>
    <col min="13" max="13" width="10.125" style="11" bestFit="1" customWidth="1" collapsed="1"/>
    <col min="14" max="16384" width="9" style="11"/>
  </cols>
  <sheetData>
    <row r="1" spans="2:12" s="2" customFormat="1" ht="25.5">
      <c r="B1" s="6"/>
      <c r="C1" s="36" t="s">
        <v>540</v>
      </c>
      <c r="J1" s="117" t="str">
        <f>TEXT(DATE($L$1,12,31),"ggg") &amp; IF(TEXT(DATE($L$1,12,31),"e")="1","元",IF(VALUE(TEXT(DATE($L$1,12,31),"e"))&lt;10,DBCS(TEXT(DATE($L$1,12,31),"e")),TEXT(DATE($L$1,12,31),"e"))) &amp;"年度調査（" &amp; TEXT(DATE($L$1-1,12,31),"ggg") &amp; IF(TEXT(DATE($L$1-1,12,31),"e")="1","元",IF(VALUE(TEXT(DATE($L$1-1,12,31),"e"))&lt;10,DBCS(TEXT(DATE($L$1-1,12,31),"e")),TEXT(DATE($L$1-1,12,31),"e"))) &amp; "年度実績）"</f>
        <v>令和８年度調査（令和７年度実績）</v>
      </c>
      <c r="K1" s="133"/>
      <c r="L1" s="38">
        <v>2026</v>
      </c>
    </row>
    <row r="2" spans="2:12" s="2" customFormat="1" ht="25.5">
      <c r="B2" s="6"/>
      <c r="C2" s="3"/>
      <c r="K2" s="133"/>
      <c r="L2" s="38"/>
    </row>
    <row r="3" spans="2:12" s="2" customFormat="1" ht="222" customHeight="1">
      <c r="B3" s="441" t="s">
        <v>671</v>
      </c>
      <c r="C3" s="441"/>
      <c r="D3" s="441"/>
      <c r="E3" s="441"/>
      <c r="F3" s="441"/>
      <c r="G3" s="441"/>
      <c r="H3" s="441"/>
      <c r="I3" s="441"/>
      <c r="J3" s="441"/>
      <c r="K3" s="133"/>
      <c r="L3" s="38"/>
    </row>
    <row r="4" spans="2:12" s="2" customFormat="1" ht="25.5" customHeight="1">
      <c r="B4" s="42" t="s">
        <v>691</v>
      </c>
      <c r="C4" s="43"/>
      <c r="D4" s="43"/>
      <c r="E4" s="43"/>
      <c r="F4" s="43"/>
      <c r="G4" s="43"/>
      <c r="H4" s="43"/>
      <c r="I4" s="43"/>
      <c r="J4" s="43"/>
      <c r="K4" s="133"/>
      <c r="L4" s="38"/>
    </row>
    <row r="5" spans="2:12" s="2" customFormat="1" ht="25.5" customHeight="1">
      <c r="B5" s="84" t="s">
        <v>598</v>
      </c>
      <c r="C5" s="85"/>
      <c r="D5" s="85"/>
      <c r="E5" s="85"/>
      <c r="F5" s="85"/>
      <c r="G5" s="85"/>
      <c r="H5" s="85"/>
      <c r="I5" s="85"/>
      <c r="J5" s="85"/>
      <c r="K5" s="133"/>
      <c r="L5" s="38"/>
    </row>
    <row r="6" spans="2:12" s="2" customFormat="1" ht="36" customHeight="1">
      <c r="B6" s="7" t="s">
        <v>2</v>
      </c>
      <c r="C6" s="4"/>
      <c r="K6" s="133"/>
      <c r="L6" s="38"/>
    </row>
    <row r="7" spans="2:12" s="2" customFormat="1" ht="36" customHeight="1">
      <c r="B7" s="6" t="s">
        <v>3</v>
      </c>
      <c r="C7" s="4"/>
      <c r="K7" s="133"/>
      <c r="L7" s="38"/>
    </row>
    <row r="8" spans="2:12" s="2" customFormat="1" ht="35.450000000000003" customHeight="1">
      <c r="B8" s="120" t="s">
        <v>542</v>
      </c>
      <c r="C8" s="382" t="s">
        <v>543</v>
      </c>
      <c r="D8" s="384"/>
      <c r="E8" s="416"/>
      <c r="F8" s="428"/>
      <c r="G8" s="428"/>
      <c r="H8" s="428"/>
      <c r="I8" s="428"/>
      <c r="J8" s="417"/>
      <c r="K8" s="133"/>
      <c r="L8" s="38"/>
    </row>
    <row r="9" spans="2:12" s="2" customFormat="1" ht="12" customHeight="1">
      <c r="B9" s="6"/>
      <c r="C9" s="4"/>
      <c r="K9" s="133"/>
      <c r="L9" s="38"/>
    </row>
    <row r="10" spans="2:12" s="2" customFormat="1" ht="35.450000000000003" customHeight="1">
      <c r="B10" s="185" t="s">
        <v>631</v>
      </c>
      <c r="C10" s="382" t="s">
        <v>615</v>
      </c>
      <c r="D10" s="384"/>
      <c r="E10" s="424"/>
      <c r="F10" s="425"/>
      <c r="G10" s="425"/>
      <c r="H10" s="425"/>
      <c r="I10" s="425"/>
      <c r="J10" s="426"/>
      <c r="K10" s="133"/>
      <c r="L10" s="38"/>
    </row>
    <row r="11" spans="2:12" s="2" customFormat="1" ht="35.450000000000003" customHeight="1">
      <c r="B11" s="186"/>
      <c r="C11" s="382" t="s">
        <v>616</v>
      </c>
      <c r="D11" s="384"/>
      <c r="E11" s="424"/>
      <c r="F11" s="425"/>
      <c r="G11" s="425"/>
      <c r="H11" s="425"/>
      <c r="I11" s="425"/>
      <c r="J11" s="426"/>
      <c r="K11" s="133"/>
      <c r="L11" s="38"/>
    </row>
    <row r="12" spans="2:12" s="2" customFormat="1" ht="35.450000000000003" customHeight="1">
      <c r="B12" s="186"/>
      <c r="C12" s="382" t="s">
        <v>0</v>
      </c>
      <c r="D12" s="384"/>
      <c r="E12" s="421"/>
      <c r="F12" s="422"/>
      <c r="G12" s="422"/>
      <c r="H12" s="422"/>
      <c r="I12" s="422"/>
      <c r="J12" s="423"/>
      <c r="K12" s="133"/>
      <c r="L12" s="38"/>
    </row>
    <row r="13" spans="2:12" s="2" customFormat="1" ht="35.450000000000003" customHeight="1">
      <c r="B13" s="187"/>
      <c r="C13" s="382" t="s">
        <v>1</v>
      </c>
      <c r="D13" s="384"/>
      <c r="E13" s="455"/>
      <c r="F13" s="456"/>
      <c r="G13" s="456"/>
      <c r="H13" s="456"/>
      <c r="I13" s="456"/>
      <c r="J13" s="457"/>
      <c r="K13" s="133"/>
      <c r="L13" s="38"/>
    </row>
    <row r="14" spans="2:12" s="2" customFormat="1" ht="12" customHeight="1">
      <c r="B14" s="6"/>
      <c r="C14" s="4"/>
      <c r="K14" s="133"/>
      <c r="L14" s="38"/>
    </row>
    <row r="15" spans="2:12" s="2" customFormat="1" ht="36" customHeight="1">
      <c r="B15" s="102" t="s">
        <v>4</v>
      </c>
      <c r="C15" s="4"/>
      <c r="K15" s="133"/>
      <c r="L15" s="38"/>
    </row>
    <row r="16" spans="2:12" s="2" customFormat="1" ht="36" customHeight="1">
      <c r="B16" s="101" t="s">
        <v>5</v>
      </c>
      <c r="C16" s="4"/>
      <c r="K16" s="133"/>
      <c r="L16" s="38"/>
    </row>
    <row r="17" spans="2:12" s="2" customFormat="1" ht="35.450000000000003" customHeight="1">
      <c r="B17" s="121" t="s">
        <v>544</v>
      </c>
      <c r="C17" s="382" t="s">
        <v>545</v>
      </c>
      <c r="D17" s="384"/>
      <c r="E17" s="416"/>
      <c r="F17" s="428"/>
      <c r="G17" s="428"/>
      <c r="H17" s="428"/>
      <c r="I17" s="428"/>
      <c r="J17" s="417"/>
      <c r="K17" s="133"/>
      <c r="L17" s="38"/>
    </row>
    <row r="18" spans="2:12" s="2" customFormat="1" ht="72" customHeight="1">
      <c r="B18" s="122"/>
      <c r="C18" s="413" t="s">
        <v>622</v>
      </c>
      <c r="D18" s="414"/>
      <c r="E18" s="414"/>
      <c r="F18" s="414"/>
      <c r="G18" s="414"/>
      <c r="H18" s="415"/>
      <c r="I18" s="416"/>
      <c r="J18" s="417"/>
      <c r="K18" s="133"/>
      <c r="L18" s="38"/>
    </row>
    <row r="19" spans="2:12" s="2" customFormat="1" ht="106.5" customHeight="1">
      <c r="B19" s="123"/>
      <c r="C19" s="450" t="s">
        <v>672</v>
      </c>
      <c r="D19" s="383"/>
      <c r="E19" s="383"/>
      <c r="F19" s="383"/>
      <c r="G19" s="383"/>
      <c r="H19" s="384"/>
      <c r="I19" s="451"/>
      <c r="J19" s="452"/>
      <c r="K19" s="134" t="str">
        <f>IF(AND(I18=1,TRIM(I19)&lt;&gt;""),"炉番号1にもかかわらず、共同煙道設備の入力があります","")</f>
        <v/>
      </c>
      <c r="L19" s="38"/>
    </row>
    <row r="20" spans="2:12" s="2" customFormat="1" ht="19.899999999999999" customHeight="1">
      <c r="B20" s="50"/>
      <c r="C20" s="1"/>
      <c r="K20" s="133"/>
      <c r="L20" s="38"/>
    </row>
    <row r="21" spans="2:12" s="2" customFormat="1" ht="52.5" customHeight="1">
      <c r="B21" s="120" t="s">
        <v>546</v>
      </c>
      <c r="C21" s="418" t="s">
        <v>547</v>
      </c>
      <c r="D21" s="420"/>
      <c r="E21" s="442"/>
      <c r="F21" s="443"/>
      <c r="G21" s="443"/>
      <c r="H21" s="443"/>
      <c r="I21" s="443"/>
      <c r="J21" s="443"/>
      <c r="K21" s="133"/>
      <c r="L21" s="38"/>
    </row>
    <row r="22" spans="2:12" s="2" customFormat="1" ht="21" customHeight="1">
      <c r="B22" s="50"/>
      <c r="C22" s="1"/>
      <c r="K22" s="133"/>
      <c r="L22" s="38"/>
    </row>
    <row r="23" spans="2:12" s="2" customFormat="1" ht="35.450000000000003" customHeight="1">
      <c r="B23" s="173" t="s">
        <v>548</v>
      </c>
      <c r="C23" s="418" t="s">
        <v>716</v>
      </c>
      <c r="D23" s="419"/>
      <c r="E23" s="420"/>
      <c r="F23" s="489"/>
      <c r="G23" s="490"/>
      <c r="H23" s="490"/>
      <c r="I23" s="490"/>
      <c r="J23" s="491"/>
      <c r="K23" s="133"/>
      <c r="L23" s="38"/>
    </row>
    <row r="24" spans="2:12" s="2" customFormat="1" ht="35.450000000000003" customHeight="1">
      <c r="B24" s="174"/>
      <c r="C24" s="418" t="s">
        <v>717</v>
      </c>
      <c r="D24" s="419"/>
      <c r="E24" s="420"/>
      <c r="F24" s="444"/>
      <c r="G24" s="445"/>
      <c r="H24" s="445"/>
      <c r="I24" s="445"/>
      <c r="J24" s="446"/>
      <c r="K24" s="133"/>
      <c r="L24" s="38"/>
    </row>
    <row r="25" spans="2:12" s="2" customFormat="1" ht="19.899999999999999" customHeight="1">
      <c r="B25" s="50"/>
      <c r="K25" s="133"/>
      <c r="L25" s="38"/>
    </row>
    <row r="26" spans="2:12" s="2" customFormat="1" ht="36" customHeight="1">
      <c r="B26" s="49" t="s">
        <v>549</v>
      </c>
      <c r="C26" s="418" t="s">
        <v>550</v>
      </c>
      <c r="D26" s="419"/>
      <c r="E26" s="420"/>
      <c r="F26" s="444"/>
      <c r="G26" s="445"/>
      <c r="H26" s="445"/>
      <c r="I26" s="445"/>
      <c r="J26" s="446"/>
      <c r="K26" s="134" t="str">
        <f>IF(AND(F24&lt;&gt;"",F26&lt;&gt;"",F26&lt;F24),"使用開始年月日が設置許可(届出)年月日より前です","")</f>
        <v/>
      </c>
      <c r="L26" s="38"/>
    </row>
    <row r="27" spans="2:12" s="2" customFormat="1" ht="19.899999999999999" customHeight="1">
      <c r="B27" s="50"/>
      <c r="K27" s="133"/>
      <c r="L27" s="38"/>
    </row>
    <row r="28" spans="2:12" s="2" customFormat="1" ht="36" customHeight="1">
      <c r="B28" s="118" t="s">
        <v>551</v>
      </c>
      <c r="C28" s="195" t="s">
        <v>552</v>
      </c>
      <c r="D28" s="196"/>
      <c r="E28" s="196"/>
      <c r="F28" s="303"/>
      <c r="G28" s="304"/>
      <c r="H28" s="304"/>
      <c r="I28" s="304"/>
      <c r="J28" s="305"/>
      <c r="K28" s="133"/>
      <c r="L28" s="38"/>
    </row>
    <row r="29" spans="2:12" s="2" customFormat="1" ht="10.5" customHeight="1">
      <c r="B29" s="50"/>
      <c r="K29" s="133"/>
      <c r="L29" s="38"/>
    </row>
    <row r="30" spans="2:12" s="2" customFormat="1" ht="35.450000000000003" customHeight="1">
      <c r="B30" s="51" t="s">
        <v>589</v>
      </c>
      <c r="C30" s="420" t="s">
        <v>626</v>
      </c>
      <c r="D30" s="427"/>
      <c r="E30" s="427"/>
      <c r="F30" s="427"/>
      <c r="G30" s="427"/>
      <c r="H30" s="427"/>
      <c r="I30" s="427"/>
      <c r="J30" s="427"/>
      <c r="K30" s="133"/>
      <c r="L30" s="38"/>
    </row>
    <row r="31" spans="2:12" s="2" customFormat="1" ht="30" customHeight="1">
      <c r="B31" s="46"/>
      <c r="C31" s="420" t="s">
        <v>7</v>
      </c>
      <c r="D31" s="427"/>
      <c r="E31" s="427"/>
      <c r="F31" s="427"/>
      <c r="G31" s="427"/>
      <c r="H31" s="427"/>
      <c r="I31" s="427"/>
      <c r="J31" s="86"/>
      <c r="K31" s="133"/>
      <c r="L31" s="38"/>
    </row>
    <row r="32" spans="2:12" s="2" customFormat="1" ht="30" customHeight="1">
      <c r="B32" s="46"/>
      <c r="C32" s="420" t="s">
        <v>8</v>
      </c>
      <c r="D32" s="427"/>
      <c r="E32" s="427"/>
      <c r="F32" s="427"/>
      <c r="G32" s="427"/>
      <c r="H32" s="427"/>
      <c r="I32" s="427"/>
      <c r="J32" s="86"/>
      <c r="K32" s="496" t="str">
        <f>IF(TRIM(E8)="","",IF(COUNTIF(J32:J36,"○")=0,"産業廃棄物焼却施設に○が付いていません",""))</f>
        <v/>
      </c>
      <c r="L32" s="38"/>
    </row>
    <row r="33" spans="2:12" s="2" customFormat="1" ht="30" customHeight="1">
      <c r="B33" s="46"/>
      <c r="C33" s="420" t="s">
        <v>9</v>
      </c>
      <c r="D33" s="427"/>
      <c r="E33" s="427"/>
      <c r="F33" s="427"/>
      <c r="G33" s="427"/>
      <c r="H33" s="427"/>
      <c r="I33" s="427"/>
      <c r="J33" s="86"/>
      <c r="K33" s="496"/>
      <c r="L33" s="38"/>
    </row>
    <row r="34" spans="2:12" s="2" customFormat="1" ht="30" customHeight="1">
      <c r="B34" s="46"/>
      <c r="C34" s="420" t="s">
        <v>10</v>
      </c>
      <c r="D34" s="427"/>
      <c r="E34" s="427"/>
      <c r="F34" s="427"/>
      <c r="G34" s="427"/>
      <c r="H34" s="427"/>
      <c r="I34" s="427"/>
      <c r="J34" s="86"/>
      <c r="K34" s="133"/>
      <c r="L34" s="38"/>
    </row>
    <row r="35" spans="2:12" s="2" customFormat="1" ht="30" customHeight="1">
      <c r="B35" s="46"/>
      <c r="C35" s="420" t="s">
        <v>11</v>
      </c>
      <c r="D35" s="427"/>
      <c r="E35" s="427"/>
      <c r="F35" s="427"/>
      <c r="G35" s="427"/>
      <c r="H35" s="427"/>
      <c r="I35" s="427"/>
      <c r="J35" s="86"/>
      <c r="K35" s="133"/>
      <c r="L35" s="38"/>
    </row>
    <row r="36" spans="2:12" s="2" customFormat="1" ht="30" customHeight="1">
      <c r="B36" s="46"/>
      <c r="C36" s="449" t="s">
        <v>12</v>
      </c>
      <c r="D36" s="449"/>
      <c r="E36" s="449"/>
      <c r="F36" s="449"/>
      <c r="G36" s="449"/>
      <c r="H36" s="449"/>
      <c r="I36" s="449"/>
      <c r="J36" s="86"/>
      <c r="K36" s="496" t="str">
        <f>IF(AND(J37="○",TRIM(J36)=""),"「その他の焼却施設」にも○を付けてください","")</f>
        <v/>
      </c>
      <c r="L36" s="38"/>
    </row>
    <row r="37" spans="2:12" s="2" customFormat="1" ht="48" customHeight="1">
      <c r="B37" s="46"/>
      <c r="C37" s="5"/>
      <c r="D37" s="447" t="s">
        <v>528</v>
      </c>
      <c r="E37" s="448"/>
      <c r="F37" s="448"/>
      <c r="G37" s="448"/>
      <c r="H37" s="448"/>
      <c r="I37" s="448"/>
      <c r="J37" s="86"/>
      <c r="K37" s="496"/>
      <c r="L37" s="38"/>
    </row>
    <row r="38" spans="2:12" s="2" customFormat="1" ht="30" customHeight="1">
      <c r="B38" s="46"/>
      <c r="C38" s="420" t="s">
        <v>13</v>
      </c>
      <c r="D38" s="427"/>
      <c r="E38" s="427"/>
      <c r="F38" s="427"/>
      <c r="G38" s="427"/>
      <c r="H38" s="427"/>
      <c r="I38" s="427"/>
      <c r="J38" s="86"/>
      <c r="K38" s="133"/>
      <c r="L38" s="38"/>
    </row>
    <row r="39" spans="2:12" s="2" customFormat="1" ht="30" customHeight="1">
      <c r="B39" s="52"/>
      <c r="C39" s="420" t="s">
        <v>14</v>
      </c>
      <c r="D39" s="427"/>
      <c r="E39" s="427"/>
      <c r="F39" s="427"/>
      <c r="G39" s="427"/>
      <c r="H39" s="427"/>
      <c r="I39" s="427"/>
      <c r="J39" s="86"/>
      <c r="K39" s="133"/>
      <c r="L39" s="38"/>
    </row>
    <row r="40" spans="2:12" s="2" customFormat="1" ht="10.5" customHeight="1">
      <c r="B40" s="50"/>
      <c r="K40" s="133"/>
      <c r="L40" s="38"/>
    </row>
    <row r="41" spans="2:12" s="2" customFormat="1" ht="44.25" customHeight="1" thickBot="1">
      <c r="B41" s="296" t="s">
        <v>589</v>
      </c>
      <c r="C41" s="191" t="s">
        <v>554</v>
      </c>
      <c r="D41" s="438"/>
      <c r="E41" s="438"/>
      <c r="F41" s="438"/>
      <c r="G41" s="439"/>
      <c r="H41" s="439"/>
      <c r="I41" s="439"/>
      <c r="J41" s="439"/>
      <c r="K41" s="133"/>
      <c r="L41" s="38" t="b">
        <f>AND(自治体用!$E$50=1,G41&lt;&gt;"1.有")</f>
        <v>1</v>
      </c>
    </row>
    <row r="42" spans="2:12" s="2" customFormat="1" ht="25.15" customHeight="1">
      <c r="B42" s="297"/>
      <c r="C42" s="431" t="s">
        <v>627</v>
      </c>
      <c r="D42" s="432"/>
      <c r="E42" s="432"/>
      <c r="F42" s="432"/>
      <c r="G42" s="432"/>
      <c r="H42" s="432"/>
      <c r="I42" s="124" t="s">
        <v>15</v>
      </c>
      <c r="J42" s="125" t="s">
        <v>16</v>
      </c>
      <c r="K42" s="495" t="str">
        <f>IF(AND(G41="1.有",TRIM(I43)="",TRIM(J43)=""),"焼却・ばい焼のどちらにも○が付いていません","")</f>
        <v/>
      </c>
      <c r="L42" s="38"/>
    </row>
    <row r="43" spans="2:12" s="2" customFormat="1" ht="30" customHeight="1" thickBot="1">
      <c r="B43" s="297"/>
      <c r="C43" s="433"/>
      <c r="D43" s="434"/>
      <c r="E43" s="434"/>
      <c r="F43" s="434"/>
      <c r="G43" s="434"/>
      <c r="H43" s="434"/>
      <c r="I43" s="87"/>
      <c r="J43" s="88"/>
      <c r="K43" s="495"/>
      <c r="L43" s="38"/>
    </row>
    <row r="44" spans="2:12" s="2" customFormat="1" ht="10.5" customHeight="1">
      <c r="B44" s="50"/>
      <c r="K44" s="133"/>
      <c r="L44" s="38"/>
    </row>
    <row r="45" spans="2:12" s="2" customFormat="1" ht="105" customHeight="1">
      <c r="B45" s="44" t="s">
        <v>553</v>
      </c>
      <c r="C45" s="429" t="s">
        <v>673</v>
      </c>
      <c r="D45" s="430"/>
      <c r="E45" s="430"/>
      <c r="F45" s="430"/>
      <c r="G45" s="430"/>
      <c r="H45" s="430"/>
      <c r="I45" s="430"/>
      <c r="J45" s="430"/>
      <c r="K45" s="133"/>
      <c r="L45" s="38"/>
    </row>
    <row r="46" spans="2:12" s="2" customFormat="1" ht="36.6" customHeight="1">
      <c r="B46" s="46"/>
      <c r="C46" s="410" t="s">
        <v>21</v>
      </c>
      <c r="D46" s="234" t="s">
        <v>17</v>
      </c>
      <c r="E46" s="213"/>
      <c r="F46" s="214"/>
      <c r="G46" s="440"/>
      <c r="H46" s="440"/>
      <c r="I46" s="440"/>
      <c r="J46" s="148" t="s">
        <v>693</v>
      </c>
      <c r="K46" s="499" t="s">
        <v>497</v>
      </c>
      <c r="L46" s="38"/>
    </row>
    <row r="47" spans="2:12" s="2" customFormat="1" ht="36.6" customHeight="1">
      <c r="B47" s="46"/>
      <c r="C47" s="411"/>
      <c r="D47" s="306" t="s">
        <v>18</v>
      </c>
      <c r="E47" s="307"/>
      <c r="F47" s="308"/>
      <c r="G47" s="309"/>
      <c r="H47" s="309"/>
      <c r="I47" s="309"/>
      <c r="J47" s="149" t="s">
        <v>692</v>
      </c>
      <c r="K47" s="499"/>
      <c r="L47" s="38"/>
    </row>
    <row r="48" spans="2:12" s="2" customFormat="1" ht="36.6" customHeight="1">
      <c r="B48" s="46"/>
      <c r="C48" s="411"/>
      <c r="D48" s="306" t="s">
        <v>19</v>
      </c>
      <c r="E48" s="307"/>
      <c r="F48" s="308"/>
      <c r="G48" s="309"/>
      <c r="H48" s="309"/>
      <c r="I48" s="309"/>
      <c r="J48" s="149" t="s">
        <v>692</v>
      </c>
      <c r="K48" s="499"/>
      <c r="L48" s="38"/>
    </row>
    <row r="49" spans="2:12" s="2" customFormat="1" ht="36.6" customHeight="1">
      <c r="B49" s="46"/>
      <c r="C49" s="412"/>
      <c r="D49" s="435" t="s">
        <v>20</v>
      </c>
      <c r="E49" s="436"/>
      <c r="F49" s="437"/>
      <c r="G49" s="309"/>
      <c r="H49" s="309"/>
      <c r="I49" s="309"/>
      <c r="J49" s="150" t="s">
        <v>692</v>
      </c>
      <c r="K49" s="499"/>
      <c r="L49" s="38"/>
    </row>
    <row r="50" spans="2:12" s="2" customFormat="1" ht="59.25" customHeight="1">
      <c r="B50" s="52"/>
      <c r="C50" s="374" t="s">
        <v>22</v>
      </c>
      <c r="D50" s="375"/>
      <c r="E50" s="375"/>
      <c r="F50" s="375"/>
      <c r="G50" s="190"/>
      <c r="H50" s="190"/>
      <c r="I50" s="376"/>
      <c r="J50" s="151" t="s">
        <v>692</v>
      </c>
      <c r="K50" s="499"/>
      <c r="L50" s="38"/>
    </row>
    <row r="51" spans="2:12" s="2" customFormat="1" ht="10.5" customHeight="1">
      <c r="B51" s="50"/>
      <c r="K51" s="133"/>
      <c r="L51" s="38"/>
    </row>
    <row r="52" spans="2:12" s="2" customFormat="1" ht="35.450000000000003" customHeight="1">
      <c r="B52" s="120" t="s">
        <v>555</v>
      </c>
      <c r="C52" s="323" t="s">
        <v>556</v>
      </c>
      <c r="D52" s="323"/>
      <c r="E52" s="323"/>
      <c r="F52" s="323"/>
      <c r="G52" s="190"/>
      <c r="H52" s="190"/>
      <c r="I52" s="190"/>
      <c r="J52" s="147" t="s">
        <v>23</v>
      </c>
      <c r="K52" s="133"/>
      <c r="L52" s="38"/>
    </row>
    <row r="53" spans="2:12" s="2" customFormat="1" ht="10.5" customHeight="1">
      <c r="B53" s="50"/>
      <c r="C53" s="8"/>
      <c r="D53" s="8"/>
      <c r="E53" s="8"/>
      <c r="F53" s="8"/>
      <c r="G53" s="8"/>
      <c r="H53" s="8"/>
      <c r="I53" s="8"/>
      <c r="J53" s="8"/>
      <c r="K53" s="133"/>
      <c r="L53" s="38"/>
    </row>
    <row r="54" spans="2:12" s="2" customFormat="1" ht="35.450000000000003" customHeight="1">
      <c r="B54" s="120" t="s">
        <v>557</v>
      </c>
      <c r="C54" s="323" t="s">
        <v>679</v>
      </c>
      <c r="D54" s="323"/>
      <c r="E54" s="323"/>
      <c r="F54" s="323"/>
      <c r="G54" s="190"/>
      <c r="H54" s="190"/>
      <c r="I54" s="190"/>
      <c r="J54" s="147" t="s">
        <v>24</v>
      </c>
      <c r="K54" s="133"/>
      <c r="L54" s="38"/>
    </row>
    <row r="55" spans="2:12" s="2" customFormat="1" ht="10.5" customHeight="1">
      <c r="B55" s="50"/>
      <c r="C55" s="8"/>
      <c r="D55" s="8"/>
      <c r="E55" s="8"/>
      <c r="F55" s="8"/>
      <c r="G55" s="8"/>
      <c r="H55" s="8"/>
      <c r="I55" s="8"/>
      <c r="J55" s="8"/>
      <c r="K55" s="133"/>
      <c r="L55" s="38"/>
    </row>
    <row r="56" spans="2:12" s="2" customFormat="1" ht="35.450000000000003" customHeight="1">
      <c r="B56" s="120" t="s">
        <v>558</v>
      </c>
      <c r="C56" s="382" t="s">
        <v>559</v>
      </c>
      <c r="D56" s="383"/>
      <c r="E56" s="383"/>
      <c r="F56" s="384"/>
      <c r="G56" s="385"/>
      <c r="H56" s="386"/>
      <c r="I56" s="386"/>
      <c r="J56" s="387"/>
      <c r="K56" s="133"/>
      <c r="L56" s="38"/>
    </row>
    <row r="57" spans="2:12" s="2" customFormat="1" ht="10.5" customHeight="1">
      <c r="B57" s="50"/>
      <c r="C57" s="8"/>
      <c r="D57" s="8"/>
      <c r="E57" s="8"/>
      <c r="F57" s="8"/>
      <c r="G57" s="8"/>
      <c r="H57" s="8"/>
      <c r="I57" s="8"/>
      <c r="J57" s="8"/>
      <c r="K57" s="133"/>
      <c r="L57" s="38"/>
    </row>
    <row r="58" spans="2:12" s="2" customFormat="1" ht="35.450000000000003" customHeight="1">
      <c r="B58" s="260" t="s">
        <v>560</v>
      </c>
      <c r="C58" s="323" t="s">
        <v>628</v>
      </c>
      <c r="D58" s="323"/>
      <c r="E58" s="323"/>
      <c r="F58" s="323"/>
      <c r="G58" s="323"/>
      <c r="H58" s="323"/>
      <c r="I58" s="323"/>
      <c r="J58" s="323"/>
      <c r="K58" s="133"/>
      <c r="L58" s="38"/>
    </row>
    <row r="59" spans="2:12" s="33" customFormat="1" ht="45" customHeight="1">
      <c r="B59" s="260"/>
      <c r="C59" s="126" t="s">
        <v>509</v>
      </c>
      <c r="D59" s="126" t="s">
        <v>510</v>
      </c>
      <c r="E59" s="126" t="s">
        <v>511</v>
      </c>
      <c r="F59" s="126" t="s">
        <v>512</v>
      </c>
      <c r="G59" s="126" t="s">
        <v>529</v>
      </c>
      <c r="H59" s="126" t="s">
        <v>513</v>
      </c>
      <c r="I59" s="126" t="s">
        <v>514</v>
      </c>
      <c r="J59" s="127" t="s">
        <v>515</v>
      </c>
      <c r="K59" s="497" t="str">
        <f>IF(TRIM(E8)="","",IF(COUNTIF(C60:J60,"○")+COUNTIF(C62,"○")=0,"どの構造についても選択されていません",""))</f>
        <v/>
      </c>
      <c r="L59" s="39"/>
    </row>
    <row r="60" spans="2:12" s="2" customFormat="1" ht="35.450000000000003" customHeight="1" thickBot="1">
      <c r="B60" s="260"/>
      <c r="C60" s="89"/>
      <c r="D60" s="90"/>
      <c r="E60" s="90"/>
      <c r="F60" s="91"/>
      <c r="G60" s="90"/>
      <c r="H60" s="92"/>
      <c r="I60" s="92"/>
      <c r="J60" s="92"/>
      <c r="K60" s="497"/>
      <c r="L60" s="38"/>
    </row>
    <row r="61" spans="2:12" s="2" customFormat="1" ht="35.450000000000003" customHeight="1">
      <c r="B61" s="260"/>
      <c r="C61" s="128" t="s">
        <v>516</v>
      </c>
      <c r="D61" s="320" t="s">
        <v>621</v>
      </c>
      <c r="E61" s="321"/>
      <c r="F61" s="321"/>
      <c r="G61" s="322"/>
      <c r="H61" s="380"/>
      <c r="I61" s="381"/>
      <c r="J61" s="381"/>
      <c r="K61" s="498" t="str">
        <f>IF(AND(C62="○",TRIM(D62)=""),"その他の具体的な名称が記入されていません","")</f>
        <v/>
      </c>
      <c r="L61" s="38"/>
    </row>
    <row r="62" spans="2:12" s="2" customFormat="1" ht="35.450000000000003" customHeight="1">
      <c r="B62" s="260"/>
      <c r="C62" s="93"/>
      <c r="D62" s="377"/>
      <c r="E62" s="378"/>
      <c r="F62" s="378"/>
      <c r="G62" s="379"/>
      <c r="H62" s="380"/>
      <c r="I62" s="381"/>
      <c r="J62" s="381"/>
      <c r="K62" s="498"/>
      <c r="L62" s="38"/>
    </row>
    <row r="63" spans="2:12" s="2" customFormat="1" ht="19.899999999999999" customHeight="1">
      <c r="B63" s="50"/>
      <c r="K63" s="133"/>
      <c r="L63" s="38"/>
    </row>
    <row r="64" spans="2:12" s="2" customFormat="1" ht="48" customHeight="1">
      <c r="B64" s="129" t="s">
        <v>561</v>
      </c>
      <c r="C64" s="390" t="s">
        <v>562</v>
      </c>
      <c r="D64" s="390"/>
      <c r="E64" s="390"/>
      <c r="F64" s="390"/>
      <c r="G64" s="390"/>
      <c r="H64" s="190"/>
      <c r="I64" s="190"/>
      <c r="J64" s="147" t="s">
        <v>37</v>
      </c>
      <c r="K64" s="133"/>
      <c r="L64" s="38"/>
    </row>
    <row r="65" spans="2:12" s="2" customFormat="1" ht="19.899999999999999" customHeight="1">
      <c r="B65" s="50"/>
      <c r="C65" s="10"/>
      <c r="D65" s="10"/>
      <c r="E65" s="10"/>
      <c r="F65" s="10"/>
      <c r="G65" s="10"/>
      <c r="H65" s="9"/>
      <c r="I65" s="9"/>
      <c r="J65" s="8"/>
      <c r="K65" s="133"/>
      <c r="L65" s="38"/>
    </row>
    <row r="66" spans="2:12" s="2" customFormat="1" ht="35.450000000000003" customHeight="1">
      <c r="B66" s="129" t="s">
        <v>563</v>
      </c>
      <c r="C66" s="382" t="s">
        <v>564</v>
      </c>
      <c r="D66" s="383"/>
      <c r="E66" s="383"/>
      <c r="F66" s="384"/>
      <c r="G66" s="385"/>
      <c r="H66" s="386"/>
      <c r="I66" s="386"/>
      <c r="J66" s="387"/>
      <c r="K66" s="133"/>
      <c r="L66" s="38"/>
    </row>
    <row r="67" spans="2:12" s="2" customFormat="1" ht="19.899999999999999" customHeight="1">
      <c r="B67" s="50"/>
      <c r="C67" s="8"/>
      <c r="D67" s="8"/>
      <c r="E67" s="8"/>
      <c r="F67" s="8"/>
      <c r="G67" s="8"/>
      <c r="H67" s="8"/>
      <c r="I67" s="8"/>
      <c r="J67" s="8"/>
      <c r="K67" s="133"/>
      <c r="L67" s="38"/>
    </row>
    <row r="68" spans="2:12" s="2" customFormat="1" ht="35.450000000000003" customHeight="1" thickBot="1">
      <c r="B68" s="260" t="s">
        <v>565</v>
      </c>
      <c r="C68" s="315" t="s">
        <v>566</v>
      </c>
      <c r="D68" s="315"/>
      <c r="E68" s="315"/>
      <c r="F68" s="315"/>
      <c r="G68" s="286"/>
      <c r="H68" s="286"/>
      <c r="I68" s="286"/>
      <c r="J68" s="286"/>
      <c r="K68" s="133"/>
      <c r="L68" s="38" t="b">
        <f>AND(自治体用!$E$50=1,G68&lt;&gt;"1.有")</f>
        <v>1</v>
      </c>
    </row>
    <row r="69" spans="2:12" s="2" customFormat="1" ht="35.450000000000003" customHeight="1">
      <c r="B69" s="261"/>
      <c r="C69" s="391" t="s">
        <v>629</v>
      </c>
      <c r="D69" s="392"/>
      <c r="E69" s="392"/>
      <c r="F69" s="392"/>
      <c r="G69" s="392"/>
      <c r="H69" s="392"/>
      <c r="I69" s="392"/>
      <c r="J69" s="393"/>
      <c r="K69" s="133"/>
      <c r="L69" s="38"/>
    </row>
    <row r="70" spans="2:12" s="30" customFormat="1" ht="34.9" customHeight="1">
      <c r="B70" s="261"/>
      <c r="C70" s="401"/>
      <c r="D70" s="127" t="s">
        <v>25</v>
      </c>
      <c r="E70" s="127" t="s">
        <v>498</v>
      </c>
      <c r="F70" s="127" t="s">
        <v>499</v>
      </c>
      <c r="G70" s="127" t="s">
        <v>26</v>
      </c>
      <c r="H70" s="127" t="s">
        <v>27</v>
      </c>
      <c r="I70" s="127" t="s">
        <v>28</v>
      </c>
      <c r="J70" s="130" t="s">
        <v>29</v>
      </c>
      <c r="K70" s="133"/>
      <c r="L70" s="38"/>
    </row>
    <row r="71" spans="2:12" s="30" customFormat="1" ht="34.9" customHeight="1" thickBot="1">
      <c r="B71" s="261"/>
      <c r="C71" s="401"/>
      <c r="D71" s="89"/>
      <c r="E71" s="92"/>
      <c r="F71" s="143"/>
      <c r="G71" s="143"/>
      <c r="H71" s="143"/>
      <c r="I71" s="143"/>
      <c r="J71" s="152"/>
      <c r="K71" s="134" t="str">
        <f>IF(G68="1.有",IF(COUNTIF(D71:J71,"○")+COUNTIF(D73:E73,"○")=0,"どの設備についても選択されていません",""),"")</f>
        <v/>
      </c>
      <c r="L71" s="38"/>
    </row>
    <row r="72" spans="2:12" s="30" customFormat="1" ht="34.9" customHeight="1">
      <c r="B72" s="261"/>
      <c r="C72" s="401"/>
      <c r="D72" s="127" t="s">
        <v>30</v>
      </c>
      <c r="E72" s="131" t="s">
        <v>20</v>
      </c>
      <c r="F72" s="317" t="s">
        <v>533</v>
      </c>
      <c r="G72" s="318"/>
      <c r="H72" s="318"/>
      <c r="I72" s="318"/>
      <c r="J72" s="319"/>
      <c r="K72" s="495" t="str">
        <f>IF(AND(G68="1.有",E73="○",TRIM(F73)=""),"その他の具体的な名称が記入されていません","")</f>
        <v/>
      </c>
      <c r="L72" s="38"/>
    </row>
    <row r="73" spans="2:12" s="30" customFormat="1" ht="34.9" customHeight="1" thickBot="1">
      <c r="B73" s="261"/>
      <c r="C73" s="402"/>
      <c r="D73" s="153"/>
      <c r="E73" s="154"/>
      <c r="F73" s="398"/>
      <c r="G73" s="399"/>
      <c r="H73" s="399"/>
      <c r="I73" s="399"/>
      <c r="J73" s="400"/>
      <c r="K73" s="495"/>
      <c r="L73" s="38"/>
    </row>
    <row r="74" spans="2:12" s="2" customFormat="1" ht="19.899999999999999" customHeight="1">
      <c r="B74" s="50"/>
      <c r="C74" s="8"/>
      <c r="D74" s="8"/>
      <c r="E74" s="8"/>
      <c r="F74" s="8"/>
      <c r="G74" s="8"/>
      <c r="H74" s="8"/>
      <c r="I74" s="8"/>
      <c r="J74" s="8"/>
      <c r="K74" s="133"/>
      <c r="L74" s="38"/>
    </row>
    <row r="75" spans="2:12" s="2" customFormat="1" ht="36" customHeight="1" thickBot="1">
      <c r="B75" s="260" t="s">
        <v>567</v>
      </c>
      <c r="C75" s="315" t="s">
        <v>568</v>
      </c>
      <c r="D75" s="315"/>
      <c r="E75" s="315"/>
      <c r="F75" s="315"/>
      <c r="G75" s="286"/>
      <c r="H75" s="286"/>
      <c r="I75" s="286"/>
      <c r="J75" s="286"/>
      <c r="K75" s="133"/>
      <c r="L75" s="38" t="b">
        <f>AND(自治体用!$E$50=1,G75&lt;&gt;"1.有")</f>
        <v>1</v>
      </c>
    </row>
    <row r="76" spans="2:12" s="2" customFormat="1" ht="35.450000000000003" customHeight="1">
      <c r="B76" s="261"/>
      <c r="C76" s="290" t="s">
        <v>630</v>
      </c>
      <c r="D76" s="291"/>
      <c r="E76" s="291"/>
      <c r="F76" s="291"/>
      <c r="G76" s="291"/>
      <c r="H76" s="291"/>
      <c r="I76" s="291"/>
      <c r="J76" s="292"/>
      <c r="K76" s="133"/>
      <c r="L76" s="38"/>
    </row>
    <row r="77" spans="2:12" s="2" customFormat="1" ht="60" customHeight="1">
      <c r="B77" s="261"/>
      <c r="C77" s="287"/>
      <c r="D77" s="127" t="s">
        <v>583</v>
      </c>
      <c r="E77" s="127" t="s">
        <v>584</v>
      </c>
      <c r="F77" s="127" t="s">
        <v>31</v>
      </c>
      <c r="G77" s="127" t="s">
        <v>500</v>
      </c>
      <c r="H77" s="127" t="s">
        <v>20</v>
      </c>
      <c r="I77" s="403"/>
      <c r="J77" s="404"/>
      <c r="K77" s="133"/>
      <c r="L77" s="38"/>
    </row>
    <row r="78" spans="2:12" s="2" customFormat="1" ht="48" customHeight="1" thickBot="1">
      <c r="B78" s="261"/>
      <c r="C78" s="288"/>
      <c r="D78" s="94"/>
      <c r="E78" s="95"/>
      <c r="F78" s="94"/>
      <c r="G78" s="94"/>
      <c r="H78" s="94"/>
      <c r="I78" s="405"/>
      <c r="J78" s="406"/>
      <c r="K78" s="134" t="str">
        <f>IF(G75="1.有",IF(COUNTIF(D78:H78,"○")=0,"どの設備についても選択されていません",""),"")</f>
        <v/>
      </c>
      <c r="L78" s="38"/>
    </row>
    <row r="79" spans="2:12" s="2" customFormat="1" ht="48" customHeight="1" thickTop="1" thickBot="1">
      <c r="B79" s="261"/>
      <c r="C79" s="289"/>
      <c r="D79" s="394" t="s">
        <v>523</v>
      </c>
      <c r="E79" s="394"/>
      <c r="F79" s="396"/>
      <c r="G79" s="396"/>
      <c r="H79" s="396"/>
      <c r="I79" s="396"/>
      <c r="J79" s="397"/>
      <c r="K79" s="134" t="str">
        <f>IF(AND(G75="1.有",H78="○",TRIM(F79)=""),"その他の具体的な名称が記入されていません","")</f>
        <v/>
      </c>
      <c r="L79" s="38"/>
    </row>
    <row r="80" spans="2:12" s="2" customFormat="1" ht="19.899999999999999" customHeight="1">
      <c r="B80" s="50"/>
      <c r="C80" s="8"/>
      <c r="D80" s="8"/>
      <c r="E80" s="8"/>
      <c r="F80" s="8"/>
      <c r="G80" s="8"/>
      <c r="H80" s="8"/>
      <c r="I80" s="8"/>
      <c r="J80" s="8"/>
      <c r="K80" s="133"/>
      <c r="L80" s="38"/>
    </row>
    <row r="81" spans="2:12" s="2" customFormat="1" ht="36" customHeight="1" thickBot="1">
      <c r="B81" s="298" t="s">
        <v>569</v>
      </c>
      <c r="C81" s="207" t="s">
        <v>570</v>
      </c>
      <c r="D81" s="208"/>
      <c r="E81" s="208"/>
      <c r="F81" s="209"/>
      <c r="G81" s="310"/>
      <c r="H81" s="311"/>
      <c r="I81" s="311"/>
      <c r="J81" s="312"/>
      <c r="K81" s="133"/>
      <c r="L81" s="38" t="b">
        <f>AND(自治体用!$E$50=1,G81&lt;&gt;"1.有")</f>
        <v>1</v>
      </c>
    </row>
    <row r="82" spans="2:12" s="2" customFormat="1" ht="36" customHeight="1">
      <c r="B82" s="299"/>
      <c r="C82" s="283" t="s">
        <v>501</v>
      </c>
      <c r="D82" s="284"/>
      <c r="E82" s="284"/>
      <c r="F82" s="284"/>
      <c r="G82" s="284"/>
      <c r="H82" s="284"/>
      <c r="I82" s="284"/>
      <c r="J82" s="285"/>
      <c r="K82" s="133"/>
      <c r="L82" s="38"/>
    </row>
    <row r="83" spans="2:12" s="2" customFormat="1" ht="36" customHeight="1">
      <c r="B83" s="299"/>
      <c r="C83" s="287"/>
      <c r="D83" s="127" t="s">
        <v>32</v>
      </c>
      <c r="E83" s="127" t="s">
        <v>33</v>
      </c>
      <c r="F83" s="127" t="s">
        <v>34</v>
      </c>
      <c r="G83" s="127" t="s">
        <v>35</v>
      </c>
      <c r="H83" s="127" t="s">
        <v>36</v>
      </c>
      <c r="I83" s="127" t="s">
        <v>20</v>
      </c>
      <c r="J83" s="281"/>
      <c r="K83" s="133"/>
      <c r="L83" s="38"/>
    </row>
    <row r="84" spans="2:12" s="2" customFormat="1" ht="36" customHeight="1" thickBot="1">
      <c r="B84" s="299"/>
      <c r="C84" s="288"/>
      <c r="D84" s="94"/>
      <c r="E84" s="95"/>
      <c r="F84" s="94"/>
      <c r="G84" s="94"/>
      <c r="H84" s="94"/>
      <c r="I84" s="94"/>
      <c r="J84" s="282"/>
      <c r="K84" s="134" t="str">
        <f>IF(G81="1.有",IF(COUNTIF(D84:I84,"○")=0,"どの設備についても選択されていません",""),"")</f>
        <v/>
      </c>
      <c r="L84" s="38"/>
    </row>
    <row r="85" spans="2:12" s="2" customFormat="1" ht="48" customHeight="1" thickTop="1" thickBot="1">
      <c r="B85" s="300"/>
      <c r="C85" s="289"/>
      <c r="D85" s="395" t="s">
        <v>522</v>
      </c>
      <c r="E85" s="395"/>
      <c r="F85" s="313"/>
      <c r="G85" s="313"/>
      <c r="H85" s="313"/>
      <c r="I85" s="313"/>
      <c r="J85" s="314"/>
      <c r="K85" s="134" t="str">
        <f>IF(AND(G81="1.有",I84="○",TRIM(F85)=""),"その他の具体的な名称が記入されていません","")</f>
        <v/>
      </c>
      <c r="L85" s="38"/>
    </row>
    <row r="86" spans="2:12" s="2" customFormat="1" ht="19.899999999999999" customHeight="1">
      <c r="B86" s="50"/>
      <c r="C86" s="8"/>
      <c r="D86" s="8"/>
      <c r="E86" s="8"/>
      <c r="F86" s="8"/>
      <c r="G86" s="8"/>
      <c r="H86" s="8"/>
      <c r="I86" s="8"/>
      <c r="J86" s="8"/>
      <c r="K86" s="133"/>
      <c r="L86" s="38"/>
    </row>
    <row r="87" spans="2:12" ht="108" customHeight="1" thickBot="1">
      <c r="B87" s="44" t="s">
        <v>571</v>
      </c>
      <c r="C87" s="207" t="s">
        <v>715</v>
      </c>
      <c r="D87" s="208"/>
      <c r="E87" s="208"/>
      <c r="F87" s="209"/>
      <c r="G87" s="310"/>
      <c r="H87" s="311"/>
      <c r="I87" s="311"/>
      <c r="J87" s="312"/>
      <c r="K87" s="135" t="str">
        <f>IF(AND(I18=1,G87="4.炉番号1と共有"),"炉番号1にもかかわらず、「炉番号1と共有」が選択されています","")</f>
        <v/>
      </c>
    </row>
    <row r="88" spans="2:12" ht="35.450000000000003" customHeight="1" thickBot="1">
      <c r="B88" s="31"/>
      <c r="C88" s="316" t="s">
        <v>502</v>
      </c>
      <c r="D88" s="256"/>
      <c r="E88" s="256" t="s">
        <v>38</v>
      </c>
      <c r="F88" s="256"/>
      <c r="G88" s="301"/>
      <c r="H88" s="301"/>
      <c r="I88" s="301"/>
      <c r="J88" s="302"/>
      <c r="K88" s="135" t="str">
        <f>IF(AND(G87="2.不適合",TRIM(G88)=""),"不適合の項目が記入されていません","")</f>
        <v/>
      </c>
      <c r="L88" s="38" t="b">
        <f>AND(自治体用!$E$50=1,G87&lt;&gt;"2.不適合")</f>
        <v>1</v>
      </c>
    </row>
    <row r="89" spans="2:12" ht="35.450000000000003" customHeight="1" thickBot="1">
      <c r="B89" s="32"/>
      <c r="C89" s="316" t="s">
        <v>503</v>
      </c>
      <c r="D89" s="256"/>
      <c r="E89" s="256" t="s">
        <v>39</v>
      </c>
      <c r="F89" s="256"/>
      <c r="G89" s="301"/>
      <c r="H89" s="301"/>
      <c r="I89" s="301"/>
      <c r="J89" s="302"/>
      <c r="K89" s="135" t="str">
        <f>IF(AND(G87="3.適用除外",TRIM(G89)=""),"適用除外理由が記入されていません","")</f>
        <v/>
      </c>
      <c r="L89" s="38" t="b">
        <f>AND(自治体用!$E$50=1,G87&lt;&gt;"3.適用除外")</f>
        <v>1</v>
      </c>
    </row>
    <row r="90" spans="2:12" ht="19.899999999999999" customHeight="1">
      <c r="B90" s="18"/>
    </row>
    <row r="91" spans="2:12" ht="35.450000000000003" customHeight="1">
      <c r="B91" s="19" t="s">
        <v>40</v>
      </c>
    </row>
    <row r="92" spans="2:12" ht="35.450000000000003" customHeight="1">
      <c r="B92" s="101" t="s">
        <v>632</v>
      </c>
    </row>
    <row r="93" spans="2:12" ht="100.9" customHeight="1">
      <c r="B93" s="44" t="s">
        <v>590</v>
      </c>
      <c r="C93" s="195" t="s">
        <v>572</v>
      </c>
      <c r="D93" s="196"/>
      <c r="E93" s="196"/>
      <c r="F93" s="197"/>
      <c r="G93" s="303"/>
      <c r="H93" s="304"/>
      <c r="I93" s="304"/>
      <c r="J93" s="305"/>
      <c r="K93" s="137" t="str">
        <f>IFERROR(IF(AND(F26&lt;=DATE(1997,12,1),TRIM(F26)&lt;&gt;"",ISNUMBER(F26)=TRUE,G93="1.現基準施設"),"H9.12.1時点で使用されている施設に対して「現基準施設区分」が選択されています",IF(AND(F24&gt;DATE(1997,12,1),TRIM(F24)&lt;&gt;"",ISNUMBER(F24)=TRUE,OR(G93="2.旧基準施設(特定以外)",G93="3.旧基準施設(特定)")),"H9.12.1時点で設置許可されていない施設に対して「旧基準施設区分」が選択されています","")),"")</f>
        <v/>
      </c>
    </row>
    <row r="94" spans="2:12" ht="35.450000000000003" customHeight="1">
      <c r="B94" s="295" t="s">
        <v>189</v>
      </c>
      <c r="C94" s="295"/>
      <c r="D94" s="295"/>
      <c r="E94" s="295"/>
      <c r="F94" s="295"/>
      <c r="G94" s="295"/>
      <c r="H94" s="295"/>
      <c r="I94" s="295"/>
      <c r="J94" s="295"/>
    </row>
    <row r="95" spans="2:12" ht="19.899999999999999" customHeight="1">
      <c r="B95" s="18"/>
    </row>
    <row r="96" spans="2:12" ht="141" customHeight="1">
      <c r="B96" s="340" t="s">
        <v>590</v>
      </c>
      <c r="C96" s="182" t="s">
        <v>718</v>
      </c>
      <c r="D96" s="182"/>
      <c r="E96" s="182"/>
      <c r="F96" s="182"/>
      <c r="G96" s="270"/>
      <c r="H96" s="270"/>
      <c r="I96" s="270"/>
      <c r="J96" s="270"/>
      <c r="K96" s="135" t="str">
        <f>IF(AND(TRIM(F26)&lt;&gt;"",ISNUMBER(F26)=TRUE,F26&lt;=DATE($L$1,3,31),OR(G96="1.未着工",G96="2.建設中")),"調査対象期間最終日までに使用開始されている施設の稼働状況が「未着工」もしくは「建設中」になっています",IF(AND(TRIM(F26)&lt;&gt;"",ISNUMBER(F26)=TRUE,F26&gt;DATE($L$1,3,31),G96="3.稼働中"),"調査対象期間最終日までに使用開始されていない施設の稼働状況が「稼働中」になっています",""))</f>
        <v/>
      </c>
    </row>
    <row r="97" spans="2:12" ht="46.9" customHeight="1" thickBot="1">
      <c r="B97" s="341"/>
      <c r="C97" s="274" t="s">
        <v>680</v>
      </c>
      <c r="D97" s="275"/>
      <c r="E97" s="275"/>
      <c r="F97" s="275"/>
      <c r="G97" s="275"/>
      <c r="H97" s="276"/>
      <c r="I97" s="293"/>
      <c r="J97" s="294"/>
      <c r="K97" s="500" t="str">
        <f>IF(AND(OR(G96="1.未着工",G96="2.建設中"),I97="○"),"稼働状況が「未着工」「建設中」の施設が新規供用施設となっています",IF(AND(G96="4.休止中",ISNUMBER(H99)=TRUE,H99&lt;DATE($L$1-1,4,1)),"調査対象期間前に「休止中」の施設が新規供用施設となっています",IF(AND(G96="5.廃止又は許可取消",ISNUMBER(H101)=TRUE,H101&lt;DATE($L$1-1,4,1)),"調査対象期間前に「廃止又は許可取消」の施設が新規供用施設となっています","")))</f>
        <v/>
      </c>
    </row>
    <row r="98" spans="2:12" ht="25.5">
      <c r="B98" s="341"/>
      <c r="C98" s="225" t="s">
        <v>541</v>
      </c>
      <c r="D98" s="226"/>
      <c r="E98" s="226"/>
      <c r="F98" s="226"/>
      <c r="G98" s="226"/>
      <c r="H98" s="226"/>
      <c r="I98" s="226"/>
      <c r="J98" s="227"/>
      <c r="K98" s="500"/>
      <c r="L98" s="38" t="b">
        <f>AND(自治体用!$E$50=1,G96&lt;&gt;"4.休止中")</f>
        <v>1</v>
      </c>
    </row>
    <row r="99" spans="2:12" ht="35.450000000000003" customHeight="1" thickBot="1">
      <c r="B99" s="341"/>
      <c r="C99" s="132"/>
      <c r="D99" s="231" t="s">
        <v>532</v>
      </c>
      <c r="E99" s="232"/>
      <c r="F99" s="232"/>
      <c r="G99" s="233"/>
      <c r="H99" s="271"/>
      <c r="I99" s="272"/>
      <c r="J99" s="273"/>
      <c r="K99" s="138"/>
    </row>
    <row r="100" spans="2:12" ht="25.5">
      <c r="B100" s="341"/>
      <c r="C100" s="278" t="s">
        <v>585</v>
      </c>
      <c r="D100" s="279"/>
      <c r="E100" s="279"/>
      <c r="F100" s="279"/>
      <c r="G100" s="279"/>
      <c r="H100" s="279"/>
      <c r="I100" s="279"/>
      <c r="J100" s="280"/>
      <c r="K100" s="138"/>
      <c r="L100" s="38" t="b">
        <f>AND(自治体用!$E$50=1,G96&lt;&gt;"5.廃止又は許可取消")</f>
        <v>1</v>
      </c>
    </row>
    <row r="101" spans="2:12" ht="35.450000000000003" customHeight="1">
      <c r="B101" s="341"/>
      <c r="C101" s="264"/>
      <c r="D101" s="195" t="s">
        <v>586</v>
      </c>
      <c r="E101" s="196"/>
      <c r="F101" s="196"/>
      <c r="G101" s="197"/>
      <c r="H101" s="267"/>
      <c r="I101" s="268"/>
      <c r="J101" s="269"/>
      <c r="K101" s="138"/>
    </row>
    <row r="102" spans="2:12" ht="42.75" thickBot="1">
      <c r="B102" s="342"/>
      <c r="C102" s="265"/>
      <c r="D102" s="119" t="s">
        <v>41</v>
      </c>
      <c r="E102" s="266"/>
      <c r="F102" s="266"/>
      <c r="G102" s="119" t="s">
        <v>592</v>
      </c>
      <c r="H102" s="262"/>
      <c r="I102" s="262"/>
      <c r="J102" s="263"/>
      <c r="K102" s="138"/>
    </row>
    <row r="103" spans="2:12" ht="19.899999999999999" customHeight="1">
      <c r="B103" s="48"/>
      <c r="C103" s="16"/>
      <c r="D103" s="13"/>
      <c r="E103" s="13"/>
      <c r="F103" s="14"/>
      <c r="G103" s="15"/>
      <c r="H103" s="15"/>
      <c r="I103" s="15"/>
      <c r="J103" s="15"/>
    </row>
    <row r="104" spans="2:12" ht="157.5" customHeight="1">
      <c r="B104" s="326" t="s">
        <v>573</v>
      </c>
      <c r="C104" s="197" t="s">
        <v>719</v>
      </c>
      <c r="D104" s="182"/>
      <c r="E104" s="182"/>
      <c r="F104" s="182"/>
      <c r="G104" s="182"/>
      <c r="H104" s="182"/>
      <c r="I104" s="182"/>
      <c r="J104" s="182"/>
      <c r="K104" s="135" t="str">
        <f>IF(AND(TRIM(I18)&lt;&gt;"",COUNTIF(F105:I112,TRIM(I18)&amp;"に含む")&gt;0),"炉番号="&amp;TRIM(I18) &amp;"の施設について「"&amp;TRIM(I18)&amp;"に含む」の記入があります","") &amp; CHAR(10) &amp; IF(AND(ISNUMBER(F106)=TRUE,TRIM(F106)&lt;&gt;"",ISNUMBER(F107)=TRUE,TRIM(F107)&lt;&gt;""),IF(F106&lt;F107,"「汚泥」＜「うち下水汚泥」です",""),"") &amp; CHAR(10) &amp; IF(AND(ISNUMBER(F111)=TRUE,TRIM(F111)&lt;&gt;"",ISNUMBER(F112)=TRUE,TRIM(F112)&lt;&gt;""),IF(F111&lt;F112,"「その他」＜「うち感染性廃棄物」です",""),"")</f>
        <v xml:space="preserve">
</v>
      </c>
    </row>
    <row r="105" spans="2:12" ht="35.450000000000003" customHeight="1">
      <c r="B105" s="327"/>
      <c r="C105" s="197" t="s">
        <v>42</v>
      </c>
      <c r="D105" s="182"/>
      <c r="E105" s="182"/>
      <c r="F105" s="220"/>
      <c r="G105" s="220"/>
      <c r="H105" s="220"/>
      <c r="I105" s="220"/>
      <c r="J105" s="141" t="s">
        <v>43</v>
      </c>
      <c r="K105" s="212" t="s">
        <v>497</v>
      </c>
    </row>
    <row r="106" spans="2:12" ht="35.450000000000003" customHeight="1">
      <c r="B106" s="327"/>
      <c r="C106" s="214" t="s">
        <v>44</v>
      </c>
      <c r="D106" s="182"/>
      <c r="E106" s="182"/>
      <c r="F106" s="220"/>
      <c r="G106" s="220"/>
      <c r="H106" s="220"/>
      <c r="I106" s="220"/>
      <c r="J106" s="141" t="s">
        <v>43</v>
      </c>
      <c r="K106" s="212"/>
    </row>
    <row r="107" spans="2:12" ht="35.450000000000003" customHeight="1">
      <c r="B107" s="327"/>
      <c r="C107" s="23"/>
      <c r="D107" s="182" t="s">
        <v>45</v>
      </c>
      <c r="E107" s="182"/>
      <c r="F107" s="277"/>
      <c r="G107" s="277"/>
      <c r="H107" s="277"/>
      <c r="I107" s="277"/>
      <c r="J107" s="141" t="s">
        <v>43</v>
      </c>
      <c r="K107" s="212"/>
    </row>
    <row r="108" spans="2:12" ht="35.450000000000003" customHeight="1">
      <c r="B108" s="327"/>
      <c r="C108" s="197" t="s">
        <v>46</v>
      </c>
      <c r="D108" s="182"/>
      <c r="E108" s="182"/>
      <c r="F108" s="220"/>
      <c r="G108" s="220"/>
      <c r="H108" s="220"/>
      <c r="I108" s="220"/>
      <c r="J108" s="141" t="s">
        <v>43</v>
      </c>
      <c r="K108" s="212"/>
    </row>
    <row r="109" spans="2:12" ht="35.450000000000003" customHeight="1">
      <c r="B109" s="327"/>
      <c r="C109" s="197" t="s">
        <v>47</v>
      </c>
      <c r="D109" s="182"/>
      <c r="E109" s="182"/>
      <c r="F109" s="220"/>
      <c r="G109" s="220"/>
      <c r="H109" s="220"/>
      <c r="I109" s="220"/>
      <c r="J109" s="141" t="s">
        <v>43</v>
      </c>
      <c r="K109" s="212"/>
    </row>
    <row r="110" spans="2:12" ht="35.450000000000003" customHeight="1">
      <c r="B110" s="327"/>
      <c r="C110" s="197" t="s">
        <v>48</v>
      </c>
      <c r="D110" s="182"/>
      <c r="E110" s="182"/>
      <c r="F110" s="220"/>
      <c r="G110" s="220"/>
      <c r="H110" s="220"/>
      <c r="I110" s="220"/>
      <c r="J110" s="141" t="s">
        <v>43</v>
      </c>
      <c r="K110" s="212"/>
    </row>
    <row r="111" spans="2:12" ht="35.450000000000003" customHeight="1">
      <c r="B111" s="327"/>
      <c r="C111" s="214" t="s">
        <v>6</v>
      </c>
      <c r="D111" s="182"/>
      <c r="E111" s="182"/>
      <c r="F111" s="220"/>
      <c r="G111" s="220"/>
      <c r="H111" s="220"/>
      <c r="I111" s="220"/>
      <c r="J111" s="141" t="s">
        <v>43</v>
      </c>
      <c r="K111" s="212"/>
    </row>
    <row r="112" spans="2:12" ht="35.450000000000003" customHeight="1">
      <c r="B112" s="327"/>
      <c r="C112" s="23"/>
      <c r="D112" s="182" t="s">
        <v>49</v>
      </c>
      <c r="E112" s="182"/>
      <c r="F112" s="277"/>
      <c r="G112" s="277"/>
      <c r="H112" s="277"/>
      <c r="I112" s="277"/>
      <c r="J112" s="141" t="s">
        <v>43</v>
      </c>
      <c r="K112" s="212"/>
    </row>
    <row r="113" spans="2:12" ht="35.450000000000003" customHeight="1">
      <c r="B113" s="328"/>
      <c r="C113" s="182" t="s">
        <v>614</v>
      </c>
      <c r="D113" s="182"/>
      <c r="E113" s="182"/>
      <c r="F113" s="360">
        <f>IF(COUNTIF(F105:I112,"*に含む")&gt;0,VLOOKUP("に含む",F105:I112,1,TRUE),SUM(F105:I106,F108:I111))</f>
        <v>0</v>
      </c>
      <c r="G113" s="360"/>
      <c r="H113" s="360"/>
      <c r="I113" s="360"/>
      <c r="J113" s="141" t="s">
        <v>43</v>
      </c>
      <c r="K113" s="155"/>
    </row>
    <row r="114" spans="2:12" ht="19.899999999999999" customHeight="1">
      <c r="B114" s="47"/>
    </row>
    <row r="115" spans="2:12" ht="73.150000000000006" customHeight="1" thickBot="1">
      <c r="B115" s="326" t="s">
        <v>574</v>
      </c>
      <c r="C115" s="213" t="s">
        <v>702</v>
      </c>
      <c r="D115" s="213"/>
      <c r="E115" s="213"/>
      <c r="F115" s="214"/>
      <c r="G115" s="215"/>
      <c r="H115" s="216"/>
      <c r="I115" s="216"/>
      <c r="J115" s="217"/>
    </row>
    <row r="116" spans="2:12" ht="35.450000000000003" customHeight="1" thickBot="1">
      <c r="B116" s="327"/>
      <c r="C116" s="219" t="s">
        <v>504</v>
      </c>
      <c r="D116" s="256"/>
      <c r="E116" s="218" t="s">
        <v>50</v>
      </c>
      <c r="F116" s="219"/>
      <c r="G116" s="329"/>
      <c r="H116" s="329"/>
      <c r="I116" s="329"/>
      <c r="J116" s="408"/>
      <c r="L116" s="38" t="b">
        <f>AND(自治体用!$E$50=1,G115&lt;&gt;"0.無")</f>
        <v>1</v>
      </c>
    </row>
    <row r="117" spans="2:12" ht="119.45" customHeight="1">
      <c r="B117" s="327"/>
      <c r="C117" s="355" t="s">
        <v>683</v>
      </c>
      <c r="D117" s="355"/>
      <c r="E117" s="355"/>
      <c r="F117" s="355"/>
      <c r="G117" s="355"/>
      <c r="H117" s="355"/>
      <c r="I117" s="355"/>
      <c r="J117" s="356"/>
      <c r="L117" s="38" t="b">
        <f>AND(自治体用!$E$50=1,G115&lt;&gt;"1.有")</f>
        <v>1</v>
      </c>
    </row>
    <row r="118" spans="2:12" ht="35.450000000000003" customHeight="1">
      <c r="B118" s="327"/>
      <c r="C118" s="361" t="s">
        <v>51</v>
      </c>
      <c r="D118" s="183"/>
      <c r="E118" s="183"/>
      <c r="F118" s="358"/>
      <c r="G118" s="359"/>
      <c r="H118" s="359"/>
      <c r="I118" s="183" t="s">
        <v>177</v>
      </c>
      <c r="J118" s="184"/>
      <c r="K118" s="228" t="str">
        <f>IF(AND(TRIM(F118)="",TRIM(F119)&lt;&gt;""),"平均値が未記入です（測定１回の場合は最大値と同値を記入してください）",IF(AND(TRIM(F118)&lt;&gt;"",TRIM(F119)=""),"最大値が未記入です（測定１回の場合は平均値と同値を記入してください）",IF(AND(TRIM(F118)&lt;&gt;"",TRIM(F119)&lt;&gt;"",ISNUMBER(F118)=TRUE,ISNUMBER(F119)=TRUE),IF(F118&gt;F119,"平均値＞最大値です",""),"")))</f>
        <v/>
      </c>
    </row>
    <row r="119" spans="2:12" ht="35.450000000000003" customHeight="1" thickBot="1">
      <c r="B119" s="327"/>
      <c r="C119" s="362" t="s">
        <v>52</v>
      </c>
      <c r="D119" s="229"/>
      <c r="E119" s="229"/>
      <c r="F119" s="357"/>
      <c r="G119" s="221"/>
      <c r="H119" s="221"/>
      <c r="I119" s="229" t="s">
        <v>177</v>
      </c>
      <c r="J119" s="230"/>
      <c r="K119" s="228"/>
    </row>
    <row r="120" spans="2:12" ht="35.450000000000003" customHeight="1">
      <c r="B120" s="327"/>
      <c r="C120" s="389" t="s">
        <v>53</v>
      </c>
      <c r="D120" s="388" t="s">
        <v>178</v>
      </c>
      <c r="E120" s="192"/>
      <c r="F120" s="97"/>
      <c r="G120" s="363"/>
      <c r="H120" s="364"/>
      <c r="I120" s="365"/>
      <c r="J120" s="361"/>
      <c r="K120" s="492" t="str">
        <f>IF(AND(LEFT(G93,2)="1.",OR(F120="D",F120="E",F120="F")),"新基準施設にもかかわらず、旧基準施設の適用区分が選択されています",IF(AND(OR(LEFT(G93,2)="2.",LEFT(G93,2)="3."),OR(F120="A",F120="B",F120="C")),"旧基準施設にもかかわらず、新基準施設の適用区分が選択されています",""))</f>
        <v/>
      </c>
    </row>
    <row r="121" spans="2:12" ht="35.450000000000003" customHeight="1">
      <c r="B121" s="328"/>
      <c r="C121" s="361"/>
      <c r="D121" s="388" t="s">
        <v>54</v>
      </c>
      <c r="E121" s="192"/>
      <c r="F121" s="409" t="str">
        <f>IF(F120="A",0.1,IF(OR(F120="B",F120="D"),1,IF(OR(F120="C",F120="E"),5,IF(F120="F",10,""))))</f>
        <v/>
      </c>
      <c r="G121" s="409"/>
      <c r="H121" s="409"/>
      <c r="I121" s="407" t="s">
        <v>177</v>
      </c>
      <c r="J121" s="407"/>
      <c r="K121" s="492"/>
      <c r="L121" s="38" t="str">
        <f>IF(AND(G115="1.有",ISNUMBER(F118)=TRUE,ISNUMBER(F121)=TRUE),IF(F118&lt;=F121,"OK","NG"),"")</f>
        <v/>
      </c>
    </row>
    <row r="122" spans="2:12" ht="33.75" customHeight="1">
      <c r="B122" s="18" t="s">
        <v>55</v>
      </c>
      <c r="C122" s="10"/>
      <c r="D122" s="10"/>
      <c r="E122" s="10"/>
      <c r="F122" s="10"/>
      <c r="G122" s="10"/>
      <c r="H122" s="10"/>
    </row>
    <row r="123" spans="2:12" ht="25.5">
      <c r="B123" s="18" t="s">
        <v>56</v>
      </c>
    </row>
    <row r="124" spans="2:12" ht="25.5">
      <c r="B124" s="181" t="s">
        <v>521</v>
      </c>
      <c r="C124" s="181"/>
      <c r="D124" s="181"/>
      <c r="E124" s="181" t="s">
        <v>179</v>
      </c>
      <c r="F124" s="181"/>
      <c r="G124" s="181"/>
      <c r="H124" s="181" t="s">
        <v>180</v>
      </c>
      <c r="I124" s="181"/>
      <c r="J124" s="181"/>
    </row>
    <row r="125" spans="2:12" ht="25.5">
      <c r="B125" s="181" t="s">
        <v>57</v>
      </c>
      <c r="C125" s="181"/>
      <c r="D125" s="181"/>
      <c r="E125" s="161" t="s">
        <v>58</v>
      </c>
      <c r="F125" s="181" t="s">
        <v>181</v>
      </c>
      <c r="G125" s="181"/>
      <c r="H125" s="161" t="s">
        <v>59</v>
      </c>
      <c r="I125" s="181" t="s">
        <v>182</v>
      </c>
      <c r="J125" s="181"/>
    </row>
    <row r="126" spans="2:12" ht="25.5">
      <c r="B126" s="181" t="s">
        <v>60</v>
      </c>
      <c r="C126" s="181"/>
      <c r="D126" s="181"/>
      <c r="E126" s="161" t="s">
        <v>61</v>
      </c>
      <c r="F126" s="181" t="s">
        <v>182</v>
      </c>
      <c r="G126" s="181"/>
      <c r="H126" s="161" t="s">
        <v>62</v>
      </c>
      <c r="I126" s="181" t="s">
        <v>183</v>
      </c>
      <c r="J126" s="181"/>
    </row>
    <row r="127" spans="2:12" ht="25.5">
      <c r="B127" s="181" t="s">
        <v>63</v>
      </c>
      <c r="C127" s="181"/>
      <c r="D127" s="181"/>
      <c r="E127" s="161" t="s">
        <v>64</v>
      </c>
      <c r="F127" s="181" t="s">
        <v>183</v>
      </c>
      <c r="G127" s="181"/>
      <c r="H127" s="161" t="s">
        <v>65</v>
      </c>
      <c r="I127" s="181" t="s">
        <v>184</v>
      </c>
      <c r="J127" s="181"/>
    </row>
    <row r="128" spans="2:12" ht="22.5" customHeight="1">
      <c r="B128" s="18" t="s">
        <v>66</v>
      </c>
    </row>
    <row r="129" spans="2:12" ht="22.5" customHeight="1">
      <c r="B129" s="18" t="s">
        <v>67</v>
      </c>
    </row>
    <row r="130" spans="2:12" ht="15.95" customHeight="1">
      <c r="B130" s="18"/>
    </row>
    <row r="131" spans="2:12" ht="35.450000000000003" customHeight="1">
      <c r="B131" s="18" t="s">
        <v>689</v>
      </c>
    </row>
    <row r="132" spans="2:12" ht="70.900000000000006" customHeight="1" thickBot="1">
      <c r="B132" s="372" t="s">
        <v>575</v>
      </c>
      <c r="C132" s="234" t="s">
        <v>720</v>
      </c>
      <c r="D132" s="213"/>
      <c r="E132" s="213"/>
      <c r="F132" s="214"/>
      <c r="G132" s="215"/>
      <c r="H132" s="216"/>
      <c r="I132" s="216"/>
      <c r="J132" s="217"/>
      <c r="K132" s="171" t="str">
        <f>IF(G115&lt;&gt;"1.有","",IF(L121="NG",L133,IF(L121="OK",L134,L135)))</f>
        <v/>
      </c>
      <c r="L132" s="38" t="b">
        <f>AND(自治体用!$E$50=1,G132&lt;&gt;"1.有")</f>
        <v>1</v>
      </c>
    </row>
    <row r="133" spans="2:12" ht="39" customHeight="1">
      <c r="B133" s="373"/>
      <c r="C133" s="225" t="s">
        <v>674</v>
      </c>
      <c r="D133" s="226"/>
      <c r="E133" s="226"/>
      <c r="F133" s="226"/>
      <c r="G133" s="226"/>
      <c r="H133" s="226"/>
      <c r="I133" s="226"/>
      <c r="J133" s="227"/>
      <c r="L133" s="104" t="s">
        <v>633</v>
      </c>
    </row>
    <row r="134" spans="2:12" ht="66" customHeight="1">
      <c r="B134" s="373"/>
      <c r="C134" s="41"/>
      <c r="D134" s="368" t="s">
        <v>535</v>
      </c>
      <c r="E134" s="368"/>
      <c r="F134" s="368"/>
      <c r="G134" s="203"/>
      <c r="H134" s="203"/>
      <c r="I134" s="203"/>
      <c r="J134" s="203"/>
      <c r="L134" s="104" t="s">
        <v>634</v>
      </c>
    </row>
    <row r="135" spans="2:12" ht="36" customHeight="1">
      <c r="B135" s="373"/>
      <c r="C135" s="246"/>
      <c r="D135" s="182" t="s">
        <v>593</v>
      </c>
      <c r="E135" s="182"/>
      <c r="F135" s="182"/>
      <c r="G135" s="270"/>
      <c r="H135" s="270"/>
      <c r="I135" s="270"/>
      <c r="J135" s="366"/>
      <c r="L135" s="104" t="s">
        <v>690</v>
      </c>
    </row>
    <row r="136" spans="2:12" ht="54" customHeight="1">
      <c r="B136" s="373"/>
      <c r="C136" s="246"/>
      <c r="D136" s="182" t="s">
        <v>536</v>
      </c>
      <c r="E136" s="182"/>
      <c r="F136" s="182"/>
      <c r="G136" s="222"/>
      <c r="H136" s="222"/>
      <c r="I136" s="183" t="s">
        <v>177</v>
      </c>
      <c r="J136" s="184"/>
    </row>
    <row r="137" spans="2:12" ht="119.25" customHeight="1" thickBot="1">
      <c r="B137" s="373"/>
      <c r="C137" s="247"/>
      <c r="D137" s="231" t="s">
        <v>539</v>
      </c>
      <c r="E137" s="232"/>
      <c r="F137" s="233"/>
      <c r="G137" s="235"/>
      <c r="H137" s="236"/>
      <c r="I137" s="236"/>
      <c r="J137" s="237"/>
    </row>
    <row r="138" spans="2:12" ht="9.9499999999999993" customHeight="1">
      <c r="B138" s="20"/>
      <c r="C138" s="10"/>
      <c r="D138" s="10"/>
      <c r="E138" s="10"/>
      <c r="F138" s="10"/>
      <c r="G138" s="10"/>
      <c r="H138" s="10"/>
    </row>
    <row r="139" spans="2:12" ht="9.9499999999999993" customHeight="1">
      <c r="B139" s="18"/>
    </row>
    <row r="140" spans="2:12" ht="78" customHeight="1" thickBot="1">
      <c r="B140" s="369" t="s">
        <v>591</v>
      </c>
      <c r="C140" s="213" t="s">
        <v>694</v>
      </c>
      <c r="D140" s="213"/>
      <c r="E140" s="213"/>
      <c r="F140" s="214"/>
      <c r="G140" s="215"/>
      <c r="H140" s="216"/>
      <c r="I140" s="216"/>
      <c r="J140" s="217"/>
    </row>
    <row r="141" spans="2:12" ht="35.450000000000003" customHeight="1" thickBot="1">
      <c r="B141" s="370"/>
      <c r="C141" s="223" t="s">
        <v>505</v>
      </c>
      <c r="D141" s="224"/>
      <c r="E141" s="224"/>
      <c r="F141" s="219"/>
      <c r="G141" s="256" t="s">
        <v>688</v>
      </c>
      <c r="H141" s="256"/>
      <c r="I141" s="256"/>
      <c r="J141" s="257"/>
      <c r="L141" s="38" t="b">
        <f>AND(自治体用!$E$50=1,G140&lt;&gt;"0.無")</f>
        <v>1</v>
      </c>
    </row>
    <row r="142" spans="2:12" ht="35.450000000000003" customHeight="1">
      <c r="B142" s="370"/>
      <c r="C142" s="225" t="s">
        <v>623</v>
      </c>
      <c r="D142" s="226"/>
      <c r="E142" s="226"/>
      <c r="F142" s="226"/>
      <c r="G142" s="226"/>
      <c r="H142" s="226"/>
      <c r="I142" s="226"/>
      <c r="J142" s="227"/>
      <c r="L142" s="38" t="b">
        <f>AND(自治体用!$E$50=1,G140&lt;&gt;"1.有")</f>
        <v>1</v>
      </c>
    </row>
    <row r="143" spans="2:12" ht="88.9" customHeight="1">
      <c r="B143" s="370"/>
      <c r="C143" s="34"/>
      <c r="D143" s="189" t="s">
        <v>695</v>
      </c>
      <c r="E143" s="189"/>
      <c r="F143" s="189"/>
      <c r="G143" s="203"/>
      <c r="H143" s="203"/>
      <c r="I143" s="203"/>
      <c r="J143" s="146" t="s">
        <v>188</v>
      </c>
      <c r="K143" s="211" t="s">
        <v>497</v>
      </c>
    </row>
    <row r="144" spans="2:12" ht="116.25" customHeight="1">
      <c r="B144" s="370"/>
      <c r="C144" s="34"/>
      <c r="D144" s="188" t="s">
        <v>696</v>
      </c>
      <c r="E144" s="189"/>
      <c r="F144" s="189"/>
      <c r="G144" s="201" t="str">
        <f>IF(AND(G145="",G146=""),"",SUM(G145:G146))</f>
        <v/>
      </c>
      <c r="H144" s="201"/>
      <c r="I144" s="201"/>
      <c r="J144" s="146" t="s">
        <v>188</v>
      </c>
      <c r="K144" s="211"/>
    </row>
    <row r="145" spans="2:15" ht="71.45" customHeight="1">
      <c r="B145" s="370"/>
      <c r="C145" s="34"/>
      <c r="D145" s="162"/>
      <c r="E145" s="189" t="s">
        <v>675</v>
      </c>
      <c r="F145" s="189"/>
      <c r="G145" s="221"/>
      <c r="H145" s="221"/>
      <c r="I145" s="221"/>
      <c r="J145" s="146" t="s">
        <v>188</v>
      </c>
      <c r="K145" s="210" t="s">
        <v>624</v>
      </c>
    </row>
    <row r="146" spans="2:15" ht="71.45" customHeight="1">
      <c r="B146" s="370"/>
      <c r="C146" s="34"/>
      <c r="D146" s="163"/>
      <c r="E146" s="189" t="s">
        <v>676</v>
      </c>
      <c r="F146" s="189"/>
      <c r="G146" s="221"/>
      <c r="H146" s="221"/>
      <c r="I146" s="221"/>
      <c r="J146" s="146" t="s">
        <v>188</v>
      </c>
      <c r="K146" s="210"/>
    </row>
    <row r="147" spans="2:15" ht="25.9" customHeight="1">
      <c r="B147" s="370"/>
      <c r="C147" s="34"/>
      <c r="D147" s="205" t="s">
        <v>69</v>
      </c>
      <c r="E147" s="205"/>
      <c r="F147" s="205"/>
      <c r="G147" s="205"/>
      <c r="H147" s="205"/>
      <c r="I147" s="205"/>
      <c r="J147" s="206"/>
      <c r="K147" s="494" t="str">
        <f>IF(OR(AND(ISNUMBER(G14)=TRUE,ISNUMBER(G145)=TRUE,ISNUMBER(G146)=TRUE,G144&lt;G145+G146),AND(ISNUMBER(G144)=TRUE,ISNUMBER(G145)=TRUE,G144&lt;G145),AND(ISNUMBER(G144)=TRUE,ISNUMBER(G146)=TRUE,G144&lt;G146)),"廃棄物以外の燃料の総発熱量を内訳の発熱量合計が上回っています","")</f>
        <v/>
      </c>
    </row>
    <row r="148" spans="2:15" ht="108.6" customHeight="1">
      <c r="B148" s="370"/>
      <c r="C148" s="34"/>
      <c r="D148" s="182" t="s">
        <v>701</v>
      </c>
      <c r="E148" s="182"/>
      <c r="F148" s="182"/>
      <c r="G148" s="182"/>
      <c r="H148" s="182"/>
      <c r="I148" s="182"/>
      <c r="J148" s="204"/>
      <c r="K148" s="494"/>
    </row>
    <row r="149" spans="2:15" ht="20.100000000000001" customHeight="1">
      <c r="B149" s="370"/>
      <c r="C149" s="34"/>
      <c r="D149" s="248" t="s">
        <v>70</v>
      </c>
      <c r="E149" s="249"/>
      <c r="F149" s="249"/>
      <c r="G149" s="249"/>
      <c r="H149" s="249"/>
      <c r="I149" s="249"/>
      <c r="J149" s="250"/>
      <c r="K149" s="228" t="str">
        <f>IF(AND(L142=FALSE,I151="0.利用なし",I152="0.利用なし",I154="0.利用なし",I156="0.利用なし",I158="0.利用なし"),"余熱利用方法が全て「利用なし」になっています","")</f>
        <v/>
      </c>
    </row>
    <row r="150" spans="2:15" ht="20.100000000000001" customHeight="1">
      <c r="B150" s="370"/>
      <c r="C150" s="34"/>
      <c r="D150" s="251"/>
      <c r="E150" s="252"/>
      <c r="F150" s="252"/>
      <c r="G150" s="252"/>
      <c r="H150" s="252"/>
      <c r="I150" s="252"/>
      <c r="J150" s="253"/>
      <c r="K150" s="228"/>
    </row>
    <row r="151" spans="2:15" ht="48" customHeight="1" thickBot="1">
      <c r="B151" s="370"/>
      <c r="C151" s="34"/>
      <c r="D151" s="258" t="s">
        <v>185</v>
      </c>
      <c r="E151" s="259"/>
      <c r="F151" s="259"/>
      <c r="G151" s="259"/>
      <c r="H151" s="259"/>
      <c r="I151" s="254"/>
      <c r="J151" s="255"/>
      <c r="L151" s="38" t="b">
        <f>AND(自治体用!$E$50=1,NOT(OR(I151="1.場内利用のみ",I151="2.場外利用のみ",I151="3.場内及び場外で利用")))</f>
        <v>1</v>
      </c>
    </row>
    <row r="152" spans="2:15" ht="43.15" customHeight="1">
      <c r="B152" s="370"/>
      <c r="C152" s="34"/>
      <c r="D152" s="238" t="s">
        <v>71</v>
      </c>
      <c r="E152" s="240" t="s">
        <v>507</v>
      </c>
      <c r="F152" s="241"/>
      <c r="G152" s="241"/>
      <c r="H152" s="241"/>
      <c r="I152" s="242"/>
      <c r="J152" s="243"/>
      <c r="L152" s="38" t="b">
        <f>AND(自治体用!$E$50=1,NOT(OR(I152="1.場内利用のみ",I152="2.場外利用のみ",I152="3.場内及び場外で利用")))</f>
        <v>1</v>
      </c>
    </row>
    <row r="153" spans="2:15" ht="43.15" customHeight="1" thickBot="1">
      <c r="B153" s="370"/>
      <c r="C153" s="34"/>
      <c r="D153" s="238"/>
      <c r="E153" s="164" t="s">
        <v>579</v>
      </c>
      <c r="F153" s="367"/>
      <c r="G153" s="367"/>
      <c r="H153" s="367"/>
      <c r="I153" s="244"/>
      <c r="J153" s="245"/>
    </row>
    <row r="154" spans="2:15" ht="43.15" customHeight="1">
      <c r="B154" s="370"/>
      <c r="C154" s="34"/>
      <c r="D154" s="238"/>
      <c r="E154" s="240" t="s">
        <v>508</v>
      </c>
      <c r="F154" s="241"/>
      <c r="G154" s="241"/>
      <c r="H154" s="241"/>
      <c r="I154" s="242"/>
      <c r="J154" s="243"/>
      <c r="L154" s="38" t="b">
        <f>AND(自治体用!$E$50=1,NOT(OR(I154="1.場内利用のみ",I154="2.場外利用のみ",I154="3.場内及び場外で利用")))</f>
        <v>1</v>
      </c>
    </row>
    <row r="155" spans="2:15" ht="43.15" customHeight="1" thickBot="1">
      <c r="B155" s="370"/>
      <c r="C155" s="34"/>
      <c r="D155" s="238"/>
      <c r="E155" s="164" t="s">
        <v>579</v>
      </c>
      <c r="F155" s="367"/>
      <c r="G155" s="367"/>
      <c r="H155" s="367"/>
      <c r="I155" s="244"/>
      <c r="J155" s="245"/>
    </row>
    <row r="156" spans="2:15" ht="43.15" customHeight="1">
      <c r="B156" s="370"/>
      <c r="C156" s="34"/>
      <c r="D156" s="238"/>
      <c r="E156" s="471" t="s">
        <v>526</v>
      </c>
      <c r="F156" s="472"/>
      <c r="G156" s="472"/>
      <c r="H156" s="472"/>
      <c r="I156" s="242"/>
      <c r="J156" s="243"/>
      <c r="L156" s="38" t="b">
        <f>AND(自治体用!$E$50=1,NOT(OR(I156="1.場内利用のみ",I156="2.場外利用のみ",I156="3.場内及び場外で利用")))</f>
        <v>1</v>
      </c>
    </row>
    <row r="157" spans="2:15" ht="43.15" customHeight="1" thickBot="1">
      <c r="B157" s="370"/>
      <c r="C157" s="34"/>
      <c r="D157" s="238"/>
      <c r="E157" s="164" t="s">
        <v>579</v>
      </c>
      <c r="F157" s="367"/>
      <c r="G157" s="367"/>
      <c r="H157" s="367"/>
      <c r="I157" s="244"/>
      <c r="J157" s="245"/>
    </row>
    <row r="158" spans="2:15" ht="43.15" customHeight="1">
      <c r="B158" s="370"/>
      <c r="C158" s="34"/>
      <c r="D158" s="238"/>
      <c r="E158" s="240" t="s">
        <v>506</v>
      </c>
      <c r="F158" s="241"/>
      <c r="G158" s="241"/>
      <c r="H158" s="241"/>
      <c r="I158" s="242"/>
      <c r="J158" s="243"/>
      <c r="L158" s="38" t="b">
        <f>AND(自治体用!$E$50=1,NOT(OR(I158="1.場内利用のみ",I158="2.場外利用のみ",I158="3.場内及び場外で利用")))</f>
        <v>1</v>
      </c>
    </row>
    <row r="159" spans="2:15" ht="43.15" customHeight="1" thickBot="1">
      <c r="B159" s="371"/>
      <c r="C159" s="35"/>
      <c r="D159" s="239"/>
      <c r="E159" s="164" t="s">
        <v>579</v>
      </c>
      <c r="F159" s="367"/>
      <c r="G159" s="367"/>
      <c r="H159" s="367"/>
      <c r="I159" s="244"/>
      <c r="J159" s="245"/>
    </row>
    <row r="160" spans="2:15" ht="9.9499999999999993" customHeight="1">
      <c r="B160" s="20"/>
      <c r="C160" s="10"/>
      <c r="D160" s="10"/>
      <c r="E160" s="10"/>
      <c r="F160" s="10"/>
      <c r="G160" s="10"/>
      <c r="H160" s="10"/>
      <c r="I160" s="10"/>
      <c r="J160" s="10"/>
      <c r="K160" s="139"/>
      <c r="L160" s="39" t="b">
        <f>AND(L152:L158)</f>
        <v>1</v>
      </c>
      <c r="M160" s="10"/>
      <c r="N160" s="10"/>
      <c r="O160" s="10"/>
    </row>
    <row r="161" spans="2:15" ht="35.450000000000003" customHeight="1">
      <c r="B161" s="18" t="s">
        <v>686</v>
      </c>
    </row>
    <row r="162" spans="2:15" ht="71.45" customHeight="1">
      <c r="B162" s="326" t="s">
        <v>591</v>
      </c>
      <c r="C162" s="182" t="s">
        <v>697</v>
      </c>
      <c r="D162" s="182"/>
      <c r="E162" s="182"/>
      <c r="F162" s="182"/>
      <c r="G162" s="182"/>
      <c r="H162" s="182"/>
      <c r="I162" s="182"/>
      <c r="J162" s="182"/>
    </row>
    <row r="163" spans="2:15" ht="35.450000000000003" customHeight="1">
      <c r="B163" s="327"/>
      <c r="C163" s="197" t="s">
        <v>72</v>
      </c>
      <c r="D163" s="182"/>
      <c r="E163" s="182"/>
      <c r="F163" s="182"/>
      <c r="G163" s="221"/>
      <c r="H163" s="221"/>
      <c r="I163" s="221"/>
      <c r="J163" s="141" t="s">
        <v>73</v>
      </c>
      <c r="L163" s="40"/>
    </row>
    <row r="164" spans="2:15" ht="101.45" customHeight="1">
      <c r="B164" s="327"/>
      <c r="C164" s="473" t="s">
        <v>625</v>
      </c>
      <c r="D164" s="474"/>
      <c r="E164" s="474"/>
      <c r="F164" s="474"/>
      <c r="G164" s="474"/>
      <c r="H164" s="474"/>
      <c r="I164" s="474"/>
      <c r="J164" s="474"/>
    </row>
    <row r="165" spans="2:15" ht="35.450000000000003" customHeight="1">
      <c r="B165" s="327"/>
      <c r="C165" s="484"/>
      <c r="D165" s="189" t="s">
        <v>74</v>
      </c>
      <c r="E165" s="189"/>
      <c r="F165" s="203"/>
      <c r="G165" s="203"/>
      <c r="H165" s="203"/>
      <c r="I165" s="203"/>
      <c r="J165" s="156" t="s">
        <v>75</v>
      </c>
    </row>
    <row r="166" spans="2:15" ht="35.450000000000003" customHeight="1">
      <c r="B166" s="327"/>
      <c r="C166" s="407"/>
      <c r="D166" s="189" t="s">
        <v>525</v>
      </c>
      <c r="E166" s="189"/>
      <c r="F166" s="475" t="str">
        <f>IFERROR(100*3.6*G171/(G143+G144),"")</f>
        <v/>
      </c>
      <c r="G166" s="475"/>
      <c r="H166" s="475"/>
      <c r="I166" s="475"/>
      <c r="J166" s="156" t="s">
        <v>75</v>
      </c>
      <c r="K166" s="136" t="str">
        <f>IF(AND(ISNUMBER(F166),F166&gt;100),"実績値が100%を超えています","")</f>
        <v/>
      </c>
    </row>
    <row r="167" spans="2:15" ht="35.450000000000003" customHeight="1">
      <c r="B167" s="327"/>
      <c r="C167" s="214" t="s">
        <v>580</v>
      </c>
      <c r="D167" s="182"/>
      <c r="E167" s="182"/>
      <c r="F167" s="182"/>
      <c r="G167" s="182"/>
      <c r="H167" s="182"/>
      <c r="I167" s="182"/>
      <c r="J167" s="182"/>
    </row>
    <row r="168" spans="2:15" ht="35.450000000000003" customHeight="1">
      <c r="B168" s="327"/>
      <c r="C168" s="192"/>
      <c r="D168" s="453" t="s">
        <v>77</v>
      </c>
      <c r="E168" s="189" t="s">
        <v>78</v>
      </c>
      <c r="F168" s="189"/>
      <c r="G168" s="221"/>
      <c r="H168" s="221"/>
      <c r="I168" s="221"/>
      <c r="J168" s="145" t="s">
        <v>530</v>
      </c>
      <c r="K168" s="212" t="s">
        <v>497</v>
      </c>
    </row>
    <row r="169" spans="2:15" ht="35.450000000000003" customHeight="1">
      <c r="B169" s="327"/>
      <c r="C169" s="182"/>
      <c r="D169" s="454"/>
      <c r="E169" s="189" t="s">
        <v>79</v>
      </c>
      <c r="F169" s="189"/>
      <c r="G169" s="221"/>
      <c r="H169" s="221"/>
      <c r="I169" s="221"/>
      <c r="J169" s="156" t="s">
        <v>80</v>
      </c>
      <c r="K169" s="212"/>
    </row>
    <row r="170" spans="2:15" ht="35.450000000000003" customHeight="1">
      <c r="B170" s="327"/>
      <c r="C170" s="182"/>
      <c r="D170" s="166" t="s">
        <v>81</v>
      </c>
      <c r="E170" s="189" t="s">
        <v>190</v>
      </c>
      <c r="F170" s="189"/>
      <c r="G170" s="221"/>
      <c r="H170" s="221"/>
      <c r="I170" s="221"/>
      <c r="J170" s="156" t="s">
        <v>80</v>
      </c>
      <c r="K170" s="212"/>
    </row>
    <row r="171" spans="2:15" ht="35.450000000000003" customHeight="1">
      <c r="B171" s="327"/>
      <c r="C171" s="182"/>
      <c r="D171" s="485" t="s">
        <v>82</v>
      </c>
      <c r="E171" s="485"/>
      <c r="F171" s="485"/>
      <c r="G171" s="201" t="str">
        <f>IF(COUNTIF(G168:I170,"*に含む")&gt;0,VLOOKUP("に含む",G168:I170,1,TRUE),IF(AND(G168="",G169="",G170=""),"",SUM(G168:I170)))</f>
        <v/>
      </c>
      <c r="H171" s="201"/>
      <c r="I171" s="201"/>
      <c r="J171" s="156" t="s">
        <v>677</v>
      </c>
      <c r="K171" s="212"/>
    </row>
    <row r="172" spans="2:15" ht="35.450000000000003" customHeight="1">
      <c r="B172" s="327"/>
      <c r="C172" s="214" t="s">
        <v>581</v>
      </c>
      <c r="D172" s="182"/>
      <c r="E172" s="182"/>
      <c r="F172" s="182"/>
      <c r="G172" s="182"/>
      <c r="H172" s="182"/>
      <c r="I172" s="182"/>
      <c r="J172" s="182"/>
      <c r="K172" s="140"/>
    </row>
    <row r="173" spans="2:15" ht="35.450000000000003" customHeight="1">
      <c r="B173" s="328"/>
      <c r="C173" s="37"/>
      <c r="D173" s="189" t="s">
        <v>83</v>
      </c>
      <c r="E173" s="189"/>
      <c r="F173" s="189"/>
      <c r="G173" s="221"/>
      <c r="H173" s="221"/>
      <c r="I173" s="221"/>
      <c r="J173" s="156" t="s">
        <v>530</v>
      </c>
      <c r="K173" s="140"/>
    </row>
    <row r="174" spans="2:15" ht="19.899999999999999" customHeight="1">
      <c r="B174" s="45"/>
      <c r="C174" s="10"/>
      <c r="D174" s="10"/>
      <c r="E174" s="10"/>
      <c r="F174" s="10"/>
      <c r="G174" s="10"/>
      <c r="H174" s="10"/>
      <c r="I174" s="10"/>
      <c r="J174" s="10"/>
      <c r="K174" s="139"/>
      <c r="L174" s="39"/>
      <c r="M174" s="10"/>
      <c r="N174" s="10"/>
      <c r="O174" s="10"/>
    </row>
    <row r="175" spans="2:15" ht="35.450000000000003" customHeight="1">
      <c r="B175" s="18" t="s">
        <v>687</v>
      </c>
    </row>
    <row r="176" spans="2:15" ht="35.450000000000003" customHeight="1">
      <c r="B176" s="326" t="s">
        <v>591</v>
      </c>
      <c r="C176" s="234" t="s">
        <v>698</v>
      </c>
      <c r="D176" s="213"/>
      <c r="E176" s="213"/>
      <c r="F176" s="213"/>
      <c r="G176" s="213"/>
      <c r="H176" s="213"/>
      <c r="I176" s="213"/>
      <c r="J176" s="214"/>
    </row>
    <row r="177" spans="2:11" ht="51" customHeight="1">
      <c r="B177" s="327"/>
      <c r="C177" s="198" t="s">
        <v>678</v>
      </c>
      <c r="D177" s="199"/>
      <c r="E177" s="199"/>
      <c r="F177" s="199"/>
      <c r="G177" s="199"/>
      <c r="H177" s="199"/>
      <c r="I177" s="199"/>
      <c r="J177" s="200"/>
    </row>
    <row r="178" spans="2:11" ht="130.5" customHeight="1">
      <c r="B178" s="327"/>
      <c r="C178" s="195" t="s">
        <v>582</v>
      </c>
      <c r="D178" s="196"/>
      <c r="E178" s="196"/>
      <c r="F178" s="196"/>
      <c r="G178" s="196"/>
      <c r="H178" s="196"/>
      <c r="I178" s="196"/>
      <c r="J178" s="197"/>
    </row>
    <row r="179" spans="2:11" ht="35.450000000000003" customHeight="1">
      <c r="B179" s="327"/>
      <c r="C179" s="167"/>
      <c r="D179" s="168" t="s">
        <v>191</v>
      </c>
      <c r="E179" s="478" t="s">
        <v>77</v>
      </c>
      <c r="F179" s="479"/>
      <c r="G179" s="481" t="s">
        <v>81</v>
      </c>
      <c r="H179" s="479"/>
      <c r="I179" s="481" t="s">
        <v>84</v>
      </c>
      <c r="J179" s="479"/>
    </row>
    <row r="180" spans="2:11" ht="35.450000000000003" customHeight="1">
      <c r="B180" s="327"/>
      <c r="C180" s="169" t="s">
        <v>70</v>
      </c>
      <c r="D180" s="170"/>
      <c r="E180" s="252"/>
      <c r="F180" s="480"/>
      <c r="G180" s="251"/>
      <c r="H180" s="480"/>
      <c r="I180" s="251"/>
      <c r="J180" s="480"/>
    </row>
    <row r="181" spans="2:11" ht="32.450000000000003" customHeight="1">
      <c r="B181" s="327"/>
      <c r="C181" s="482" t="s">
        <v>517</v>
      </c>
      <c r="D181" s="483"/>
      <c r="E181" s="221"/>
      <c r="F181" s="467" t="s">
        <v>68</v>
      </c>
      <c r="G181" s="202"/>
      <c r="H181" s="467" t="s">
        <v>68</v>
      </c>
      <c r="I181" s="201">
        <f>IF(COUNTIF(E181:E181,"*に含む")&gt;0,E181,IF(COUNTIF(G181:G181,"*に含む")&gt;0,G181,IFERROR(E181+G181,"")))</f>
        <v>0</v>
      </c>
      <c r="J181" s="467" t="s">
        <v>68</v>
      </c>
    </row>
    <row r="182" spans="2:11" ht="32.450000000000003" customHeight="1">
      <c r="B182" s="327"/>
      <c r="C182" s="458"/>
      <c r="D182" s="205"/>
      <c r="E182" s="221"/>
      <c r="F182" s="448"/>
      <c r="G182" s="202"/>
      <c r="H182" s="448"/>
      <c r="I182" s="201"/>
      <c r="J182" s="448"/>
    </row>
    <row r="183" spans="2:11" ht="32.450000000000003" customHeight="1">
      <c r="B183" s="327"/>
      <c r="C183" s="458" t="s">
        <v>518</v>
      </c>
      <c r="D183" s="205"/>
      <c r="E183" s="221"/>
      <c r="F183" s="467" t="s">
        <v>68</v>
      </c>
      <c r="G183" s="202"/>
      <c r="H183" s="467" t="s">
        <v>68</v>
      </c>
      <c r="I183" s="201">
        <f>IF(COUNTIF(E183:E183,"*に含む")&gt;0,E183,IF(COUNTIF(G183:G183,"*に含む")&gt;0,G183,IFERROR(E183+G183,"")))</f>
        <v>0</v>
      </c>
      <c r="J183" s="467" t="s">
        <v>68</v>
      </c>
    </row>
    <row r="184" spans="2:11" ht="32.450000000000003" customHeight="1">
      <c r="B184" s="327"/>
      <c r="C184" s="458"/>
      <c r="D184" s="205"/>
      <c r="E184" s="221"/>
      <c r="F184" s="448"/>
      <c r="G184" s="202"/>
      <c r="H184" s="448"/>
      <c r="I184" s="201"/>
      <c r="J184" s="448"/>
    </row>
    <row r="185" spans="2:11" ht="32.450000000000003" customHeight="1">
      <c r="B185" s="327"/>
      <c r="C185" s="458" t="s">
        <v>519</v>
      </c>
      <c r="D185" s="205"/>
      <c r="E185" s="202"/>
      <c r="F185" s="467" t="s">
        <v>68</v>
      </c>
      <c r="G185" s="202"/>
      <c r="H185" s="467" t="s">
        <v>68</v>
      </c>
      <c r="I185" s="201">
        <f>IF(COUNTIF(E185:E185,"*に含む")&gt;0,E185,IF(COUNTIF(G185:G185,"*に含む")&gt;0,G185,IFERROR(E185+G185,"")))</f>
        <v>0</v>
      </c>
      <c r="J185" s="467" t="s">
        <v>68</v>
      </c>
    </row>
    <row r="186" spans="2:11" ht="32.450000000000003" customHeight="1">
      <c r="B186" s="327"/>
      <c r="C186" s="458"/>
      <c r="D186" s="205"/>
      <c r="E186" s="202"/>
      <c r="F186" s="448"/>
      <c r="G186" s="202"/>
      <c r="H186" s="448"/>
      <c r="I186" s="201"/>
      <c r="J186" s="448"/>
    </row>
    <row r="187" spans="2:11" ht="32.450000000000003" customHeight="1">
      <c r="B187" s="327"/>
      <c r="C187" s="458" t="s">
        <v>520</v>
      </c>
      <c r="D187" s="205"/>
      <c r="E187" s="202"/>
      <c r="F187" s="467" t="s">
        <v>68</v>
      </c>
      <c r="G187" s="202"/>
      <c r="H187" s="467" t="s">
        <v>68</v>
      </c>
      <c r="I187" s="201">
        <f>IF(COUNTIF(E187:E187,"*に含む")&gt;0,E187,IF(COUNTIF(G187:G187,"*に含む")&gt;0,G187,IFERROR(E187+G187,"")))</f>
        <v>0</v>
      </c>
      <c r="J187" s="467" t="s">
        <v>68</v>
      </c>
    </row>
    <row r="188" spans="2:11" ht="32.450000000000003" customHeight="1">
      <c r="B188" s="327"/>
      <c r="C188" s="458"/>
      <c r="D188" s="205"/>
      <c r="E188" s="202"/>
      <c r="F188" s="448"/>
      <c r="G188" s="202"/>
      <c r="H188" s="448"/>
      <c r="I188" s="201"/>
      <c r="J188" s="448"/>
      <c r="K188" s="172"/>
    </row>
    <row r="189" spans="2:11" ht="35.450000000000003" customHeight="1">
      <c r="B189" s="327"/>
      <c r="C189" s="466" t="s">
        <v>84</v>
      </c>
      <c r="D189" s="458"/>
      <c r="E189" s="159">
        <f>IF(COUNTIF(E181:E188,"*に含む")&gt;0,VLOOKUP("に含む",E181:E188,1,TRUE),IFERROR(E181+E183+E185+E187,""))</f>
        <v>0</v>
      </c>
      <c r="F189" s="160" t="s">
        <v>68</v>
      </c>
      <c r="G189" s="159">
        <f>IF(COUNTIF(G181:G188,"*に含む")&gt;0,VLOOKUP("に含む",G181:G188,1,TRUE),IFERROR(G181+G183+G185+G187,""))</f>
        <v>0</v>
      </c>
      <c r="H189" s="160" t="s">
        <v>68</v>
      </c>
      <c r="I189" s="159">
        <f>IF(COUNTIF(E189:E189,"*に含む")&gt;0,E189,IF(COUNTIF(G189:G189,"*に含む")&gt;0,G189,IFERROR(E189+G189,"")))</f>
        <v>0</v>
      </c>
      <c r="J189" s="160" t="s">
        <v>68</v>
      </c>
    </row>
    <row r="190" spans="2:11" ht="35.450000000000003" customHeight="1">
      <c r="B190" s="327"/>
      <c r="C190" s="213" t="s">
        <v>700</v>
      </c>
      <c r="D190" s="213"/>
      <c r="E190" s="213"/>
      <c r="F190" s="213"/>
      <c r="G190" s="213"/>
      <c r="H190" s="213"/>
      <c r="I190" s="213"/>
      <c r="J190" s="214"/>
    </row>
    <row r="191" spans="2:11" ht="71.25" customHeight="1">
      <c r="B191" s="327"/>
      <c r="C191" s="25"/>
      <c r="D191" s="25"/>
      <c r="E191" s="25"/>
      <c r="F191" s="25"/>
      <c r="G191" s="25"/>
      <c r="H191" s="25"/>
      <c r="I191" s="25"/>
      <c r="J191" s="26"/>
    </row>
    <row r="192" spans="2:11" ht="102" customHeight="1">
      <c r="B192" s="327"/>
      <c r="C192" s="476" t="s">
        <v>524</v>
      </c>
      <c r="D192" s="476"/>
      <c r="E192" s="476"/>
      <c r="F192" s="476"/>
      <c r="G192" s="476"/>
      <c r="H192" s="476"/>
      <c r="I192" s="476"/>
      <c r="J192" s="477"/>
    </row>
    <row r="193" spans="2:15" ht="35.450000000000003" customHeight="1">
      <c r="B193" s="327"/>
      <c r="C193" s="23"/>
      <c r="D193" s="193" t="s">
        <v>76</v>
      </c>
      <c r="E193" s="194"/>
      <c r="F193" s="468" t="str">
        <f>IFERROR((100*(3.6*G171+(I181+I185+I187)-(0.2*G145+0.1*G146))/(G143+G144+I181)),"")</f>
        <v/>
      </c>
      <c r="G193" s="469"/>
      <c r="H193" s="469"/>
      <c r="I193" s="470"/>
      <c r="J193" s="156" t="s">
        <v>75</v>
      </c>
      <c r="K193" s="136" t="str">
        <f>IF(AND(ISNUMBER(F193),F193&gt;85),"実績値が85%を超えています。入力に間違いないかご確認ください。","")</f>
        <v/>
      </c>
    </row>
    <row r="194" spans="2:15" ht="35.450000000000003" customHeight="1">
      <c r="B194" s="327"/>
      <c r="C194" s="214" t="s">
        <v>699</v>
      </c>
      <c r="D194" s="191"/>
      <c r="E194" s="182"/>
      <c r="F194" s="182"/>
      <c r="G194" s="182"/>
      <c r="H194" s="182"/>
      <c r="I194" s="182"/>
      <c r="J194" s="182"/>
    </row>
    <row r="195" spans="2:15" ht="35.450000000000003" customHeight="1">
      <c r="B195" s="327"/>
      <c r="C195" s="388" t="s">
        <v>86</v>
      </c>
      <c r="D195" s="192"/>
      <c r="E195" s="165" t="s">
        <v>87</v>
      </c>
      <c r="F195" s="96"/>
      <c r="G195" s="156" t="s">
        <v>88</v>
      </c>
      <c r="H195" s="166" t="s">
        <v>89</v>
      </c>
      <c r="I195" s="96"/>
      <c r="J195" s="156" t="s">
        <v>90</v>
      </c>
    </row>
    <row r="196" spans="2:15" ht="35.450000000000003" customHeight="1">
      <c r="B196" s="327"/>
      <c r="C196" s="213" t="s">
        <v>531</v>
      </c>
      <c r="D196" s="213"/>
      <c r="E196" s="196"/>
      <c r="F196" s="197"/>
      <c r="G196" s="468" t="str">
        <f>IF(AND(G197="",G198="",G199="",G200="",G201=""),"",SUM(G197:G201))</f>
        <v/>
      </c>
      <c r="H196" s="469"/>
      <c r="I196" s="470"/>
      <c r="J196" s="157" t="s">
        <v>91</v>
      </c>
      <c r="K196" s="212" t="s">
        <v>497</v>
      </c>
    </row>
    <row r="197" spans="2:15" ht="35.450000000000003" customHeight="1">
      <c r="B197" s="327"/>
      <c r="C197" s="459" t="s">
        <v>195</v>
      </c>
      <c r="D197" s="460"/>
      <c r="E197" s="193" t="s">
        <v>92</v>
      </c>
      <c r="F197" s="194"/>
      <c r="G197" s="463"/>
      <c r="H197" s="464"/>
      <c r="I197" s="465"/>
      <c r="J197" s="157" t="s">
        <v>91</v>
      </c>
      <c r="K197" s="212"/>
    </row>
    <row r="198" spans="2:15" ht="35.450000000000003" customHeight="1">
      <c r="B198" s="327"/>
      <c r="C198" s="459"/>
      <c r="D198" s="460"/>
      <c r="E198" s="193" t="s">
        <v>93</v>
      </c>
      <c r="F198" s="194"/>
      <c r="G198" s="463"/>
      <c r="H198" s="464"/>
      <c r="I198" s="465"/>
      <c r="J198" s="157" t="s">
        <v>91</v>
      </c>
      <c r="K198" s="212"/>
    </row>
    <row r="199" spans="2:15" ht="35.450000000000003" customHeight="1">
      <c r="B199" s="327"/>
      <c r="C199" s="459"/>
      <c r="D199" s="460"/>
      <c r="E199" s="193" t="s">
        <v>94</v>
      </c>
      <c r="F199" s="194"/>
      <c r="G199" s="463"/>
      <c r="H199" s="464"/>
      <c r="I199" s="465"/>
      <c r="J199" s="157" t="s">
        <v>91</v>
      </c>
      <c r="K199" s="212"/>
    </row>
    <row r="200" spans="2:15" ht="35.450000000000003" customHeight="1">
      <c r="B200" s="327"/>
      <c r="C200" s="459"/>
      <c r="D200" s="460"/>
      <c r="E200" s="193" t="s">
        <v>95</v>
      </c>
      <c r="F200" s="194"/>
      <c r="G200" s="463"/>
      <c r="H200" s="464"/>
      <c r="I200" s="465"/>
      <c r="J200" s="157" t="s">
        <v>91</v>
      </c>
      <c r="K200" s="212"/>
    </row>
    <row r="201" spans="2:15" ht="35.450000000000003" customHeight="1">
      <c r="B201" s="328"/>
      <c r="C201" s="461"/>
      <c r="D201" s="388"/>
      <c r="E201" s="193" t="s">
        <v>20</v>
      </c>
      <c r="F201" s="194"/>
      <c r="G201" s="463"/>
      <c r="H201" s="464"/>
      <c r="I201" s="465"/>
      <c r="J201" s="157" t="s">
        <v>91</v>
      </c>
      <c r="K201" s="212"/>
    </row>
    <row r="202" spans="2:15" ht="19.899999999999999" customHeight="1">
      <c r="B202" s="45"/>
      <c r="C202" s="10"/>
      <c r="D202" s="10"/>
      <c r="E202" s="10"/>
      <c r="F202" s="10"/>
      <c r="G202" s="10"/>
      <c r="H202" s="10"/>
      <c r="I202" s="10"/>
      <c r="J202" s="10"/>
      <c r="K202" s="139"/>
      <c r="L202" s="39"/>
      <c r="M202" s="10"/>
      <c r="N202" s="10"/>
      <c r="O202" s="10"/>
    </row>
    <row r="203" spans="2:15" ht="104.25" customHeight="1">
      <c r="B203" s="326" t="s">
        <v>576</v>
      </c>
      <c r="C203" s="195" t="s">
        <v>681</v>
      </c>
      <c r="D203" s="196"/>
      <c r="E203" s="196"/>
      <c r="F203" s="196"/>
      <c r="G203" s="196"/>
      <c r="H203" s="196"/>
      <c r="I203" s="196"/>
      <c r="J203" s="197"/>
    </row>
    <row r="204" spans="2:15" ht="35.450000000000003" customHeight="1">
      <c r="B204" s="327"/>
      <c r="C204" s="192" t="s">
        <v>96</v>
      </c>
      <c r="D204" s="192"/>
      <c r="E204" s="192"/>
      <c r="F204" s="192"/>
      <c r="G204" s="487"/>
      <c r="H204" s="487"/>
      <c r="I204" s="487"/>
      <c r="J204" s="142" t="s">
        <v>97</v>
      </c>
      <c r="K204" s="212" t="s">
        <v>497</v>
      </c>
    </row>
    <row r="205" spans="2:15" ht="35.450000000000003" customHeight="1">
      <c r="B205" s="327"/>
      <c r="C205" s="182" t="s">
        <v>98</v>
      </c>
      <c r="D205" s="182"/>
      <c r="E205" s="182"/>
      <c r="F205" s="182"/>
      <c r="G205" s="190"/>
      <c r="H205" s="190"/>
      <c r="I205" s="190"/>
      <c r="J205" s="141" t="s">
        <v>97</v>
      </c>
      <c r="K205" s="212"/>
    </row>
    <row r="206" spans="2:15" ht="35.450000000000003" customHeight="1">
      <c r="B206" s="327"/>
      <c r="C206" s="191" t="s">
        <v>20</v>
      </c>
      <c r="D206" s="182"/>
      <c r="E206" s="182"/>
      <c r="F206" s="182"/>
      <c r="G206" s="190"/>
      <c r="H206" s="190"/>
      <c r="I206" s="190"/>
      <c r="J206" s="141" t="s">
        <v>97</v>
      </c>
      <c r="K206" s="212"/>
    </row>
    <row r="207" spans="2:15" ht="35.450000000000003" customHeight="1">
      <c r="B207" s="328"/>
      <c r="C207" s="17"/>
      <c r="D207" s="182" t="s">
        <v>99</v>
      </c>
      <c r="E207" s="182"/>
      <c r="F207" s="182"/>
      <c r="G207" s="378"/>
      <c r="H207" s="378"/>
      <c r="I207" s="378"/>
      <c r="J207" s="378"/>
      <c r="K207" s="212"/>
    </row>
    <row r="208" spans="2:15" ht="16.149999999999999" customHeight="1">
      <c r="B208" s="47"/>
    </row>
    <row r="209" spans="2:12" ht="33.6" customHeight="1">
      <c r="B209" s="340" t="s">
        <v>577</v>
      </c>
      <c r="C209" s="182" t="s">
        <v>682</v>
      </c>
      <c r="D209" s="182"/>
      <c r="E209" s="182"/>
      <c r="F209" s="182"/>
      <c r="G209" s="182"/>
      <c r="H209" s="182"/>
      <c r="I209" s="182"/>
      <c r="J209" s="182"/>
      <c r="L209" s="38" t="b">
        <f>AND(自治体用!$E$50=1,E211&lt;&gt;"0.無")</f>
        <v>1</v>
      </c>
    </row>
    <row r="210" spans="2:12" ht="33.6" customHeight="1">
      <c r="B210" s="341"/>
      <c r="C210" s="462"/>
      <c r="D210" s="361"/>
      <c r="E210" s="183" t="s">
        <v>96</v>
      </c>
      <c r="F210" s="183"/>
      <c r="G210" s="183" t="s">
        <v>98</v>
      </c>
      <c r="H210" s="183"/>
      <c r="I210" s="183" t="s">
        <v>20</v>
      </c>
      <c r="J210" s="183"/>
      <c r="L210" s="38" t="b">
        <f>AND(自治体用!$E$50=1,G211&lt;&gt;"0.無")</f>
        <v>1</v>
      </c>
    </row>
    <row r="211" spans="2:12" ht="44.45" customHeight="1" thickBot="1">
      <c r="B211" s="341"/>
      <c r="C211" s="191" t="s">
        <v>537</v>
      </c>
      <c r="D211" s="191"/>
      <c r="E211" s="439"/>
      <c r="F211" s="439"/>
      <c r="G211" s="439"/>
      <c r="H211" s="439"/>
      <c r="I211" s="439"/>
      <c r="J211" s="439"/>
      <c r="L211" s="38" t="b">
        <f>AND(自治体用!$E$50=1,I211&lt;&gt;"0.無")</f>
        <v>1</v>
      </c>
    </row>
    <row r="212" spans="2:12" ht="54" customHeight="1" thickBot="1">
      <c r="B212" s="341"/>
      <c r="C212" s="316" t="s">
        <v>538</v>
      </c>
      <c r="D212" s="256"/>
      <c r="E212" s="329"/>
      <c r="F212" s="329"/>
      <c r="G212" s="330"/>
      <c r="H212" s="331"/>
      <c r="I212" s="330"/>
      <c r="J212" s="332"/>
      <c r="L212" s="11"/>
    </row>
    <row r="213" spans="2:12" ht="55.5" customHeight="1">
      <c r="B213" s="341"/>
      <c r="C213" s="192" t="s">
        <v>684</v>
      </c>
      <c r="D213" s="192"/>
      <c r="E213" s="192"/>
      <c r="F213" s="192"/>
      <c r="G213" s="192"/>
      <c r="H213" s="192"/>
      <c r="I213" s="192"/>
      <c r="J213" s="192"/>
      <c r="L213" s="38" t="b">
        <f>AND(自治体用!$E$50=1,E211&lt;&gt;"1.有")</f>
        <v>1</v>
      </c>
    </row>
    <row r="214" spans="2:12" ht="35.450000000000003" customHeight="1">
      <c r="B214" s="341"/>
      <c r="C214" s="183" t="s">
        <v>639</v>
      </c>
      <c r="D214" s="183"/>
      <c r="E214" s="183" t="s">
        <v>96</v>
      </c>
      <c r="F214" s="183"/>
      <c r="G214" s="183" t="s">
        <v>98</v>
      </c>
      <c r="H214" s="183"/>
      <c r="I214" s="183" t="s">
        <v>20</v>
      </c>
      <c r="J214" s="183"/>
      <c r="K214" s="493" t="str">
        <f>IF(TRIM(IF(AND(TRIM(E215)="",TRIM(E216)&lt;&gt;""),"燃え殻  ","") &amp; IF(AND(TRIM(G215)="",TRIM(G216)&lt;&gt;""),"ばいじん ","") &amp; IF(AND(TRIM(I215)="",TRIM(I216)&lt;&gt;""),"その他 ",""))="","",TRIM(IF(AND(TRIM(E215)="",TRIM(E216)&lt;&gt;""),"燃え殻 ","") &amp; IF(AND(TRIM(G215)="",TRIM(G216)&lt;&gt;""),"ばいじん ","") &amp; IF(AND(TRIM(I215)="",TRIM(I216)&lt;&gt;""),"その他 ","")) &amp; "平均値が未記入です") &amp; CHAR(10) &amp;
IF(TRIM(IF(AND(TRIM(E215)&lt;&gt;"",TRIM(E216)=""),"燃え殻 ","") &amp; IF(AND(TRIM(G215)&lt;&gt;"",TRIM(G216)=""),"ばいじん ","") &amp; IF(AND(TRIM(I215)&lt;&gt;"",TRIM(I216)=""),"その他 ",""))="","",TRIM(IF(AND(TRIM(E215)&lt;&gt;"",TRIM(E216)=""),"燃え殻 ","") &amp; IF(AND(TRIM(G215)&lt;&gt;"",TRIM(G216)=""),"ばいじん ","") &amp; IF(AND(TRIM(I215)&lt;&gt;"",TRIM(I216)=""),"その他 ","")) &amp; "最大値が未記入です") &amp; CHAR(10) &amp;
IF(TRIM(IF(AND(ISNUMBER(E215)=TRUE,ISNUMBER(E216)=TRUE,E215&gt;E216),"燃え殻 ","") &amp; IF(AND(ISNUMBER(G215)=TRUE,ISNUMBER(G216)=TRUE,G215&gt;G216),"ばいじん ","") &amp; IF(AND(ISNUMBER(I215)=TRUE,ISNUMBER(I216)=TRUE,I215&gt;I216),"その他 ",""))="","",TRIM(IF(AND(ISNUMBER(E215)=TRUE,ISNUMBER(E216)=TRUE,E215&gt;E216),"燃え殻 ","") &amp; IF(AND(ISNUMBER(G215)=TRUE,ISNUMBER(G216)=TRUE,G215&gt;G216),"ばいじん ","") &amp; IF(AND(ISNUMBER(I215)=TRUE,ISNUMBER(I216)=TRUE,I215&gt;I216),"その他ﾝ ","")) &amp; "が平均値＞最大値です")</f>
        <v xml:space="preserve">
</v>
      </c>
      <c r="L214" s="38" t="b">
        <f>AND(自治体用!$E$50=1,G211&lt;&gt;"1.有")</f>
        <v>1</v>
      </c>
    </row>
    <row r="215" spans="2:12" ht="35.450000000000003" customHeight="1">
      <c r="B215" s="341"/>
      <c r="C215" s="182" t="s">
        <v>186</v>
      </c>
      <c r="D215" s="182"/>
      <c r="E215" s="98"/>
      <c r="F215" s="144" t="s">
        <v>100</v>
      </c>
      <c r="G215" s="98"/>
      <c r="H215" s="144" t="s">
        <v>100</v>
      </c>
      <c r="I215" s="98"/>
      <c r="J215" s="144" t="s">
        <v>100</v>
      </c>
      <c r="K215" s="493"/>
      <c r="L215" s="38" t="b">
        <f>AND(自治体用!$E$50=1,I211&lt;&gt;"1.有")</f>
        <v>1</v>
      </c>
    </row>
    <row r="216" spans="2:12" ht="35.450000000000003" customHeight="1">
      <c r="B216" s="342"/>
      <c r="C216" s="182" t="s">
        <v>52</v>
      </c>
      <c r="D216" s="182"/>
      <c r="E216" s="96"/>
      <c r="F216" s="144" t="s">
        <v>100</v>
      </c>
      <c r="G216" s="96"/>
      <c r="H216" s="144" t="s">
        <v>100</v>
      </c>
      <c r="I216" s="96"/>
      <c r="J216" s="144" t="s">
        <v>100</v>
      </c>
      <c r="K216" s="493"/>
    </row>
    <row r="217" spans="2:12" ht="16.350000000000001" customHeight="1">
      <c r="B217" s="11"/>
    </row>
    <row r="218" spans="2:12" ht="100.5" customHeight="1">
      <c r="B218" s="337" t="s">
        <v>578</v>
      </c>
      <c r="C218" s="182" t="s">
        <v>685</v>
      </c>
      <c r="D218" s="182"/>
      <c r="E218" s="182"/>
      <c r="F218" s="182"/>
      <c r="G218" s="182"/>
      <c r="H218" s="182"/>
      <c r="I218" s="182"/>
      <c r="J218" s="182"/>
    </row>
    <row r="219" spans="2:12" ht="35.450000000000003" customHeight="1">
      <c r="B219" s="338"/>
      <c r="C219" s="183" t="s">
        <v>639</v>
      </c>
      <c r="D219" s="183"/>
      <c r="E219" s="183" t="s">
        <v>96</v>
      </c>
      <c r="F219" s="183"/>
      <c r="G219" s="183"/>
      <c r="H219" s="183" t="s">
        <v>98</v>
      </c>
      <c r="I219" s="183"/>
      <c r="J219" s="183"/>
      <c r="K219" s="158"/>
    </row>
    <row r="220" spans="2:12" ht="35.450000000000003" customHeight="1">
      <c r="B220" s="338"/>
      <c r="C220" s="182" t="s">
        <v>51</v>
      </c>
      <c r="D220" s="182"/>
      <c r="E220" s="343"/>
      <c r="F220" s="344"/>
      <c r="G220" s="141" t="s">
        <v>101</v>
      </c>
      <c r="H220" s="343"/>
      <c r="I220" s="344"/>
      <c r="J220" s="141" t="s">
        <v>101</v>
      </c>
      <c r="K220" s="493" t="str">
        <f>IF(TRIM(IF(AND(TRIM(E220)="",TRIM(E221)&lt;&gt;""),"燃え殻  ","") &amp; IF(AND(TRIM(H220)="",TRIM(H221)&lt;&gt;""),"ばいじん ",""))="","",TRIM(IF(AND(TRIM(E220)="",TRIM(E221)&lt;&gt;""),"燃え殻 ","") &amp; IF(AND(TRIM(H220)="",TRIM(H221)&lt;&gt;""),"ばいじん ","")) &amp; "平均値が未記入です") &amp; CHAR(10) &amp;
IF(TRIM(IF(AND(TRIM(E220)&lt;&gt;"",TRIM(E221)=""),"燃え殻 ","") &amp; IF(AND(TRIM(H220)&lt;&gt;"",TRIM(H221)=""),"ばいじん ",""))="","",TRIM(IF(AND(TRIM(E220)&lt;&gt;"",TRIM(E221)=""),"燃え殻 ","") &amp; IF(AND(TRIM(H220)&lt;&gt;"",TRIM(H221)=""),"ばいじん ","")) &amp; "最大値が未記入です") &amp; CHAR(10) &amp;
IF(TRIM(IF(AND(ISNUMBER(E220)=TRUE,ISNUMBER(E221)=TRUE,E220&gt;E221),"燃え殻 ","") &amp; IF(AND(ISNUMBER(H220)=TRUE,ISNUMBER(H221)=TRUE,H220&gt;H221),"ばいじん ",""))="","",TRIM(IF(AND(ISNUMBER(E220)=TRUE,ISNUMBER(E221)=TRUE,E220&gt;E221),"燃え殻 ","") &amp; IF(AND(ISNUMBER(H220)=TRUE,ISNUMBER(H221)=TRUE,H220&gt;H221),"ばいじん ","")) &amp; "が平均値＞最大値です")</f>
        <v xml:space="preserve">
</v>
      </c>
    </row>
    <row r="221" spans="2:12" ht="35.450000000000003" customHeight="1">
      <c r="B221" s="339"/>
      <c r="C221" s="182" t="s">
        <v>52</v>
      </c>
      <c r="D221" s="182"/>
      <c r="E221" s="343"/>
      <c r="F221" s="344"/>
      <c r="G221" s="141" t="s">
        <v>101</v>
      </c>
      <c r="H221" s="343"/>
      <c r="I221" s="344"/>
      <c r="J221" s="141" t="s">
        <v>101</v>
      </c>
      <c r="K221" s="493"/>
    </row>
    <row r="222" spans="2:12" ht="19.899999999999999" customHeight="1">
      <c r="B222" s="11"/>
    </row>
    <row r="223" spans="2:12" ht="120" customHeight="1">
      <c r="B223" s="21" t="s">
        <v>102</v>
      </c>
      <c r="C223" s="488"/>
      <c r="D223" s="488"/>
      <c r="E223" s="488"/>
      <c r="F223" s="488"/>
      <c r="G223" s="488"/>
      <c r="H223" s="488"/>
      <c r="I223" s="488"/>
      <c r="J223" s="488"/>
      <c r="K223" s="135" t="str">
        <f>IF(AND(LEFT(G96,2)="9.",ISERROR(SEARCH("(23)-2",C223))=TRUE),"(23)-2 稼働状況「9.いずれにも当てはまらない」選択理由を問番号も含め記入してください",IF(AND(LEFT(G96,2)="5.",LEFT(E102,2)="9.",ISERROR(SEARCH("(23)-6",C223))=TRUE),"(23)-6 解体状況「9.いずれにも当てはまらない」選択理由を問番号も含め記入してください",""))</f>
        <v/>
      </c>
    </row>
    <row r="224" spans="2:12" ht="25.5"/>
    <row r="225" spans="2:9" ht="25.5">
      <c r="B225" s="12" t="s">
        <v>103</v>
      </c>
    </row>
    <row r="226" spans="2:9" ht="25.5"/>
    <row r="227" spans="2:9" ht="22.5" customHeight="1">
      <c r="B227" s="12" t="s">
        <v>670</v>
      </c>
    </row>
    <row r="228" spans="2:9" ht="22.5" customHeight="1">
      <c r="B228" s="22" t="s">
        <v>104</v>
      </c>
    </row>
    <row r="229" spans="2:9" ht="45" customHeight="1">
      <c r="B229" s="183" t="s">
        <v>105</v>
      </c>
      <c r="C229" s="183"/>
      <c r="D229" s="183"/>
      <c r="E229" s="183"/>
      <c r="F229" s="183"/>
      <c r="G229" s="183"/>
      <c r="H229" s="183" t="s">
        <v>106</v>
      </c>
      <c r="I229" s="183"/>
    </row>
    <row r="230" spans="2:9" ht="22.5" customHeight="1">
      <c r="B230" s="336" t="s">
        <v>107</v>
      </c>
      <c r="C230" s="336"/>
      <c r="D230" s="334" t="s">
        <v>653</v>
      </c>
      <c r="E230" s="334"/>
      <c r="F230" s="334"/>
      <c r="G230" s="334"/>
      <c r="H230" s="325">
        <v>1</v>
      </c>
      <c r="I230" s="325"/>
    </row>
    <row r="231" spans="2:9" ht="22.5" customHeight="1">
      <c r="B231" s="336"/>
      <c r="C231" s="336"/>
      <c r="D231" s="335" t="s">
        <v>187</v>
      </c>
      <c r="E231" s="335"/>
      <c r="F231" s="335"/>
      <c r="G231" s="335"/>
      <c r="H231" s="325">
        <v>1</v>
      </c>
      <c r="I231" s="325"/>
    </row>
    <row r="232" spans="2:9" ht="22.5" customHeight="1">
      <c r="B232" s="336"/>
      <c r="C232" s="336"/>
      <c r="D232" s="334" t="s">
        <v>654</v>
      </c>
      <c r="E232" s="334"/>
      <c r="F232" s="334"/>
      <c r="G232" s="334"/>
      <c r="H232" s="325">
        <v>0.1</v>
      </c>
      <c r="I232" s="325"/>
    </row>
    <row r="233" spans="2:9" ht="22.5" customHeight="1">
      <c r="B233" s="336"/>
      <c r="C233" s="336"/>
      <c r="D233" s="334" t="s">
        <v>108</v>
      </c>
      <c r="E233" s="334"/>
      <c r="F233" s="334"/>
      <c r="G233" s="334"/>
      <c r="H233" s="325">
        <v>0.1</v>
      </c>
      <c r="I233" s="325"/>
    </row>
    <row r="234" spans="2:9" ht="22.5" customHeight="1">
      <c r="B234" s="336"/>
      <c r="C234" s="336"/>
      <c r="D234" s="334" t="s">
        <v>109</v>
      </c>
      <c r="E234" s="334"/>
      <c r="F234" s="334"/>
      <c r="G234" s="334"/>
      <c r="H234" s="325">
        <v>0.1</v>
      </c>
      <c r="I234" s="325"/>
    </row>
    <row r="235" spans="2:9" ht="22.5" customHeight="1">
      <c r="B235" s="336"/>
      <c r="C235" s="336"/>
      <c r="D235" s="334" t="s">
        <v>110</v>
      </c>
      <c r="E235" s="334"/>
      <c r="F235" s="334"/>
      <c r="G235" s="334"/>
      <c r="H235" s="325">
        <v>0.01</v>
      </c>
      <c r="I235" s="325"/>
    </row>
    <row r="236" spans="2:9" ht="22.5" customHeight="1">
      <c r="B236" s="336"/>
      <c r="C236" s="336"/>
      <c r="D236" s="335" t="s">
        <v>655</v>
      </c>
      <c r="E236" s="335"/>
      <c r="F236" s="335"/>
      <c r="G236" s="335"/>
      <c r="H236" s="325">
        <v>2.9999999999999997E-4</v>
      </c>
      <c r="I236" s="325"/>
    </row>
    <row r="237" spans="2:9" ht="22.5" customHeight="1">
      <c r="B237" s="336"/>
      <c r="C237" s="336"/>
      <c r="D237" s="334" t="s">
        <v>111</v>
      </c>
      <c r="E237" s="334"/>
      <c r="F237" s="334"/>
      <c r="G237" s="334"/>
      <c r="H237" s="325">
        <v>0</v>
      </c>
      <c r="I237" s="325"/>
    </row>
    <row r="238" spans="2:9" ht="22.5" customHeight="1">
      <c r="B238" s="336" t="s">
        <v>112</v>
      </c>
      <c r="C238" s="336"/>
      <c r="D238" s="334" t="s">
        <v>656</v>
      </c>
      <c r="E238" s="334"/>
      <c r="F238" s="334"/>
      <c r="G238" s="334"/>
      <c r="H238" s="325">
        <v>0.1</v>
      </c>
      <c r="I238" s="325"/>
    </row>
    <row r="239" spans="2:9" ht="22.5" customHeight="1">
      <c r="B239" s="336"/>
      <c r="C239" s="336"/>
      <c r="D239" s="334" t="s">
        <v>113</v>
      </c>
      <c r="E239" s="334"/>
      <c r="F239" s="334"/>
      <c r="G239" s="334"/>
      <c r="H239" s="325">
        <v>0.03</v>
      </c>
      <c r="I239" s="325"/>
    </row>
    <row r="240" spans="2:9" ht="22.5" customHeight="1">
      <c r="B240" s="336"/>
      <c r="C240" s="336"/>
      <c r="D240" s="334" t="s">
        <v>114</v>
      </c>
      <c r="E240" s="334"/>
      <c r="F240" s="334"/>
      <c r="G240" s="334"/>
      <c r="H240" s="325">
        <v>0.3</v>
      </c>
      <c r="I240" s="325"/>
    </row>
    <row r="241" spans="2:9" ht="22.5" customHeight="1">
      <c r="B241" s="336"/>
      <c r="C241" s="336"/>
      <c r="D241" s="334" t="s">
        <v>115</v>
      </c>
      <c r="E241" s="334"/>
      <c r="F241" s="334"/>
      <c r="G241" s="334"/>
      <c r="H241" s="325">
        <v>0.1</v>
      </c>
      <c r="I241" s="325"/>
    </row>
    <row r="242" spans="2:9" ht="22.5" customHeight="1">
      <c r="B242" s="336"/>
      <c r="C242" s="336"/>
      <c r="D242" s="334" t="s">
        <v>116</v>
      </c>
      <c r="E242" s="334"/>
      <c r="F242" s="334"/>
      <c r="G242" s="334"/>
      <c r="H242" s="325">
        <v>0.1</v>
      </c>
      <c r="I242" s="325"/>
    </row>
    <row r="243" spans="2:9" ht="22.5" customHeight="1">
      <c r="B243" s="336"/>
      <c r="C243" s="336"/>
      <c r="D243" s="334" t="s">
        <v>117</v>
      </c>
      <c r="E243" s="334"/>
      <c r="F243" s="334"/>
      <c r="G243" s="334"/>
      <c r="H243" s="325">
        <v>0.1</v>
      </c>
      <c r="I243" s="325"/>
    </row>
    <row r="244" spans="2:9" ht="22.5" customHeight="1">
      <c r="B244" s="336"/>
      <c r="C244" s="336"/>
      <c r="D244" s="334" t="s">
        <v>118</v>
      </c>
      <c r="E244" s="334"/>
      <c r="F244" s="334"/>
      <c r="G244" s="334"/>
      <c r="H244" s="325">
        <v>0.1</v>
      </c>
      <c r="I244" s="325"/>
    </row>
    <row r="245" spans="2:9" ht="22.5" customHeight="1">
      <c r="B245" s="336"/>
      <c r="C245" s="336"/>
      <c r="D245" s="334" t="s">
        <v>119</v>
      </c>
      <c r="E245" s="334"/>
      <c r="F245" s="334"/>
      <c r="G245" s="334"/>
      <c r="H245" s="325">
        <v>0.01</v>
      </c>
      <c r="I245" s="325"/>
    </row>
    <row r="246" spans="2:9" ht="22.5" customHeight="1">
      <c r="B246" s="336"/>
      <c r="C246" s="336"/>
      <c r="D246" s="334" t="s">
        <v>120</v>
      </c>
      <c r="E246" s="334"/>
      <c r="F246" s="334"/>
      <c r="G246" s="334"/>
      <c r="H246" s="325">
        <v>0.01</v>
      </c>
      <c r="I246" s="325"/>
    </row>
    <row r="247" spans="2:9" ht="22.5" customHeight="1">
      <c r="B247" s="336"/>
      <c r="C247" s="336"/>
      <c r="D247" s="335" t="s">
        <v>657</v>
      </c>
      <c r="E247" s="335"/>
      <c r="F247" s="335"/>
      <c r="G247" s="335"/>
      <c r="H247" s="325">
        <v>2.9999999999999997E-4</v>
      </c>
      <c r="I247" s="325"/>
    </row>
    <row r="248" spans="2:9" ht="22.5" customHeight="1">
      <c r="B248" s="336"/>
      <c r="C248" s="336"/>
      <c r="D248" s="334" t="s">
        <v>111</v>
      </c>
      <c r="E248" s="334"/>
      <c r="F248" s="334"/>
      <c r="G248" s="334"/>
      <c r="H248" s="325">
        <v>0</v>
      </c>
      <c r="I248" s="325"/>
    </row>
    <row r="249" spans="2:9" ht="11.25" customHeight="1"/>
    <row r="250" spans="2:9" ht="22.5" customHeight="1">
      <c r="B250" s="22" t="s">
        <v>121</v>
      </c>
    </row>
    <row r="251" spans="2:9" ht="45" customHeight="1">
      <c r="B251" s="183" t="s">
        <v>105</v>
      </c>
      <c r="C251" s="183"/>
      <c r="D251" s="183"/>
      <c r="E251" s="183"/>
      <c r="F251" s="183"/>
      <c r="G251" s="183"/>
      <c r="H251" s="183" t="s">
        <v>106</v>
      </c>
      <c r="I251" s="183"/>
    </row>
    <row r="252" spans="2:9" ht="22.5" customHeight="1">
      <c r="B252" s="336" t="s">
        <v>192</v>
      </c>
      <c r="C252" s="336"/>
      <c r="D252" s="334" t="s">
        <v>658</v>
      </c>
      <c r="E252" s="334"/>
      <c r="F252" s="334"/>
      <c r="G252" s="334"/>
      <c r="H252" s="325">
        <v>2.9999999999999997E-4</v>
      </c>
      <c r="I252" s="325"/>
    </row>
    <row r="253" spans="2:9" ht="22.5" customHeight="1">
      <c r="B253" s="336"/>
      <c r="C253" s="336"/>
      <c r="D253" s="334" t="s">
        <v>659</v>
      </c>
      <c r="E253" s="334"/>
      <c r="F253" s="334"/>
      <c r="G253" s="334"/>
      <c r="H253" s="325">
        <v>1E-4</v>
      </c>
      <c r="I253" s="325"/>
    </row>
    <row r="254" spans="2:9" ht="22.5" customHeight="1">
      <c r="B254" s="336"/>
      <c r="C254" s="336"/>
      <c r="D254" s="334" t="s">
        <v>122</v>
      </c>
      <c r="E254" s="334"/>
      <c r="F254" s="334"/>
      <c r="G254" s="334"/>
      <c r="H254" s="325">
        <v>0.1</v>
      </c>
      <c r="I254" s="325"/>
    </row>
    <row r="255" spans="2:9" ht="22.5" customHeight="1">
      <c r="B255" s="336"/>
      <c r="C255" s="336"/>
      <c r="D255" s="334" t="s">
        <v>123</v>
      </c>
      <c r="E255" s="334"/>
      <c r="F255" s="334"/>
      <c r="G255" s="334"/>
      <c r="H255" s="325">
        <v>0.03</v>
      </c>
      <c r="I255" s="325"/>
    </row>
    <row r="256" spans="2:9" ht="22.5" customHeight="1">
      <c r="B256" s="336" t="s">
        <v>193</v>
      </c>
      <c r="C256" s="336"/>
      <c r="D256" s="334" t="s">
        <v>124</v>
      </c>
      <c r="E256" s="334"/>
      <c r="F256" s="334"/>
      <c r="G256" s="334"/>
      <c r="H256" s="325">
        <v>3.0000000000000001E-5</v>
      </c>
      <c r="I256" s="325"/>
    </row>
    <row r="257" spans="2:10" ht="22.5" customHeight="1">
      <c r="B257" s="336"/>
      <c r="C257" s="336"/>
      <c r="D257" s="334" t="s">
        <v>125</v>
      </c>
      <c r="E257" s="334"/>
      <c r="F257" s="334"/>
      <c r="G257" s="334"/>
      <c r="H257" s="325">
        <v>3.0000000000000001E-5</v>
      </c>
      <c r="I257" s="325"/>
    </row>
    <row r="258" spans="2:10" ht="22.5" customHeight="1">
      <c r="B258" s="336"/>
      <c r="C258" s="336"/>
      <c r="D258" s="334" t="s">
        <v>126</v>
      </c>
      <c r="E258" s="334"/>
      <c r="F258" s="334"/>
      <c r="G258" s="334"/>
      <c r="H258" s="325">
        <v>3.0000000000000001E-5</v>
      </c>
      <c r="I258" s="325"/>
    </row>
    <row r="259" spans="2:10" ht="22.5" customHeight="1">
      <c r="B259" s="336"/>
      <c r="C259" s="336"/>
      <c r="D259" s="334" t="s">
        <v>127</v>
      </c>
      <c r="E259" s="334"/>
      <c r="F259" s="334"/>
      <c r="G259" s="334"/>
      <c r="H259" s="325">
        <v>3.0000000000000001E-5</v>
      </c>
      <c r="I259" s="325"/>
    </row>
    <row r="260" spans="2:10" ht="22.5" customHeight="1">
      <c r="B260" s="336"/>
      <c r="C260" s="336"/>
      <c r="D260" s="334" t="s">
        <v>128</v>
      </c>
      <c r="E260" s="334"/>
      <c r="F260" s="334"/>
      <c r="G260" s="334"/>
      <c r="H260" s="325">
        <v>3.0000000000000001E-5</v>
      </c>
      <c r="I260" s="325"/>
    </row>
    <row r="261" spans="2:10" ht="22.5" customHeight="1">
      <c r="B261" s="336"/>
      <c r="C261" s="336"/>
      <c r="D261" s="334" t="s">
        <v>129</v>
      </c>
      <c r="E261" s="334"/>
      <c r="F261" s="334"/>
      <c r="G261" s="334"/>
      <c r="H261" s="325">
        <v>3.0000000000000001E-5</v>
      </c>
      <c r="I261" s="325"/>
    </row>
    <row r="262" spans="2:10" ht="22.5" customHeight="1">
      <c r="B262" s="336"/>
      <c r="C262" s="336"/>
      <c r="D262" s="334" t="s">
        <v>130</v>
      </c>
      <c r="E262" s="334"/>
      <c r="F262" s="334"/>
      <c r="G262" s="334"/>
      <c r="H262" s="325">
        <v>3.0000000000000001E-5</v>
      </c>
      <c r="I262" s="325"/>
    </row>
    <row r="263" spans="2:10" ht="22.5" customHeight="1">
      <c r="B263" s="336"/>
      <c r="C263" s="336"/>
      <c r="D263" s="334" t="s">
        <v>131</v>
      </c>
      <c r="E263" s="334"/>
      <c r="F263" s="334"/>
      <c r="G263" s="334"/>
      <c r="H263" s="325">
        <v>3.0000000000000001E-5</v>
      </c>
      <c r="I263" s="325"/>
    </row>
    <row r="264" spans="2:10" ht="11.25" customHeight="1"/>
    <row r="265" spans="2:10" ht="35.450000000000003" customHeight="1">
      <c r="B265" s="12" t="s">
        <v>132</v>
      </c>
    </row>
    <row r="266" spans="2:10" ht="35.450000000000003" customHeight="1">
      <c r="B266" s="353" t="s">
        <v>133</v>
      </c>
      <c r="C266" s="324" t="s">
        <v>134</v>
      </c>
      <c r="D266" s="324"/>
      <c r="E266" s="324"/>
      <c r="F266" s="324"/>
      <c r="G266" s="324"/>
      <c r="H266" s="324" t="s">
        <v>70</v>
      </c>
      <c r="I266" s="324"/>
    </row>
    <row r="267" spans="2:10" ht="35.450000000000003" customHeight="1">
      <c r="B267" s="353"/>
      <c r="C267" s="24" t="s">
        <v>136</v>
      </c>
      <c r="D267" s="24" t="s">
        <v>137</v>
      </c>
      <c r="E267" s="324" t="s">
        <v>138</v>
      </c>
      <c r="F267" s="324"/>
      <c r="G267" s="24" t="s">
        <v>139</v>
      </c>
      <c r="H267" s="324" t="s">
        <v>135</v>
      </c>
      <c r="I267" s="324"/>
    </row>
    <row r="268" spans="2:10" ht="35.450000000000003" customHeight="1">
      <c r="B268" s="354" t="s">
        <v>194</v>
      </c>
      <c r="C268" s="333" t="s">
        <v>140</v>
      </c>
      <c r="D268" s="333" t="s">
        <v>141</v>
      </c>
      <c r="E268" s="333" t="s">
        <v>142</v>
      </c>
      <c r="F268" s="333"/>
      <c r="G268" s="27" t="s">
        <v>143</v>
      </c>
      <c r="H268" s="333" t="s">
        <v>202</v>
      </c>
      <c r="I268" s="333"/>
    </row>
    <row r="269" spans="2:10" ht="35.450000000000003" customHeight="1">
      <c r="B269" s="354"/>
      <c r="C269" s="333"/>
      <c r="D269" s="333"/>
      <c r="E269" s="333" t="s">
        <v>142</v>
      </c>
      <c r="F269" s="333"/>
      <c r="G269" s="27" t="s">
        <v>144</v>
      </c>
      <c r="H269" s="333" t="s">
        <v>145</v>
      </c>
      <c r="I269" s="333"/>
    </row>
    <row r="270" spans="2:10" ht="35.450000000000003" customHeight="1">
      <c r="B270" s="354"/>
      <c r="C270" s="333"/>
      <c r="D270" s="333"/>
      <c r="E270" s="333" t="s">
        <v>196</v>
      </c>
      <c r="F270" s="333"/>
      <c r="G270" s="27" t="s">
        <v>146</v>
      </c>
      <c r="H270" s="333" t="s">
        <v>147</v>
      </c>
      <c r="I270" s="333"/>
    </row>
    <row r="271" spans="2:10" ht="35.450000000000003" customHeight="1">
      <c r="B271" s="354"/>
      <c r="C271" s="333"/>
      <c r="D271" s="333"/>
      <c r="E271" s="333" t="s">
        <v>197</v>
      </c>
      <c r="F271" s="333"/>
      <c r="G271" s="27" t="s">
        <v>148</v>
      </c>
      <c r="H271" s="333" t="s">
        <v>149</v>
      </c>
      <c r="I271" s="333"/>
      <c r="J271" s="8"/>
    </row>
    <row r="272" spans="2:10" ht="35.450000000000003" customHeight="1">
      <c r="B272" s="354"/>
      <c r="C272" s="333"/>
      <c r="D272" s="333"/>
      <c r="E272" s="333" t="s">
        <v>198</v>
      </c>
      <c r="F272" s="333"/>
      <c r="G272" s="27" t="s">
        <v>150</v>
      </c>
      <c r="H272" s="333" t="s">
        <v>151</v>
      </c>
      <c r="I272" s="333"/>
    </row>
    <row r="273" spans="2:10" ht="35.450000000000003" customHeight="1">
      <c r="B273" s="354"/>
      <c r="C273" s="333"/>
      <c r="D273" s="345"/>
      <c r="E273" s="350"/>
      <c r="F273" s="350"/>
      <c r="G273" s="351"/>
      <c r="H273" s="333" t="s">
        <v>152</v>
      </c>
      <c r="I273" s="333"/>
    </row>
    <row r="274" spans="2:10" ht="35.450000000000003" customHeight="1">
      <c r="B274" s="354"/>
      <c r="C274" s="348" t="s">
        <v>199</v>
      </c>
      <c r="D274" s="333" t="s">
        <v>148</v>
      </c>
      <c r="E274" s="333" t="s">
        <v>201</v>
      </c>
      <c r="F274" s="333"/>
      <c r="G274" s="27" t="s">
        <v>146</v>
      </c>
      <c r="H274" s="333" t="s">
        <v>147</v>
      </c>
      <c r="I274" s="333"/>
    </row>
    <row r="275" spans="2:10" ht="35.450000000000003" customHeight="1">
      <c r="B275" s="354"/>
      <c r="C275" s="349"/>
      <c r="D275" s="345"/>
      <c r="E275" s="350"/>
      <c r="F275" s="350"/>
      <c r="G275" s="351"/>
      <c r="H275" s="333" t="s">
        <v>153</v>
      </c>
      <c r="I275" s="333"/>
    </row>
    <row r="276" spans="2:10" ht="35.450000000000003" customHeight="1">
      <c r="B276" s="354"/>
      <c r="C276" s="27" t="s">
        <v>200</v>
      </c>
      <c r="D276" s="345" t="s">
        <v>146</v>
      </c>
      <c r="E276" s="346"/>
      <c r="F276" s="346"/>
      <c r="G276" s="347"/>
      <c r="H276" s="333" t="s">
        <v>147</v>
      </c>
      <c r="I276" s="333"/>
    </row>
    <row r="277" spans="2:10" ht="35.450000000000003" customHeight="1">
      <c r="B277" s="354"/>
      <c r="C277" s="345" t="s">
        <v>154</v>
      </c>
      <c r="D277" s="346"/>
      <c r="E277" s="346"/>
      <c r="F277" s="346"/>
      <c r="G277" s="347"/>
      <c r="H277" s="333" t="s">
        <v>155</v>
      </c>
      <c r="I277" s="333"/>
    </row>
    <row r="278" spans="2:10" ht="35.450000000000003" customHeight="1">
      <c r="B278" s="354"/>
      <c r="C278" s="345" t="s">
        <v>156</v>
      </c>
      <c r="D278" s="346"/>
      <c r="E278" s="346"/>
      <c r="F278" s="346"/>
      <c r="G278" s="347"/>
      <c r="H278" s="333" t="s">
        <v>157</v>
      </c>
      <c r="I278" s="333"/>
    </row>
    <row r="279" spans="2:10" ht="11.25" customHeight="1"/>
    <row r="280" spans="2:10" ht="35.450000000000003" customHeight="1">
      <c r="B280" s="12" t="s">
        <v>158</v>
      </c>
    </row>
    <row r="281" spans="2:10" ht="35.450000000000003" customHeight="1">
      <c r="B281" s="28" t="s">
        <v>159</v>
      </c>
      <c r="C281" s="486" t="s">
        <v>160</v>
      </c>
      <c r="D281" s="486"/>
      <c r="E281" s="486" t="s">
        <v>161</v>
      </c>
      <c r="F281" s="486"/>
      <c r="G281" s="486"/>
      <c r="H281" s="486"/>
      <c r="I281" s="486" t="s">
        <v>102</v>
      </c>
      <c r="J281" s="486"/>
    </row>
    <row r="282" spans="2:10" ht="35.450000000000003" customHeight="1">
      <c r="B282" s="29" t="s">
        <v>162</v>
      </c>
      <c r="C282" s="334"/>
      <c r="D282" s="334"/>
      <c r="E282" s="334" t="s">
        <v>163</v>
      </c>
      <c r="F282" s="334"/>
      <c r="G282" s="334"/>
      <c r="H282" s="334"/>
      <c r="I282" s="334"/>
      <c r="J282" s="334"/>
    </row>
    <row r="283" spans="2:10" ht="67.5" customHeight="1">
      <c r="B283" s="352" t="s">
        <v>164</v>
      </c>
      <c r="C283" s="334" t="s">
        <v>165</v>
      </c>
      <c r="D283" s="334"/>
      <c r="E283" s="334" t="s">
        <v>166</v>
      </c>
      <c r="F283" s="334"/>
      <c r="G283" s="334"/>
      <c r="H283" s="334"/>
      <c r="I283" s="334" t="s">
        <v>167</v>
      </c>
      <c r="J283" s="334"/>
    </row>
    <row r="284" spans="2:10" ht="67.5" customHeight="1">
      <c r="B284" s="352"/>
      <c r="C284" s="334" t="s">
        <v>168</v>
      </c>
      <c r="D284" s="334"/>
      <c r="E284" s="334" t="s">
        <v>169</v>
      </c>
      <c r="F284" s="334"/>
      <c r="G284" s="334"/>
      <c r="H284" s="334"/>
      <c r="I284" s="334" t="s">
        <v>170</v>
      </c>
      <c r="J284" s="334"/>
    </row>
    <row r="285" spans="2:10" ht="67.5" customHeight="1">
      <c r="B285" s="352"/>
      <c r="C285" s="334" t="s">
        <v>171</v>
      </c>
      <c r="D285" s="334"/>
      <c r="E285" s="334" t="s">
        <v>172</v>
      </c>
      <c r="F285" s="334"/>
      <c r="G285" s="334"/>
      <c r="H285" s="334"/>
      <c r="I285" s="334" t="s">
        <v>173</v>
      </c>
      <c r="J285" s="334"/>
    </row>
    <row r="286" spans="2:10" ht="67.5" customHeight="1">
      <c r="B286" s="352"/>
      <c r="C286" s="334" t="s">
        <v>174</v>
      </c>
      <c r="D286" s="334"/>
      <c r="E286" s="334" t="s">
        <v>175</v>
      </c>
      <c r="F286" s="334"/>
      <c r="G286" s="334"/>
      <c r="H286" s="334"/>
      <c r="I286" s="334" t="s">
        <v>176</v>
      </c>
      <c r="J286" s="334"/>
    </row>
  </sheetData>
  <sheetProtection sheet="1" objects="1" scenarios="1"/>
  <protectedRanges>
    <protectedRange sqref="L213:L1048576 L1:L211" name="範囲1"/>
  </protectedRanges>
  <dataConsolidate/>
  <mergeCells count="477">
    <mergeCell ref="C23:E23"/>
    <mergeCell ref="F23:J23"/>
    <mergeCell ref="C163:F163"/>
    <mergeCell ref="C190:J190"/>
    <mergeCell ref="I156:J157"/>
    <mergeCell ref="K120:K121"/>
    <mergeCell ref="K214:K216"/>
    <mergeCell ref="K220:K221"/>
    <mergeCell ref="K147:K148"/>
    <mergeCell ref="K42:K43"/>
    <mergeCell ref="K32:K33"/>
    <mergeCell ref="K36:K37"/>
    <mergeCell ref="K59:K60"/>
    <mergeCell ref="K61:K62"/>
    <mergeCell ref="K46:K50"/>
    <mergeCell ref="K168:K171"/>
    <mergeCell ref="K97:K98"/>
    <mergeCell ref="K72:K73"/>
    <mergeCell ref="K204:K207"/>
    <mergeCell ref="K196:K201"/>
    <mergeCell ref="K149:K150"/>
    <mergeCell ref="F181:F182"/>
    <mergeCell ref="F183:F184"/>
    <mergeCell ref="F185:F186"/>
    <mergeCell ref="H272:I272"/>
    <mergeCell ref="C277:G277"/>
    <mergeCell ref="D240:G240"/>
    <mergeCell ref="H263:I263"/>
    <mergeCell ref="H262:I262"/>
    <mergeCell ref="H261:I261"/>
    <mergeCell ref="H260:I260"/>
    <mergeCell ref="G204:I204"/>
    <mergeCell ref="G205:I205"/>
    <mergeCell ref="H221:I221"/>
    <mergeCell ref="D257:G257"/>
    <mergeCell ref="D256:G256"/>
    <mergeCell ref="C218:J218"/>
    <mergeCell ref="E219:G219"/>
    <mergeCell ref="D252:G252"/>
    <mergeCell ref="D253:G253"/>
    <mergeCell ref="B251:G251"/>
    <mergeCell ref="B252:C255"/>
    <mergeCell ref="B229:G229"/>
    <mergeCell ref="E220:F220"/>
    <mergeCell ref="D231:G231"/>
    <mergeCell ref="C223:J223"/>
    <mergeCell ref="D234:G234"/>
    <mergeCell ref="D238:G238"/>
    <mergeCell ref="I281:J281"/>
    <mergeCell ref="C281:D281"/>
    <mergeCell ref="E281:H281"/>
    <mergeCell ref="H278:I278"/>
    <mergeCell ref="H277:I277"/>
    <mergeCell ref="H276:I276"/>
    <mergeCell ref="H275:I275"/>
    <mergeCell ref="H274:I274"/>
    <mergeCell ref="H273:I273"/>
    <mergeCell ref="D247:G247"/>
    <mergeCell ref="H239:I239"/>
    <mergeCell ref="H236:I236"/>
    <mergeCell ref="D237:G237"/>
    <mergeCell ref="D254:G254"/>
    <mergeCell ref="B230:C237"/>
    <mergeCell ref="H234:I234"/>
    <mergeCell ref="H233:I233"/>
    <mergeCell ref="H232:I232"/>
    <mergeCell ref="H231:I231"/>
    <mergeCell ref="H230:I230"/>
    <mergeCell ref="D246:G246"/>
    <mergeCell ref="D244:G244"/>
    <mergeCell ref="H238:I238"/>
    <mergeCell ref="H235:I235"/>
    <mergeCell ref="C172:J172"/>
    <mergeCell ref="G173:I173"/>
    <mergeCell ref="C165:C166"/>
    <mergeCell ref="C168:C171"/>
    <mergeCell ref="D171:F171"/>
    <mergeCell ref="C167:J167"/>
    <mergeCell ref="E170:F170"/>
    <mergeCell ref="E145:F145"/>
    <mergeCell ref="E146:F146"/>
    <mergeCell ref="G170:I170"/>
    <mergeCell ref="I183:I184"/>
    <mergeCell ref="E179:F180"/>
    <mergeCell ref="G179:H180"/>
    <mergeCell ref="I179:J180"/>
    <mergeCell ref="H183:H184"/>
    <mergeCell ref="J181:J182"/>
    <mergeCell ref="J183:J184"/>
    <mergeCell ref="C183:D184"/>
    <mergeCell ref="H181:H182"/>
    <mergeCell ref="G181:G182"/>
    <mergeCell ref="E181:E182"/>
    <mergeCell ref="C181:D182"/>
    <mergeCell ref="B176:B201"/>
    <mergeCell ref="I152:J153"/>
    <mergeCell ref="E156:H156"/>
    <mergeCell ref="F153:H153"/>
    <mergeCell ref="C164:J164"/>
    <mergeCell ref="D166:E166"/>
    <mergeCell ref="D165:E165"/>
    <mergeCell ref="C176:J176"/>
    <mergeCell ref="G168:I168"/>
    <mergeCell ref="F166:I166"/>
    <mergeCell ref="C195:D195"/>
    <mergeCell ref="C194:J194"/>
    <mergeCell ref="G198:I198"/>
    <mergeCell ref="G197:I197"/>
    <mergeCell ref="G196:I196"/>
    <mergeCell ref="C192:J192"/>
    <mergeCell ref="G199:I199"/>
    <mergeCell ref="E199:F199"/>
    <mergeCell ref="G183:G184"/>
    <mergeCell ref="E183:E184"/>
    <mergeCell ref="D173:F173"/>
    <mergeCell ref="E198:F198"/>
    <mergeCell ref="E197:F197"/>
    <mergeCell ref="I181:I182"/>
    <mergeCell ref="C197:D201"/>
    <mergeCell ref="C209:J209"/>
    <mergeCell ref="E210:F210"/>
    <mergeCell ref="G210:H210"/>
    <mergeCell ref="C210:D210"/>
    <mergeCell ref="H219:J219"/>
    <mergeCell ref="E185:E186"/>
    <mergeCell ref="G200:I200"/>
    <mergeCell ref="G214:H214"/>
    <mergeCell ref="D193:E193"/>
    <mergeCell ref="C189:D189"/>
    <mergeCell ref="H185:H186"/>
    <mergeCell ref="H187:H188"/>
    <mergeCell ref="J185:J186"/>
    <mergeCell ref="J187:J188"/>
    <mergeCell ref="I214:J214"/>
    <mergeCell ref="C214:D214"/>
    <mergeCell ref="C196:F196"/>
    <mergeCell ref="G201:I201"/>
    <mergeCell ref="F187:F188"/>
    <mergeCell ref="D207:F207"/>
    <mergeCell ref="G207:J207"/>
    <mergeCell ref="F193:I193"/>
    <mergeCell ref="C185:D186"/>
    <mergeCell ref="C187:D188"/>
    <mergeCell ref="G185:G186"/>
    <mergeCell ref="C178:J178"/>
    <mergeCell ref="H257:I257"/>
    <mergeCell ref="H256:I256"/>
    <mergeCell ref="H259:I259"/>
    <mergeCell ref="H252:I252"/>
    <mergeCell ref="H240:I240"/>
    <mergeCell ref="H251:I251"/>
    <mergeCell ref="H246:I246"/>
    <mergeCell ref="H245:I245"/>
    <mergeCell ref="H244:I244"/>
    <mergeCell ref="H243:I243"/>
    <mergeCell ref="H241:I241"/>
    <mergeCell ref="H255:I255"/>
    <mergeCell ref="H254:I254"/>
    <mergeCell ref="H253:I253"/>
    <mergeCell ref="H242:I242"/>
    <mergeCell ref="D233:G233"/>
    <mergeCell ref="D232:G232"/>
    <mergeCell ref="I210:J210"/>
    <mergeCell ref="C211:D211"/>
    <mergeCell ref="E211:F211"/>
    <mergeCell ref="G211:H211"/>
    <mergeCell ref="I211:J211"/>
    <mergeCell ref="C215:D215"/>
    <mergeCell ref="C216:D216"/>
    <mergeCell ref="E214:F214"/>
    <mergeCell ref="C213:J213"/>
    <mergeCell ref="C220:D220"/>
    <mergeCell ref="E221:F221"/>
    <mergeCell ref="C219:D219"/>
    <mergeCell ref="H229:I229"/>
    <mergeCell ref="C221:D221"/>
    <mergeCell ref="B3:J3"/>
    <mergeCell ref="C162:J162"/>
    <mergeCell ref="G163:I163"/>
    <mergeCell ref="C21:D21"/>
    <mergeCell ref="E21:J21"/>
    <mergeCell ref="F24:J24"/>
    <mergeCell ref="F26:J26"/>
    <mergeCell ref="C30:J30"/>
    <mergeCell ref="C39:I39"/>
    <mergeCell ref="C38:I38"/>
    <mergeCell ref="D37:I37"/>
    <mergeCell ref="C36:I36"/>
    <mergeCell ref="C35:I35"/>
    <mergeCell ref="C34:I34"/>
    <mergeCell ref="C33:I33"/>
    <mergeCell ref="C32:I32"/>
    <mergeCell ref="C19:H19"/>
    <mergeCell ref="I19:J19"/>
    <mergeCell ref="B162:B173"/>
    <mergeCell ref="D168:D169"/>
    <mergeCell ref="C8:D8"/>
    <mergeCell ref="E8:J8"/>
    <mergeCell ref="E13:J13"/>
    <mergeCell ref="C83:C85"/>
    <mergeCell ref="C10:D10"/>
    <mergeCell ref="C11:D11"/>
    <mergeCell ref="C46:C49"/>
    <mergeCell ref="C18:H18"/>
    <mergeCell ref="I18:J18"/>
    <mergeCell ref="C24:E24"/>
    <mergeCell ref="C26:E26"/>
    <mergeCell ref="E12:J12"/>
    <mergeCell ref="E11:J11"/>
    <mergeCell ref="E10:J10"/>
    <mergeCell ref="C17:D17"/>
    <mergeCell ref="C28:E28"/>
    <mergeCell ref="F28:J28"/>
    <mergeCell ref="C31:I31"/>
    <mergeCell ref="E17:J17"/>
    <mergeCell ref="C13:D13"/>
    <mergeCell ref="C45:J45"/>
    <mergeCell ref="C42:H43"/>
    <mergeCell ref="C12:D12"/>
    <mergeCell ref="D49:F49"/>
    <mergeCell ref="C41:F41"/>
    <mergeCell ref="G41:J41"/>
    <mergeCell ref="G47:I47"/>
    <mergeCell ref="G46:I46"/>
    <mergeCell ref="C88:D88"/>
    <mergeCell ref="D121:E121"/>
    <mergeCell ref="D120:E120"/>
    <mergeCell ref="C120:C121"/>
    <mergeCell ref="I118:J118"/>
    <mergeCell ref="G52:I52"/>
    <mergeCell ref="G54:I54"/>
    <mergeCell ref="C58:J58"/>
    <mergeCell ref="C64:G64"/>
    <mergeCell ref="C69:J69"/>
    <mergeCell ref="F108:I108"/>
    <mergeCell ref="D79:E79"/>
    <mergeCell ref="D85:E85"/>
    <mergeCell ref="E89:F89"/>
    <mergeCell ref="F79:J79"/>
    <mergeCell ref="F73:J73"/>
    <mergeCell ref="C70:C73"/>
    <mergeCell ref="I77:J78"/>
    <mergeCell ref="C104:J104"/>
    <mergeCell ref="I121:J121"/>
    <mergeCell ref="G116:J116"/>
    <mergeCell ref="G81:J81"/>
    <mergeCell ref="D101:G101"/>
    <mergeCell ref="F121:H121"/>
    <mergeCell ref="C50:F50"/>
    <mergeCell ref="G50:I50"/>
    <mergeCell ref="D62:G62"/>
    <mergeCell ref="H61:J62"/>
    <mergeCell ref="C56:F56"/>
    <mergeCell ref="G56:J56"/>
    <mergeCell ref="C66:F66"/>
    <mergeCell ref="G66:J66"/>
    <mergeCell ref="C68:F68"/>
    <mergeCell ref="G68:J68"/>
    <mergeCell ref="B125:D125"/>
    <mergeCell ref="B124:D124"/>
    <mergeCell ref="C113:E113"/>
    <mergeCell ref="F113:I113"/>
    <mergeCell ref="C118:E118"/>
    <mergeCell ref="C119:E119"/>
    <mergeCell ref="G120:J120"/>
    <mergeCell ref="E169:F169"/>
    <mergeCell ref="E168:F168"/>
    <mergeCell ref="G169:I169"/>
    <mergeCell ref="G135:J135"/>
    <mergeCell ref="F155:H155"/>
    <mergeCell ref="I125:J125"/>
    <mergeCell ref="G146:I146"/>
    <mergeCell ref="F126:G126"/>
    <mergeCell ref="B126:D126"/>
    <mergeCell ref="I126:J126"/>
    <mergeCell ref="D134:F134"/>
    <mergeCell ref="B140:B159"/>
    <mergeCell ref="F157:H157"/>
    <mergeCell ref="F159:H159"/>
    <mergeCell ref="I158:J159"/>
    <mergeCell ref="E158:H158"/>
    <mergeCell ref="B132:B137"/>
    <mergeCell ref="B96:B102"/>
    <mergeCell ref="B104:B113"/>
    <mergeCell ref="D112:E112"/>
    <mergeCell ref="C110:E110"/>
    <mergeCell ref="B283:B286"/>
    <mergeCell ref="D274:D275"/>
    <mergeCell ref="B266:B267"/>
    <mergeCell ref="C268:C273"/>
    <mergeCell ref="D276:G276"/>
    <mergeCell ref="B268:B278"/>
    <mergeCell ref="E275:G275"/>
    <mergeCell ref="D258:G258"/>
    <mergeCell ref="B256:C263"/>
    <mergeCell ref="B115:B121"/>
    <mergeCell ref="C117:J117"/>
    <mergeCell ref="C116:D116"/>
    <mergeCell ref="F119:H119"/>
    <mergeCell ref="F118:H118"/>
    <mergeCell ref="C111:E111"/>
    <mergeCell ref="F112:I112"/>
    <mergeCell ref="F125:G125"/>
    <mergeCell ref="I127:J127"/>
    <mergeCell ref="B127:D127"/>
    <mergeCell ref="G140:J140"/>
    <mergeCell ref="I286:J286"/>
    <mergeCell ref="C285:D285"/>
    <mergeCell ref="I285:J285"/>
    <mergeCell ref="I284:J284"/>
    <mergeCell ref="I283:J283"/>
    <mergeCell ref="I282:J282"/>
    <mergeCell ref="C284:D284"/>
    <mergeCell ref="C283:D283"/>
    <mergeCell ref="E285:H285"/>
    <mergeCell ref="E284:H284"/>
    <mergeCell ref="E283:H283"/>
    <mergeCell ref="E282:H282"/>
    <mergeCell ref="C282:D282"/>
    <mergeCell ref="H268:I268"/>
    <mergeCell ref="E268:F268"/>
    <mergeCell ref="E267:F267"/>
    <mergeCell ref="H267:I267"/>
    <mergeCell ref="E286:H286"/>
    <mergeCell ref="C286:D286"/>
    <mergeCell ref="C266:G266"/>
    <mergeCell ref="D242:G242"/>
    <mergeCell ref="D241:G241"/>
    <mergeCell ref="H248:I248"/>
    <mergeCell ref="H247:I247"/>
    <mergeCell ref="C278:G278"/>
    <mergeCell ref="C274:C275"/>
    <mergeCell ref="E274:F274"/>
    <mergeCell ref="E269:F269"/>
    <mergeCell ref="E273:G273"/>
    <mergeCell ref="E272:F272"/>
    <mergeCell ref="D261:G261"/>
    <mergeCell ref="D260:G260"/>
    <mergeCell ref="D259:G259"/>
    <mergeCell ref="D268:D273"/>
    <mergeCell ref="D263:G263"/>
    <mergeCell ref="D262:G262"/>
    <mergeCell ref="D255:G255"/>
    <mergeCell ref="H266:I266"/>
    <mergeCell ref="H258:I258"/>
    <mergeCell ref="B203:B207"/>
    <mergeCell ref="C212:D212"/>
    <mergeCell ref="E212:F212"/>
    <mergeCell ref="G212:H212"/>
    <mergeCell ref="I212:J212"/>
    <mergeCell ref="H271:I271"/>
    <mergeCell ref="H270:I270"/>
    <mergeCell ref="H269:I269"/>
    <mergeCell ref="D248:G248"/>
    <mergeCell ref="E271:F271"/>
    <mergeCell ref="E270:F270"/>
    <mergeCell ref="H237:I237"/>
    <mergeCell ref="D230:G230"/>
    <mergeCell ref="D243:G243"/>
    <mergeCell ref="D236:G236"/>
    <mergeCell ref="D245:G245"/>
    <mergeCell ref="D235:G235"/>
    <mergeCell ref="B238:C248"/>
    <mergeCell ref="D239:G239"/>
    <mergeCell ref="B218:B221"/>
    <mergeCell ref="B209:B216"/>
    <mergeCell ref="H220:I220"/>
    <mergeCell ref="B41:B43"/>
    <mergeCell ref="B58:B62"/>
    <mergeCell ref="B81:B85"/>
    <mergeCell ref="G88:J88"/>
    <mergeCell ref="G89:J89"/>
    <mergeCell ref="C87:F87"/>
    <mergeCell ref="C93:F93"/>
    <mergeCell ref="G93:J93"/>
    <mergeCell ref="D46:F46"/>
    <mergeCell ref="D48:F48"/>
    <mergeCell ref="D47:F47"/>
    <mergeCell ref="G49:I49"/>
    <mergeCell ref="G48:I48"/>
    <mergeCell ref="G87:J87"/>
    <mergeCell ref="F85:J85"/>
    <mergeCell ref="C75:F75"/>
    <mergeCell ref="C89:D89"/>
    <mergeCell ref="B68:B73"/>
    <mergeCell ref="F72:J72"/>
    <mergeCell ref="E88:F88"/>
    <mergeCell ref="H64:I64"/>
    <mergeCell ref="D61:G61"/>
    <mergeCell ref="C52:F52"/>
    <mergeCell ref="C54:F54"/>
    <mergeCell ref="B75:B79"/>
    <mergeCell ref="F105:I105"/>
    <mergeCell ref="F109:I109"/>
    <mergeCell ref="H102:J102"/>
    <mergeCell ref="C101:C102"/>
    <mergeCell ref="E102:F102"/>
    <mergeCell ref="H101:J101"/>
    <mergeCell ref="C96:F96"/>
    <mergeCell ref="G96:J96"/>
    <mergeCell ref="C98:J98"/>
    <mergeCell ref="D99:G99"/>
    <mergeCell ref="H99:J99"/>
    <mergeCell ref="C97:H97"/>
    <mergeCell ref="F106:I106"/>
    <mergeCell ref="F107:I107"/>
    <mergeCell ref="C100:J100"/>
    <mergeCell ref="J83:J84"/>
    <mergeCell ref="C82:J82"/>
    <mergeCell ref="C108:E108"/>
    <mergeCell ref="G75:J75"/>
    <mergeCell ref="C77:C79"/>
    <mergeCell ref="C76:J76"/>
    <mergeCell ref="I97:J97"/>
    <mergeCell ref="B94:J94"/>
    <mergeCell ref="D137:F137"/>
    <mergeCell ref="C142:J142"/>
    <mergeCell ref="G134:J134"/>
    <mergeCell ref="C132:F132"/>
    <mergeCell ref="G137:J137"/>
    <mergeCell ref="D152:D159"/>
    <mergeCell ref="E152:H152"/>
    <mergeCell ref="E154:H154"/>
    <mergeCell ref="I154:J155"/>
    <mergeCell ref="C135:C137"/>
    <mergeCell ref="D149:J150"/>
    <mergeCell ref="I151:J151"/>
    <mergeCell ref="G141:J141"/>
    <mergeCell ref="D151:H151"/>
    <mergeCell ref="K145:K146"/>
    <mergeCell ref="K143:K144"/>
    <mergeCell ref="K105:K112"/>
    <mergeCell ref="C115:F115"/>
    <mergeCell ref="G115:J115"/>
    <mergeCell ref="E116:F116"/>
    <mergeCell ref="F110:I110"/>
    <mergeCell ref="D107:E107"/>
    <mergeCell ref="C109:E109"/>
    <mergeCell ref="F111:I111"/>
    <mergeCell ref="G145:I145"/>
    <mergeCell ref="G144:I144"/>
    <mergeCell ref="G143:I143"/>
    <mergeCell ref="G136:H136"/>
    <mergeCell ref="C141:F141"/>
    <mergeCell ref="C140:F140"/>
    <mergeCell ref="C106:E106"/>
    <mergeCell ref="C105:E105"/>
    <mergeCell ref="G132:J132"/>
    <mergeCell ref="C133:J133"/>
    <mergeCell ref="D135:F135"/>
    <mergeCell ref="D143:F143"/>
    <mergeCell ref="K118:K119"/>
    <mergeCell ref="I119:J119"/>
    <mergeCell ref="H124:J124"/>
    <mergeCell ref="E124:G124"/>
    <mergeCell ref="F127:G127"/>
    <mergeCell ref="D136:F136"/>
    <mergeCell ref="I136:J136"/>
    <mergeCell ref="B10:B13"/>
    <mergeCell ref="D144:F144"/>
    <mergeCell ref="G206:I206"/>
    <mergeCell ref="C206:F206"/>
    <mergeCell ref="C205:F205"/>
    <mergeCell ref="C204:F204"/>
    <mergeCell ref="E200:F200"/>
    <mergeCell ref="E201:F201"/>
    <mergeCell ref="C203:J203"/>
    <mergeCell ref="C177:J177"/>
    <mergeCell ref="I187:I188"/>
    <mergeCell ref="G187:G188"/>
    <mergeCell ref="E187:E188"/>
    <mergeCell ref="I185:I186"/>
    <mergeCell ref="F165:I165"/>
    <mergeCell ref="D148:J148"/>
    <mergeCell ref="D147:J147"/>
    <mergeCell ref="G171:I171"/>
    <mergeCell ref="C81:F81"/>
  </mergeCells>
  <phoneticPr fontId="2"/>
  <conditionalFormatting sqref="C42 I42:J43">
    <cfRule type="expression" dxfId="39" priority="81">
      <formula>$L$41</formula>
    </cfRule>
  </conditionalFormatting>
  <conditionalFormatting sqref="C76 C77:J79">
    <cfRule type="expression" dxfId="38" priority="79">
      <formula>$L$75</formula>
    </cfRule>
  </conditionalFormatting>
  <conditionalFormatting sqref="C214:D216">
    <cfRule type="expression" dxfId="37" priority="82">
      <formula>#REF!</formula>
    </cfRule>
  </conditionalFormatting>
  <conditionalFormatting sqref="C69:J73">
    <cfRule type="expression" dxfId="36" priority="80">
      <formula>$L$68</formula>
    </cfRule>
  </conditionalFormatting>
  <conditionalFormatting sqref="C82:J85">
    <cfRule type="expression" dxfId="35" priority="78">
      <formula>$L$81</formula>
    </cfRule>
  </conditionalFormatting>
  <conditionalFormatting sqref="C88:J88">
    <cfRule type="expression" dxfId="34" priority="77">
      <formula>$L$88</formula>
    </cfRule>
  </conditionalFormatting>
  <conditionalFormatting sqref="C89:J89">
    <cfRule type="expression" dxfId="33" priority="76">
      <formula>$L$89</formula>
    </cfRule>
  </conditionalFormatting>
  <conditionalFormatting sqref="C98:J99">
    <cfRule type="expression" dxfId="32" priority="75">
      <formula>$L$98</formula>
    </cfRule>
  </conditionalFormatting>
  <conditionalFormatting sqref="C100:J102">
    <cfRule type="expression" dxfId="31" priority="73">
      <formula>$L$100</formula>
    </cfRule>
  </conditionalFormatting>
  <conditionalFormatting sqref="C116:J116">
    <cfRule type="expression" dxfId="30" priority="72">
      <formula>$L$116</formula>
    </cfRule>
  </conditionalFormatting>
  <conditionalFormatting sqref="C117:J119">
    <cfRule type="expression" dxfId="29" priority="44">
      <formula>$L$117</formula>
    </cfRule>
  </conditionalFormatting>
  <conditionalFormatting sqref="C133:J133 C134:D134 G134 C135:J137">
    <cfRule type="expression" dxfId="28" priority="70">
      <formula>$L$132</formula>
    </cfRule>
  </conditionalFormatting>
  <conditionalFormatting sqref="C141:J141">
    <cfRule type="expression" dxfId="27" priority="69">
      <formula>$L$141</formula>
    </cfRule>
  </conditionalFormatting>
  <conditionalFormatting sqref="C142:J148 C149:D149 C150 C151:I152 C153:H153 C154:I154 C155:H155 C156:I156 C157:H159 I158">
    <cfRule type="expression" dxfId="26" priority="68">
      <formula>$L$142</formula>
    </cfRule>
  </conditionalFormatting>
  <conditionalFormatting sqref="C162:J173">
    <cfRule type="expression" dxfId="25" priority="67">
      <formula>OR($L$141=FALSE,$L$151=TRUE)</formula>
    </cfRule>
  </conditionalFormatting>
  <conditionalFormatting sqref="C176:J181 C183:J183 C182:E182 G182 C185:J185 C184:E184 G184 C187:J187 C186:E186 G186 C189:J201 C188:E188 G188 I182 I184 I186 I188">
    <cfRule type="expression" dxfId="24" priority="66">
      <formula>OR($L$141=FALSE,$L$160=TRUE)</formula>
    </cfRule>
  </conditionalFormatting>
  <conditionalFormatting sqref="E212:F212">
    <cfRule type="expression" dxfId="23" priority="57">
      <formula>$L$209</formula>
    </cfRule>
  </conditionalFormatting>
  <conditionalFormatting sqref="E214:F216">
    <cfRule type="expression" dxfId="22" priority="54">
      <formula>$L$213</formula>
    </cfRule>
  </conditionalFormatting>
  <conditionalFormatting sqref="E217:F217">
    <cfRule type="expression" dxfId="21" priority="38">
      <formula>AND($E$215&lt;&gt;"",$E$216&lt;&gt;"",$E$215&gt;$E$216)</formula>
    </cfRule>
  </conditionalFormatting>
  <conditionalFormatting sqref="G212:H212">
    <cfRule type="expression" dxfId="20" priority="56">
      <formula>$L$210</formula>
    </cfRule>
  </conditionalFormatting>
  <conditionalFormatting sqref="G214:H216">
    <cfRule type="expression" dxfId="19" priority="53">
      <formula>$L$214</formula>
    </cfRule>
  </conditionalFormatting>
  <conditionalFormatting sqref="G217:H217">
    <cfRule type="expression" dxfId="18" priority="36">
      <formula>AND($G$215&lt;&gt;"",$G$216&lt;&gt;"",$G$215&gt;$G$216)</formula>
    </cfRule>
  </conditionalFormatting>
  <conditionalFormatting sqref="I212:J212">
    <cfRule type="expression" dxfId="17" priority="55">
      <formula>$L$211</formula>
    </cfRule>
  </conditionalFormatting>
  <conditionalFormatting sqref="I214:J216">
    <cfRule type="expression" dxfId="16" priority="52">
      <formula>$L$215</formula>
    </cfRule>
  </conditionalFormatting>
  <conditionalFormatting sqref="I217:J217">
    <cfRule type="expression" dxfId="15" priority="34">
      <formula>AND($I$215&lt;&gt;"",$I$216&lt;&gt;"",$I$215&gt;$I$216)</formula>
    </cfRule>
  </conditionalFormatting>
  <conditionalFormatting sqref="G132:J132">
    <cfRule type="expression" dxfId="14" priority="13">
      <formula>AND($F$118="",$F$119="",$G$132="1.有")</formula>
    </cfRule>
    <cfRule type="expression" dxfId="13" priority="16">
      <formula>AND($G$132="1.有",OR(AND($F$118&lt;&gt;"",$F$118&lt;=$F$121),AND($F$119&lt;&gt;"",$F$119&lt;=$F$121)))</formula>
    </cfRule>
    <cfRule type="expression" dxfId="12" priority="20">
      <formula>AND(OR($F$118&gt;$F$121,$F$119&gt;$F$121),$G$132="0.無")</formula>
    </cfRule>
  </conditionalFormatting>
  <conditionalFormatting sqref="K132">
    <cfRule type="expression" dxfId="11" priority="12">
      <formula>AND($F$118="",$F$119="",$G$132="1.有")</formula>
    </cfRule>
    <cfRule type="expression" dxfId="10" priority="17">
      <formula>AND($G$132="1.有",OR(AND($F$118&lt;&gt;"",$F$118&lt;=$F$121),AND($F$119&lt;&gt;"",$F$119&lt;=$F$121)))</formula>
    </cfRule>
    <cfRule type="expression" dxfId="9" priority="19" stopIfTrue="1">
      <formula>AND(OR($F$118&gt;$F$121,$F$119&gt;$F$121),$G$132="0.無")</formula>
    </cfRule>
  </conditionalFormatting>
  <conditionalFormatting sqref="C219:D219">
    <cfRule type="expression" dxfId="8" priority="14">
      <formula>#REF!</formula>
    </cfRule>
  </conditionalFormatting>
  <conditionalFormatting sqref="D62:G62">
    <cfRule type="expression" dxfId="7" priority="11">
      <formula>$C$62&lt;&gt;"○"</formula>
    </cfRule>
  </conditionalFormatting>
  <conditionalFormatting sqref="F73:J73">
    <cfRule type="expression" dxfId="6" priority="10">
      <formula>AND($L$68=FALSE,$E$73&lt;&gt;"○")</formula>
    </cfRule>
  </conditionalFormatting>
  <conditionalFormatting sqref="F79:J79">
    <cfRule type="expression" dxfId="5" priority="9">
      <formula>AND($L$75=FALSE,$H$78&lt;&gt;"○")</formula>
    </cfRule>
  </conditionalFormatting>
  <conditionalFormatting sqref="F85:J85">
    <cfRule type="expression" dxfId="4" priority="8">
      <formula>AND($L$81=FALSE,$I$84&lt;&gt;"○")</formula>
    </cfRule>
  </conditionalFormatting>
  <conditionalFormatting sqref="G136:H136">
    <cfRule type="expression" dxfId="3" priority="7">
      <formula>AND($L$132=FALSE,$G$135&lt;&gt;"1.対策済")</formula>
    </cfRule>
  </conditionalFormatting>
  <conditionalFormatting sqref="G207:J207">
    <cfRule type="expression" dxfId="2" priority="6">
      <formula>TRIM($G$206)=""</formula>
    </cfRule>
  </conditionalFormatting>
  <conditionalFormatting sqref="F153:H153 F155 F157 F159">
    <cfRule type="expression" dxfId="1" priority="5">
      <formula>AND($L$142=FALSE,$L152=TRUE)</formula>
    </cfRule>
  </conditionalFormatting>
  <conditionalFormatting sqref="C132:J132">
    <cfRule type="expression" dxfId="0" priority="4">
      <formula>$G$115="0.無"</formula>
    </cfRule>
  </conditionalFormatting>
  <dataValidations count="27">
    <dataValidation type="decimal" allowBlank="1" showInputMessage="1" showErrorMessage="1" error="0~24の数値を入力してください。" sqref="G52:I52" xr:uid="{00000000-0002-0000-0000-000000000000}">
      <formula1>0</formula1>
      <formula2>24</formula2>
    </dataValidation>
    <dataValidation type="decimal" allowBlank="1" showInputMessage="1" showErrorMessage="1" error="0~365（うるう年の場合366）の数値を入力してください。" sqref="G54:I54" xr:uid="{00000000-0002-0000-0000-000001000000}">
      <formula1>0</formula1>
      <formula2>DATE($L$1,4,1)-DATE($L$1-1,4,1)</formula2>
    </dataValidation>
    <dataValidation type="decimal" operator="greaterThanOrEqual" allowBlank="1" showInputMessage="1" showErrorMessage="1" error="0以上の数値を入力してください。" sqref="H64:I64 I195 F195" xr:uid="{00000000-0002-0000-0000-000002000000}">
      <formula1>0</formula1>
    </dataValidation>
    <dataValidation type="list" allowBlank="1" showInputMessage="1" showErrorMessage="1" sqref="C60:J60 C62 D71:J71 D73:E73 D78:H78 D84:I84 I97:J97 I43 J31:J39 J42:J43" xr:uid="{00000000-0002-0000-0000-000003000000}">
      <formula1>"○,　"</formula1>
    </dataValidation>
    <dataValidation type="list" allowBlank="1" showInputMessage="1" showErrorMessage="1" error="A～Fのアルファベットを記入してください。" sqref="F120" xr:uid="{00000000-0002-0000-0000-000004000000}">
      <formula1>"A,B,C,D,E,F"</formula1>
    </dataValidation>
    <dataValidation type="list" allowBlank="1" showInputMessage="1" showErrorMessage="1" sqref="I19:J19" xr:uid="{00000000-0002-0000-0000-000005000000}">
      <formula1>"1と同設備,1以外と同設備,　"</formula1>
    </dataValidation>
    <dataValidation type="date" operator="greaterThanOrEqual" allowBlank="1" showInputMessage="1" showErrorMessage="1" error="日付をyyyy/mm/dd形式で入力して下さい" sqref="F26:J26" xr:uid="{00000000-0002-0000-0000-000006000000}">
      <formula1>1</formula1>
    </dataValidation>
    <dataValidation type="list" allowBlank="1" showInputMessage="1" showErrorMessage="1" sqref="F28:J28" xr:uid="{00000000-0002-0000-0000-000007000000}">
      <formula1>"1.排出事業者,2.処理業者,3.その他,　"</formula1>
    </dataValidation>
    <dataValidation type="list" allowBlank="1" showInputMessage="1" showErrorMessage="1" sqref="G81:J81 G75:J75 G68:J68 G66:J66 G41:J41 G140:J140 G132:J132 E211:J211 G115:J115" xr:uid="{00000000-0002-0000-0000-000008000000}">
      <formula1>"0.無,1.有,　"</formula1>
    </dataValidation>
    <dataValidation type="list" allowBlank="1" showInputMessage="1" showErrorMessage="1" sqref="G56:J56" xr:uid="{00000000-0002-0000-0000-000009000000}">
      <formula1>"1.連続,2.バッチ,　"</formula1>
    </dataValidation>
    <dataValidation type="list" allowBlank="1" showInputMessage="1" showErrorMessage="1" sqref="G87:J87" xr:uid="{00000000-0002-0000-0000-00000A000000}">
      <formula1>"1.適合,2.不適合,3.適用除外,4.炉番号1と共有,5.炉番号1以外と共有,　　　"</formula1>
    </dataValidation>
    <dataValidation type="list" allowBlank="1" showInputMessage="1" showErrorMessage="1" sqref="G93:J93" xr:uid="{00000000-0002-0000-0000-00000B000000}">
      <formula1>"1.現基準施設,2.旧基準施設(特定以外),3.旧基準施設(特定)"</formula1>
    </dataValidation>
    <dataValidation type="list" allowBlank="1" showInputMessage="1" showErrorMessage="1" sqref="G96:J96" xr:uid="{00000000-0002-0000-0000-00000C000000}">
      <formula1>"1.未着工,2.建設中,3.稼働中,4.休止中,5.廃止又は許可取消,9.いずれにも当てはまらない（備考欄に記載）,　"</formula1>
    </dataValidation>
    <dataValidation type="list" allowBlank="1" showInputMessage="1" showErrorMessage="1" sqref="E102:F102" xr:uid="{00000000-0002-0000-0000-00000D000000}">
      <formula1>"1.解体済,2.解体中,3.解体予定,4.解体未定,9.いずれにも当てはまらない(備考欄に記載),　"</formula1>
    </dataValidation>
    <dataValidation type="list" allowBlank="1" showInputMessage="1" showErrorMessage="1" sqref="G135:J135" xr:uid="{00000000-0002-0000-0000-00000F000000}">
      <formula1>"1.対策済,2.対策中,3.対策未実施,　"</formula1>
    </dataValidation>
    <dataValidation type="list" allowBlank="1" showInputMessage="1" showErrorMessage="1" sqref="I151:J159" xr:uid="{00000000-0002-0000-0000-000010000000}">
      <formula1>"0.利用なし,1.場内利用のみ,2.場外利用のみ,3.場内及び場外で利用,　"</formula1>
    </dataValidation>
    <dataValidation type="custom" allowBlank="1" showInputMessage="1" showErrorMessage="1" error="数値、不等号(&lt;)を含んだ数字、もしくはNDのみ入力できます。_x000a_それ以外の文字は入力できません。" sqref="H220:I221 I215:I216 G215:G216 E215:E216 E220:F221 G136:H136 F118:H119" xr:uid="{00000000-0002-0000-0000-000011000000}">
      <formula1>OR(UPPER(E118)="ND",ISNUMBER(VALUE(SUBSTITUTE(ASC(E118),"&lt;",""))))</formula1>
    </dataValidation>
    <dataValidation type="custom" allowBlank="1" showInputMessage="1" showErrorMessage="1" error="0以上の数値を入力してください。_x000a_複数の炉で合計のみ把握している場合は、炉番号１等の炉に合計値を記入し、&quot;1に含む&quot;等と入力してください。" sqref="F105:I106 F108:I111 G46:I49 G168:I170 G163:I163 G143:I143 G145:I146 G173:I173" xr:uid="{00000000-0002-0000-0000-000012000000}">
      <formula1>OR(AND(ISNUMBER(F46),F46&gt;=0),RIGHT(ASC(F46),3)="に含む",F46="不明")</formula1>
    </dataValidation>
    <dataValidation type="date" allowBlank="1" showInputMessage="1" showErrorMessage="1" error="調査対象年度末以前の日付をyyyy/mm/dd形式で入力してください" sqref="H99:J99 F24:J24" xr:uid="{00000000-0002-0000-0000-000013000000}">
      <formula1>1</formula1>
      <formula2>DATE($L$1,3,31)</formula2>
    </dataValidation>
    <dataValidation type="date" allowBlank="1" showInputMessage="1" showErrorMessage="1" error="調査対象年度末翌日以前の日付をyyyy/mm/dd形式で入力してください" sqref="H101:J101" xr:uid="{00000000-0002-0000-0000-000014000000}">
      <formula1>1</formula1>
      <formula2>DATE($L$1,4,1)</formula2>
    </dataValidation>
    <dataValidation type="custom" allowBlank="1" showInputMessage="1" showErrorMessage="1" error="0以上の数値を入力してください。_x000a_複数の炉で合計のみ把握している場合は、炉番号１等の炉に合計値を記入し、&quot;1に含む&quot;等と入力してください。_x000a_汚泥、その他の内数は合計を超えないようにしてください。" sqref="F107:I107 F112:I113" xr:uid="{00000000-0002-0000-0000-000015000000}">
      <formula1>OR(AND(ISNUMBER(F107),F107&gt;=0),RIGHT(ASC(F107),3)="に含む",F107="不明")</formula1>
    </dataValidation>
    <dataValidation type="whole" operator="greaterThanOrEqual" allowBlank="1" showInputMessage="1" showErrorMessage="1" error="1以上の整数を入力してください。" sqref="I18:J18" xr:uid="{3FAB7F69-E7C9-4688-B31C-EE00882FF0BE}">
      <formula1>1</formula1>
    </dataValidation>
    <dataValidation type="custom" operator="greaterThan" allowBlank="1" showInputMessage="1" showErrorMessage="1" error="0以上の数値を入力してください。_x000a_複数の炉で合計のみ把握している場合は、炉番号１等の炉に合計値を記入し、&quot;1に含む&quot;等と入力してください。" sqref="G50:I50" xr:uid="{902F2879-4851-45C1-8B13-4B99669AC54C}">
      <formula1>OR(AND(ISNUMBER(G50),G50&gt;=0),RIGHT(ASC(G50),3)="に含む",G50="不明")</formula1>
    </dataValidation>
    <dataValidation type="custom" allowBlank="1" showInputMessage="1" showErrorMessage="1" error="0以上の数値を入力してください。_x000a_複数の炉で合計のみ把握している場合は、炉番号１等の炉に合計値を記入し、&quot;1に含む&quot;等と入力してください。" sqref="G204:I206 G197:I201 E181:E188 G181:G188" xr:uid="{A009D88F-5188-4CBF-BA9A-491504365F07}">
      <formula1>OR(AND(ISNUMBER(E181),E181&gt;=0),RIGHT(ASC(E181),3)="に含む")</formula1>
    </dataValidation>
    <dataValidation type="custom" allowBlank="1" showInputMessage="1" showErrorMessage="1" error="0以上の数値を入力してください。_x000a_複数の炉で合計のみ把握している場合は、炉番号１等の炉に合計値を記入し、&quot;1に含む&quot;等と入力してください。" sqref="I189" xr:uid="{F8A9EF5E-2F02-4F34-BF0E-6A8EC7333BF6}">
      <formula1>OR(I189="",AND(ISNUMBER(I189),I189&gt;=0),RIGHT(ASC(I189),3)="に含む")</formula1>
    </dataValidation>
    <dataValidation type="custom" allowBlank="1" showInputMessage="1" showErrorMessage="1" error="0以上の数値を入力してください。_x000a_複数の炉で合計のみ把握している場合は、炉番号１等の炉に合計値を記入し、&quot;1に含む&quot;等と入力してください。" sqref="I181:I188 E189 G189" xr:uid="{F7478E36-E457-4173-B3BF-A0336482DA41}">
      <formula1>OR(AND(E181="",ISNUMBER(E181),E181&gt;=0),RIGHT(ASC(E181),3)="に含む")</formula1>
    </dataValidation>
    <dataValidation type="custom" allowBlank="1" showInputMessage="1" showErrorMessage="1" error="0以上、100以下の数値を入力してください。_x000a_複数の炉で合計のみ把握している場合は、炉番号１等の炉に合計値を記入し、&quot;1に含む&quot;等と入力してください。" sqref="F165:I165" xr:uid="{C2389401-9528-45A7-91B7-48F307C34FEC}">
      <formula1>OR(AND(ISNUMBER(F165),F165&gt;=0,F165&lt;=100),RIGHT(ASC(F165),3)="に含む",F165="不明")</formula1>
    </dataValidation>
  </dataValidations>
  <printOptions horizontalCentered="1"/>
  <pageMargins left="0.23622047244094491" right="0.23622047244094491" top="0.59055118110236227" bottom="0.59055118110236227" header="0.31496062992125984" footer="0.31496062992125984"/>
  <pageSetup paperSize="9" scale="63" fitToHeight="0" orientation="portrait" r:id="rId1"/>
  <headerFooter>
    <oddFooter>&amp;C&amp;P</oddFooter>
  </headerFooter>
  <rowBreaks count="10" manualBreakCount="10">
    <brk id="28" max="11" man="1"/>
    <brk id="62" max="11" man="1"/>
    <brk id="90" max="11" man="1"/>
    <brk id="114" max="11" man="1"/>
    <brk id="139" max="11" man="1"/>
    <brk id="160" max="11" man="1"/>
    <brk id="174" max="11" man="1"/>
    <brk id="202" max="11" man="1"/>
    <brk id="226" max="11" man="1"/>
    <brk id="264" max="11" man="1"/>
  </rowBreaks>
  <ignoredErrors>
    <ignoredError sqref="B8 B25:B29 B59:B63 B65 B67 B69:B74 B76:B80 B82:B85 B31:B40 B42:B57 B21:B22"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H50"/>
  <sheetViews>
    <sheetView workbookViewId="0"/>
  </sheetViews>
  <sheetFormatPr defaultColWidth="9" defaultRowHeight="18.75"/>
  <cols>
    <col min="1" max="1" width="9" style="54"/>
    <col min="2" max="2" width="4.625" style="54" customWidth="1"/>
    <col min="3" max="3" width="9.625" style="54" customWidth="1"/>
    <col min="4" max="5" width="4.625" style="54" customWidth="1"/>
    <col min="6" max="6" width="11.625" style="54" customWidth="1"/>
    <col min="7" max="12" width="12.625" style="54" customWidth="1"/>
    <col min="13" max="13" width="11.625" style="54" customWidth="1"/>
    <col min="14" max="22" width="6" style="54" customWidth="1"/>
    <col min="23" max="24" width="6.625" style="54" customWidth="1"/>
    <col min="25" max="25" width="7.5" style="54" customWidth="1"/>
    <col min="26" max="26" width="7.75" style="54" customWidth="1"/>
    <col min="27" max="28" width="7.5" style="54" customWidth="1"/>
    <col min="29" max="29" width="11.125" style="54" customWidth="1"/>
    <col min="30" max="30" width="6.625" style="54" customWidth="1"/>
    <col min="31" max="31" width="6.875" style="54" customWidth="1"/>
    <col min="32" max="32" width="9.75" style="54" customWidth="1"/>
    <col min="33" max="41" width="5.875" style="54" customWidth="1"/>
    <col min="42" max="42" width="11.625" style="54" customWidth="1"/>
    <col min="43" max="43" width="8.875" style="54" customWidth="1"/>
    <col min="44" max="44" width="5.5" style="54" customWidth="1"/>
    <col min="45" max="53" width="5.875" style="54" customWidth="1"/>
    <col min="54" max="54" width="10.25" style="54" customWidth="1"/>
    <col min="55" max="55" width="6.625" style="54" customWidth="1"/>
    <col min="56" max="59" width="6.125" style="54" customWidth="1"/>
    <col min="60" max="60" width="6.625" style="54" customWidth="1"/>
    <col min="61" max="61" width="10.125" style="54" customWidth="1"/>
    <col min="62" max="62" width="6.625" style="54" customWidth="1"/>
    <col min="63" max="68" width="5.625" style="54" customWidth="1"/>
    <col min="69" max="69" width="10.125" style="54" customWidth="1"/>
    <col min="70" max="70" width="14.625" style="54" customWidth="1"/>
    <col min="71" max="72" width="15.625" style="54" customWidth="1"/>
    <col min="73" max="73" width="23.875" style="54" customWidth="1"/>
    <col min="74" max="74" width="25.5" style="54" customWidth="1"/>
    <col min="75" max="75" width="14.625" style="54" customWidth="1"/>
    <col min="76" max="76" width="24.5" style="54" customWidth="1"/>
    <col min="77" max="77" width="10.625" style="54" customWidth="1"/>
    <col min="78" max="78" width="22.625" style="54" customWidth="1"/>
    <col min="79" max="79" width="13.25" style="54" customWidth="1"/>
    <col min="80" max="88" width="11.625" style="54" customWidth="1"/>
    <col min="89" max="89" width="7.625" style="54" customWidth="1"/>
    <col min="90" max="90" width="10.625" style="54" customWidth="1"/>
    <col min="91" max="94" width="10" style="54" customWidth="1"/>
    <col min="95" max="95" width="7.625" style="54" customWidth="1"/>
    <col min="96" max="96" width="18.5" style="54" customWidth="1"/>
    <col min="97" max="97" width="7.625" style="54" customWidth="1"/>
    <col min="98" max="98" width="11.5" style="54" customWidth="1"/>
    <col min="99" max="99" width="16.5" style="54" customWidth="1"/>
    <col min="100" max="100" width="7.625" style="54" customWidth="1"/>
    <col min="101" max="101" width="10.625" style="54" customWidth="1"/>
    <col min="102" max="102" width="15.75" style="54" customWidth="1"/>
    <col min="103" max="104" width="8.75" style="54" customWidth="1"/>
    <col min="105" max="106" width="9.125" style="54" customWidth="1"/>
    <col min="107" max="107" width="10.875" style="54" customWidth="1"/>
    <col min="108" max="108" width="9.125" style="54" customWidth="1"/>
    <col min="109" max="109" width="10.875" style="54" customWidth="1"/>
    <col min="110" max="110" width="9.125" style="54" customWidth="1"/>
    <col min="111" max="111" width="10.875" style="54" customWidth="1"/>
    <col min="112" max="112" width="9.125" style="54" customWidth="1"/>
    <col min="113" max="121" width="10.875" style="54" customWidth="1"/>
    <col min="122" max="129" width="8.625" style="54" customWidth="1"/>
    <col min="130" max="130" width="12.125" style="54" customWidth="1"/>
    <col min="131" max="131" width="11.25" style="54" customWidth="1"/>
    <col min="132" max="133" width="10.625" style="54" customWidth="1"/>
    <col min="134" max="134" width="12.625" style="54" customWidth="1"/>
    <col min="135" max="141" width="7.625" style="54" customWidth="1"/>
    <col min="142" max="142" width="11.5" style="54" customWidth="1"/>
    <col min="143" max="143" width="9" style="54"/>
    <col min="144" max="147" width="11.5" style="54" customWidth="1"/>
    <col min="148" max="148" width="7.625" style="54" customWidth="1"/>
    <col min="149" max="149" width="10" style="54" customWidth="1"/>
    <col min="150" max="151" width="8.625" style="54" customWidth="1"/>
    <col min="152" max="152" width="7.625" style="54" customWidth="1"/>
    <col min="153" max="153" width="9.875" style="54" customWidth="1"/>
    <col min="154" max="155" width="9" style="54"/>
    <col min="156" max="156" width="7.625" style="54" customWidth="1"/>
    <col min="157" max="159" width="9" style="54"/>
    <col min="160" max="161" width="8.625" style="54" customWidth="1"/>
    <col min="162" max="163" width="9" style="54"/>
    <col min="164" max="164" width="20.625" style="54" customWidth="1"/>
    <col min="165" max="16384" width="9" style="54"/>
  </cols>
  <sheetData>
    <row r="2" spans="2:164" ht="18" customHeight="1">
      <c r="B2" s="530" t="s">
        <v>203</v>
      </c>
      <c r="C2" s="530" t="s">
        <v>662</v>
      </c>
      <c r="D2" s="532" t="s">
        <v>663</v>
      </c>
      <c r="E2" s="534" t="s">
        <v>664</v>
      </c>
      <c r="F2" s="175"/>
      <c r="G2" s="554" t="s">
        <v>222</v>
      </c>
      <c r="H2" s="554" t="s">
        <v>223</v>
      </c>
      <c r="I2" s="554" t="s">
        <v>224</v>
      </c>
      <c r="J2" s="536" t="s">
        <v>712</v>
      </c>
      <c r="K2" s="536" t="s">
        <v>204</v>
      </c>
      <c r="L2" s="538" t="s">
        <v>205</v>
      </c>
      <c r="M2" s="540" t="s">
        <v>206</v>
      </c>
      <c r="N2" s="542" t="s">
        <v>207</v>
      </c>
      <c r="O2" s="543"/>
      <c r="P2" s="543"/>
      <c r="Q2" s="543"/>
      <c r="R2" s="543"/>
      <c r="S2" s="543"/>
      <c r="T2" s="543"/>
      <c r="U2" s="543"/>
      <c r="V2" s="543"/>
      <c r="W2" s="543"/>
      <c r="X2" s="544"/>
      <c r="Y2" s="53" t="s">
        <v>208</v>
      </c>
      <c r="Z2" s="106"/>
      <c r="AA2" s="106"/>
      <c r="AB2" s="106"/>
      <c r="AC2" s="106"/>
      <c r="AD2" s="545" t="s">
        <v>209</v>
      </c>
      <c r="AE2" s="545" t="s">
        <v>210</v>
      </c>
      <c r="AF2" s="524" t="s">
        <v>211</v>
      </c>
      <c r="AG2" s="606" t="s">
        <v>212</v>
      </c>
      <c r="AH2" s="606"/>
      <c r="AI2" s="606"/>
      <c r="AJ2" s="606"/>
      <c r="AK2" s="606"/>
      <c r="AL2" s="606"/>
      <c r="AM2" s="606"/>
      <c r="AN2" s="606"/>
      <c r="AO2" s="606"/>
      <c r="AP2" s="606"/>
      <c r="AQ2" s="545" t="s">
        <v>595</v>
      </c>
      <c r="AR2" s="511" t="s">
        <v>213</v>
      </c>
      <c r="AS2" s="542" t="s">
        <v>214</v>
      </c>
      <c r="AT2" s="543"/>
      <c r="AU2" s="543"/>
      <c r="AV2" s="543"/>
      <c r="AW2" s="543"/>
      <c r="AX2" s="543"/>
      <c r="AY2" s="543"/>
      <c r="AZ2" s="543"/>
      <c r="BA2" s="543"/>
      <c r="BB2" s="544"/>
      <c r="BC2" s="542" t="s">
        <v>215</v>
      </c>
      <c r="BD2" s="543"/>
      <c r="BE2" s="543"/>
      <c r="BF2" s="543"/>
      <c r="BG2" s="543"/>
      <c r="BH2" s="543"/>
      <c r="BI2" s="544"/>
      <c r="BJ2" s="542" t="s">
        <v>216</v>
      </c>
      <c r="BK2" s="543"/>
      <c r="BL2" s="543"/>
      <c r="BM2" s="543"/>
      <c r="BN2" s="543"/>
      <c r="BO2" s="543"/>
      <c r="BP2" s="543"/>
      <c r="BQ2" s="544"/>
      <c r="BR2" s="509" t="s">
        <v>217</v>
      </c>
      <c r="BS2" s="561"/>
      <c r="BT2" s="562"/>
      <c r="BU2" s="542" t="s">
        <v>218</v>
      </c>
      <c r="BV2" s="543"/>
      <c r="BW2" s="543"/>
      <c r="BX2" s="543"/>
      <c r="BY2" s="543"/>
      <c r="BZ2" s="543"/>
      <c r="CA2" s="544"/>
      <c r="CB2" s="543" t="s">
        <v>219</v>
      </c>
      <c r="CC2" s="543"/>
      <c r="CD2" s="543"/>
      <c r="CE2" s="543"/>
      <c r="CF2" s="543"/>
      <c r="CG2" s="543"/>
      <c r="CH2" s="543"/>
      <c r="CI2" s="543"/>
      <c r="CJ2" s="544"/>
      <c r="CK2" s="105" t="s">
        <v>660</v>
      </c>
      <c r="CL2" s="106"/>
      <c r="CM2" s="106"/>
      <c r="CN2" s="106"/>
      <c r="CO2" s="106"/>
      <c r="CP2" s="106"/>
      <c r="CQ2" s="542" t="s">
        <v>638</v>
      </c>
      <c r="CR2" s="543"/>
      <c r="CS2" s="543"/>
      <c r="CT2" s="543"/>
      <c r="CU2" s="544"/>
      <c r="CV2" s="542" t="s">
        <v>220</v>
      </c>
      <c r="CW2" s="543"/>
      <c r="CX2" s="543"/>
      <c r="CY2" s="543"/>
      <c r="CZ2" s="543"/>
      <c r="DA2" s="543"/>
      <c r="DB2" s="543"/>
      <c r="DC2" s="543"/>
      <c r="DD2" s="543"/>
      <c r="DE2" s="543"/>
      <c r="DF2" s="543"/>
      <c r="DG2" s="543"/>
      <c r="DH2" s="543"/>
      <c r="DI2" s="543"/>
      <c r="DJ2" s="543"/>
      <c r="DK2" s="543"/>
      <c r="DL2" s="543"/>
      <c r="DM2" s="543"/>
      <c r="DN2" s="543"/>
      <c r="DO2" s="543"/>
      <c r="DP2" s="543"/>
      <c r="DQ2" s="543"/>
      <c r="DR2" s="543"/>
      <c r="DS2" s="543"/>
      <c r="DT2" s="543"/>
      <c r="DU2" s="543"/>
      <c r="DV2" s="543"/>
      <c r="DW2" s="543"/>
      <c r="DX2" s="543"/>
      <c r="DY2" s="543"/>
      <c r="DZ2" s="543"/>
      <c r="EA2" s="543"/>
      <c r="EB2" s="543"/>
      <c r="EC2" s="543"/>
      <c r="ED2" s="543"/>
      <c r="EE2" s="543"/>
      <c r="EF2" s="543"/>
      <c r="EG2" s="543"/>
      <c r="EH2" s="543"/>
      <c r="EI2" s="543"/>
      <c r="EJ2" s="543"/>
      <c r="EK2" s="543"/>
      <c r="EL2" s="543"/>
      <c r="EM2" s="544"/>
      <c r="EN2" s="556" t="s">
        <v>642</v>
      </c>
      <c r="EO2" s="557"/>
      <c r="EP2" s="557"/>
      <c r="EQ2" s="557"/>
      <c r="ER2" s="558" t="s">
        <v>661</v>
      </c>
      <c r="ES2" s="559"/>
      <c r="ET2" s="559"/>
      <c r="EU2" s="559"/>
      <c r="EV2" s="559"/>
      <c r="EW2" s="559"/>
      <c r="EX2" s="559"/>
      <c r="EY2" s="559"/>
      <c r="EZ2" s="559"/>
      <c r="FA2" s="559"/>
      <c r="FB2" s="559"/>
      <c r="FC2" s="560"/>
      <c r="FD2" s="507" t="s">
        <v>646</v>
      </c>
      <c r="FE2" s="508"/>
      <c r="FF2" s="508"/>
      <c r="FG2" s="508"/>
      <c r="FH2" s="524" t="s">
        <v>221</v>
      </c>
    </row>
    <row r="3" spans="2:164" ht="30" customHeight="1">
      <c r="B3" s="531"/>
      <c r="C3" s="531"/>
      <c r="D3" s="533"/>
      <c r="E3" s="535"/>
      <c r="F3" s="176"/>
      <c r="G3" s="555"/>
      <c r="H3" s="555"/>
      <c r="I3" s="555"/>
      <c r="J3" s="537"/>
      <c r="K3" s="537"/>
      <c r="L3" s="539"/>
      <c r="M3" s="541"/>
      <c r="N3" s="518" t="s">
        <v>225</v>
      </c>
      <c r="O3" s="549" t="s">
        <v>226</v>
      </c>
      <c r="P3" s="550"/>
      <c r="Q3" s="550"/>
      <c r="R3" s="550"/>
      <c r="S3" s="550"/>
      <c r="T3" s="551"/>
      <c r="U3" s="511" t="s">
        <v>227</v>
      </c>
      <c r="V3" s="511" t="s">
        <v>228</v>
      </c>
      <c r="W3" s="547" t="s">
        <v>229</v>
      </c>
      <c r="X3" s="548"/>
      <c r="Y3" s="549" t="s">
        <v>230</v>
      </c>
      <c r="Z3" s="550"/>
      <c r="AA3" s="550"/>
      <c r="AB3" s="551"/>
      <c r="AC3" s="509" t="s">
        <v>596</v>
      </c>
      <c r="AD3" s="546"/>
      <c r="AE3" s="546"/>
      <c r="AF3" s="525"/>
      <c r="AG3" s="511" t="s">
        <v>231</v>
      </c>
      <c r="AH3" s="511" t="s">
        <v>232</v>
      </c>
      <c r="AI3" s="511" t="s">
        <v>233</v>
      </c>
      <c r="AJ3" s="511" t="s">
        <v>234</v>
      </c>
      <c r="AK3" s="511" t="s">
        <v>235</v>
      </c>
      <c r="AL3" s="511" t="s">
        <v>236</v>
      </c>
      <c r="AM3" s="518" t="s">
        <v>237</v>
      </c>
      <c r="AN3" s="518" t="s">
        <v>238</v>
      </c>
      <c r="AO3" s="521" t="s">
        <v>239</v>
      </c>
      <c r="AP3" s="55"/>
      <c r="AQ3" s="546"/>
      <c r="AR3" s="523"/>
      <c r="AS3" s="547" t="s">
        <v>240</v>
      </c>
      <c r="AT3" s="604"/>
      <c r="AU3" s="604"/>
      <c r="AV3" s="604"/>
      <c r="AW3" s="604"/>
      <c r="AX3" s="604"/>
      <c r="AY3" s="604"/>
      <c r="AZ3" s="604"/>
      <c r="BA3" s="604"/>
      <c r="BB3" s="548"/>
      <c r="BC3" s="518" t="s">
        <v>668</v>
      </c>
      <c r="BD3" s="56" t="s">
        <v>241</v>
      </c>
      <c r="BE3" s="56"/>
      <c r="BF3" s="56"/>
      <c r="BG3" s="56"/>
      <c r="BH3" s="56"/>
      <c r="BI3" s="57"/>
      <c r="BJ3" s="518" t="s">
        <v>669</v>
      </c>
      <c r="BK3" s="58" t="s">
        <v>242</v>
      </c>
      <c r="BL3" s="58"/>
      <c r="BM3" s="58"/>
      <c r="BN3" s="58"/>
      <c r="BO3" s="58"/>
      <c r="BP3" s="58"/>
      <c r="BQ3" s="59"/>
      <c r="BR3" s="563"/>
      <c r="BS3" s="564"/>
      <c r="BT3" s="565"/>
      <c r="BU3" s="545" t="s">
        <v>243</v>
      </c>
      <c r="BV3" s="571" t="s">
        <v>244</v>
      </c>
      <c r="BW3" s="572"/>
      <c r="BX3" s="572"/>
      <c r="BY3" s="518" t="s">
        <v>245</v>
      </c>
      <c r="BZ3" s="579" t="s">
        <v>635</v>
      </c>
      <c r="CA3" s="580"/>
      <c r="CB3" s="60"/>
      <c r="CC3" s="509" t="s">
        <v>246</v>
      </c>
      <c r="CD3" s="60"/>
      <c r="CE3" s="61"/>
      <c r="CF3" s="61"/>
      <c r="CG3" s="61"/>
      <c r="CH3" s="509" t="s">
        <v>239</v>
      </c>
      <c r="CI3" s="60"/>
      <c r="CJ3" s="511" t="s">
        <v>666</v>
      </c>
      <c r="CK3" s="511" t="s">
        <v>247</v>
      </c>
      <c r="CL3" s="511" t="s">
        <v>248</v>
      </c>
      <c r="CM3" s="509" t="s">
        <v>249</v>
      </c>
      <c r="CN3" s="562"/>
      <c r="CO3" s="568" t="s">
        <v>250</v>
      </c>
      <c r="CP3" s="568"/>
      <c r="CQ3" s="511" t="s">
        <v>251</v>
      </c>
      <c r="CR3" s="509" t="s">
        <v>652</v>
      </c>
      <c r="CS3" s="561"/>
      <c r="CT3" s="561"/>
      <c r="CU3" s="562"/>
      <c r="CV3" s="518" t="s">
        <v>667</v>
      </c>
      <c r="CW3" s="586" t="s">
        <v>252</v>
      </c>
      <c r="CX3" s="593"/>
      <c r="CY3" s="593"/>
      <c r="CZ3" s="593"/>
      <c r="DA3" s="526" t="s">
        <v>253</v>
      </c>
      <c r="DB3" s="596"/>
      <c r="DC3" s="596"/>
      <c r="DD3" s="596"/>
      <c r="DE3" s="596"/>
      <c r="DF3" s="596"/>
      <c r="DG3" s="596"/>
      <c r="DH3" s="596"/>
      <c r="DI3" s="597"/>
      <c r="DJ3" s="586" t="s">
        <v>254</v>
      </c>
      <c r="DK3" s="594"/>
      <c r="DL3" s="594"/>
      <c r="DM3" s="594"/>
      <c r="DN3" s="594"/>
      <c r="DO3" s="594"/>
      <c r="DP3" s="594"/>
      <c r="DQ3" s="594"/>
      <c r="DR3" s="566" t="s">
        <v>255</v>
      </c>
      <c r="DS3" s="590"/>
      <c r="DT3" s="590"/>
      <c r="DU3" s="590"/>
      <c r="DV3" s="590"/>
      <c r="DW3" s="590"/>
      <c r="DX3" s="590"/>
      <c r="DY3" s="590"/>
      <c r="DZ3" s="590"/>
      <c r="EA3" s="567"/>
      <c r="EB3" s="501" t="s">
        <v>256</v>
      </c>
      <c r="EC3" s="502"/>
      <c r="ED3" s="503"/>
      <c r="EE3" s="566" t="s">
        <v>257</v>
      </c>
      <c r="EF3" s="590"/>
      <c r="EG3" s="590"/>
      <c r="EH3" s="590"/>
      <c r="EI3" s="590"/>
      <c r="EJ3" s="590"/>
      <c r="EK3" s="590"/>
      <c r="EL3" s="567"/>
      <c r="EM3" s="598" t="s">
        <v>258</v>
      </c>
      <c r="EN3" s="547" t="s">
        <v>259</v>
      </c>
      <c r="EO3" s="604"/>
      <c r="EP3" s="604"/>
      <c r="EQ3" s="548"/>
      <c r="ER3" s="568" t="s">
        <v>260</v>
      </c>
      <c r="ES3" s="569"/>
      <c r="ET3" s="569"/>
      <c r="EU3" s="569"/>
      <c r="EV3" s="568" t="s">
        <v>261</v>
      </c>
      <c r="EW3" s="569"/>
      <c r="EX3" s="569"/>
      <c r="EY3" s="569"/>
      <c r="EZ3" s="568" t="s">
        <v>262</v>
      </c>
      <c r="FA3" s="569"/>
      <c r="FB3" s="569"/>
      <c r="FC3" s="569"/>
      <c r="FD3" s="570" t="s">
        <v>644</v>
      </c>
      <c r="FE3" s="570"/>
      <c r="FF3" s="566" t="s">
        <v>261</v>
      </c>
      <c r="FG3" s="567"/>
      <c r="FH3" s="525"/>
    </row>
    <row r="4" spans="2:164" ht="36" customHeight="1">
      <c r="B4" s="531"/>
      <c r="C4" s="531"/>
      <c r="D4" s="533"/>
      <c r="E4" s="535"/>
      <c r="F4" s="552" t="s">
        <v>713</v>
      </c>
      <c r="G4" s="555"/>
      <c r="H4" s="555"/>
      <c r="I4" s="555"/>
      <c r="J4" s="537"/>
      <c r="K4" s="537"/>
      <c r="L4" s="539"/>
      <c r="M4" s="541"/>
      <c r="N4" s="519"/>
      <c r="O4" s="511" t="s">
        <v>263</v>
      </c>
      <c r="P4" s="511" t="s">
        <v>264</v>
      </c>
      <c r="Q4" s="513" t="s">
        <v>265</v>
      </c>
      <c r="R4" s="511" t="s">
        <v>266</v>
      </c>
      <c r="S4" s="513" t="s">
        <v>267</v>
      </c>
      <c r="T4" s="115"/>
      <c r="U4" s="607"/>
      <c r="V4" s="523"/>
      <c r="W4" s="511" t="s">
        <v>268</v>
      </c>
      <c r="X4" s="523" t="s">
        <v>269</v>
      </c>
      <c r="Y4" s="524" t="s">
        <v>270</v>
      </c>
      <c r="Z4" s="524" t="s">
        <v>271</v>
      </c>
      <c r="AA4" s="524" t="s">
        <v>272</v>
      </c>
      <c r="AB4" s="524" t="s">
        <v>239</v>
      </c>
      <c r="AC4" s="608"/>
      <c r="AD4" s="546"/>
      <c r="AE4" s="546"/>
      <c r="AF4" s="525"/>
      <c r="AG4" s="512"/>
      <c r="AH4" s="512"/>
      <c r="AI4" s="512"/>
      <c r="AJ4" s="512"/>
      <c r="AK4" s="512"/>
      <c r="AL4" s="512"/>
      <c r="AM4" s="520"/>
      <c r="AN4" s="519"/>
      <c r="AO4" s="522"/>
      <c r="AP4" s="516" t="s">
        <v>273</v>
      </c>
      <c r="AQ4" s="546"/>
      <c r="AR4" s="523"/>
      <c r="AS4" s="511" t="s">
        <v>274</v>
      </c>
      <c r="AT4" s="547" t="s">
        <v>275</v>
      </c>
      <c r="AU4" s="604"/>
      <c r="AV4" s="547" t="s">
        <v>276</v>
      </c>
      <c r="AW4" s="548"/>
      <c r="AX4" s="611" t="s">
        <v>277</v>
      </c>
      <c r="AY4" s="511" t="s">
        <v>278</v>
      </c>
      <c r="AZ4" s="511" t="s">
        <v>279</v>
      </c>
      <c r="BA4" s="513" t="s">
        <v>239</v>
      </c>
      <c r="BB4" s="55"/>
      <c r="BC4" s="519"/>
      <c r="BD4" s="518" t="s">
        <v>280</v>
      </c>
      <c r="BE4" s="518" t="s">
        <v>281</v>
      </c>
      <c r="BF4" s="511" t="s">
        <v>282</v>
      </c>
      <c r="BG4" s="511" t="s">
        <v>283</v>
      </c>
      <c r="BH4" s="513" t="s">
        <v>239</v>
      </c>
      <c r="BI4" s="62"/>
      <c r="BJ4" s="519"/>
      <c r="BK4" s="511" t="s">
        <v>284</v>
      </c>
      <c r="BL4" s="511" t="s">
        <v>285</v>
      </c>
      <c r="BM4" s="518" t="s">
        <v>34</v>
      </c>
      <c r="BN4" s="511" t="s">
        <v>286</v>
      </c>
      <c r="BO4" s="511" t="s">
        <v>287</v>
      </c>
      <c r="BP4" s="513" t="s">
        <v>239</v>
      </c>
      <c r="BQ4" s="55"/>
      <c r="BR4" s="116" t="s">
        <v>288</v>
      </c>
      <c r="BS4" s="545" t="s">
        <v>289</v>
      </c>
      <c r="BT4" s="545" t="s">
        <v>290</v>
      </c>
      <c r="BU4" s="546"/>
      <c r="BV4" s="524" t="s">
        <v>291</v>
      </c>
      <c r="BW4" s="582" t="s">
        <v>292</v>
      </c>
      <c r="BX4" s="582" t="s">
        <v>665</v>
      </c>
      <c r="BY4" s="519"/>
      <c r="BZ4" s="549" t="s">
        <v>293</v>
      </c>
      <c r="CA4" s="63"/>
      <c r="CB4" s="523" t="s">
        <v>294</v>
      </c>
      <c r="CC4" s="510"/>
      <c r="CD4" s="64"/>
      <c r="CE4" s="523" t="s">
        <v>295</v>
      </c>
      <c r="CF4" s="523" t="s">
        <v>265</v>
      </c>
      <c r="CG4" s="523" t="s">
        <v>296</v>
      </c>
      <c r="CH4" s="510"/>
      <c r="CI4" s="65"/>
      <c r="CJ4" s="523"/>
      <c r="CK4" s="523"/>
      <c r="CL4" s="523"/>
      <c r="CM4" s="563"/>
      <c r="CN4" s="565"/>
      <c r="CO4" s="568"/>
      <c r="CP4" s="568"/>
      <c r="CQ4" s="523"/>
      <c r="CR4" s="545" t="s">
        <v>647</v>
      </c>
      <c r="CS4" s="518" t="s">
        <v>648</v>
      </c>
      <c r="CT4" s="574" t="s">
        <v>649</v>
      </c>
      <c r="CU4" s="545" t="s">
        <v>650</v>
      </c>
      <c r="CV4" s="519"/>
      <c r="CW4" s="528" t="s">
        <v>297</v>
      </c>
      <c r="CX4" s="526" t="s">
        <v>298</v>
      </c>
      <c r="CY4" s="66"/>
      <c r="CZ4" s="67"/>
      <c r="DA4" s="577" t="s">
        <v>299</v>
      </c>
      <c r="DB4" s="568" t="s">
        <v>300</v>
      </c>
      <c r="DC4" s="568"/>
      <c r="DD4" s="568"/>
      <c r="DE4" s="568"/>
      <c r="DF4" s="568"/>
      <c r="DG4" s="568"/>
      <c r="DH4" s="568"/>
      <c r="DI4" s="568"/>
      <c r="DJ4" s="526" t="s">
        <v>301</v>
      </c>
      <c r="DK4" s="528" t="s">
        <v>302</v>
      </c>
      <c r="DL4" s="528"/>
      <c r="DM4" s="566" t="s">
        <v>303</v>
      </c>
      <c r="DN4" s="590"/>
      <c r="DO4" s="590"/>
      <c r="DP4" s="567"/>
      <c r="DQ4" s="598" t="s">
        <v>328</v>
      </c>
      <c r="DR4" s="566" t="s">
        <v>304</v>
      </c>
      <c r="DS4" s="590"/>
      <c r="DT4" s="590"/>
      <c r="DU4" s="590"/>
      <c r="DV4" s="590"/>
      <c r="DW4" s="590"/>
      <c r="DX4" s="590"/>
      <c r="DY4" s="590"/>
      <c r="DZ4" s="590"/>
      <c r="EA4" s="567"/>
      <c r="EB4" s="504"/>
      <c r="EC4" s="505"/>
      <c r="ED4" s="506"/>
      <c r="EE4" s="566" t="s">
        <v>305</v>
      </c>
      <c r="EF4" s="567"/>
      <c r="EG4" s="566" t="s">
        <v>306</v>
      </c>
      <c r="EH4" s="590"/>
      <c r="EI4" s="590"/>
      <c r="EJ4" s="590"/>
      <c r="EK4" s="590"/>
      <c r="EL4" s="567"/>
      <c r="EM4" s="599"/>
      <c r="EN4" s="545" t="s">
        <v>260</v>
      </c>
      <c r="EO4" s="545" t="s">
        <v>261</v>
      </c>
      <c r="EP4" s="509" t="s">
        <v>262</v>
      </c>
      <c r="EQ4" s="113"/>
      <c r="ER4" s="513" t="s">
        <v>307</v>
      </c>
      <c r="ES4" s="64"/>
      <c r="ET4" s="586" t="s">
        <v>643</v>
      </c>
      <c r="EU4" s="587"/>
      <c r="EV4" s="513" t="s">
        <v>307</v>
      </c>
      <c r="EW4" s="64"/>
      <c r="EX4" s="586" t="s">
        <v>643</v>
      </c>
      <c r="EY4" s="587"/>
      <c r="EZ4" s="513" t="s">
        <v>307</v>
      </c>
      <c r="FA4" s="64"/>
      <c r="FB4" s="586" t="s">
        <v>643</v>
      </c>
      <c r="FC4" s="587"/>
      <c r="FD4" s="586" t="s">
        <v>645</v>
      </c>
      <c r="FE4" s="587"/>
      <c r="FF4" s="586" t="s">
        <v>645</v>
      </c>
      <c r="FG4" s="587"/>
      <c r="FH4" s="525"/>
    </row>
    <row r="5" spans="2:164" ht="54" customHeight="1">
      <c r="B5" s="531"/>
      <c r="C5" s="531"/>
      <c r="D5" s="533"/>
      <c r="E5" s="535"/>
      <c r="F5" s="553"/>
      <c r="G5" s="555"/>
      <c r="H5" s="555"/>
      <c r="I5" s="555"/>
      <c r="J5" s="537"/>
      <c r="K5" s="537"/>
      <c r="L5" s="539"/>
      <c r="M5" s="541"/>
      <c r="N5" s="519"/>
      <c r="O5" s="523"/>
      <c r="P5" s="523"/>
      <c r="Q5" s="514"/>
      <c r="R5" s="523"/>
      <c r="S5" s="514"/>
      <c r="T5" s="511" t="s">
        <v>308</v>
      </c>
      <c r="U5" s="607"/>
      <c r="V5" s="523"/>
      <c r="W5" s="523"/>
      <c r="X5" s="523"/>
      <c r="Y5" s="525"/>
      <c r="Z5" s="525"/>
      <c r="AA5" s="525"/>
      <c r="AB5" s="525"/>
      <c r="AC5" s="608"/>
      <c r="AD5" s="546"/>
      <c r="AE5" s="546"/>
      <c r="AF5" s="525"/>
      <c r="AG5" s="512"/>
      <c r="AH5" s="512"/>
      <c r="AI5" s="512"/>
      <c r="AJ5" s="512"/>
      <c r="AK5" s="512"/>
      <c r="AL5" s="512"/>
      <c r="AM5" s="520"/>
      <c r="AN5" s="519"/>
      <c r="AO5" s="522"/>
      <c r="AP5" s="517"/>
      <c r="AQ5" s="546"/>
      <c r="AR5" s="523"/>
      <c r="AS5" s="523"/>
      <c r="AT5" s="513" t="s">
        <v>309</v>
      </c>
      <c r="AU5" s="609" t="s">
        <v>310</v>
      </c>
      <c r="AV5" s="513" t="s">
        <v>311</v>
      </c>
      <c r="AW5" s="511" t="s">
        <v>312</v>
      </c>
      <c r="AX5" s="607"/>
      <c r="AY5" s="523"/>
      <c r="AZ5" s="523"/>
      <c r="BA5" s="514"/>
      <c r="BB5" s="516" t="s">
        <v>273</v>
      </c>
      <c r="BC5" s="519"/>
      <c r="BD5" s="519"/>
      <c r="BE5" s="519"/>
      <c r="BF5" s="523"/>
      <c r="BG5" s="523"/>
      <c r="BH5" s="514"/>
      <c r="BI5" s="516" t="s">
        <v>273</v>
      </c>
      <c r="BJ5" s="519"/>
      <c r="BK5" s="523"/>
      <c r="BL5" s="523"/>
      <c r="BM5" s="519"/>
      <c r="BN5" s="523"/>
      <c r="BO5" s="523"/>
      <c r="BP5" s="514"/>
      <c r="BQ5" s="516" t="s">
        <v>313</v>
      </c>
      <c r="BR5" s="581" t="s">
        <v>641</v>
      </c>
      <c r="BS5" s="546"/>
      <c r="BT5" s="546"/>
      <c r="BU5" s="546"/>
      <c r="BV5" s="525"/>
      <c r="BW5" s="583"/>
      <c r="BX5" s="583"/>
      <c r="BY5" s="519"/>
      <c r="BZ5" s="585"/>
      <c r="CA5" s="545" t="s">
        <v>314</v>
      </c>
      <c r="CB5" s="523"/>
      <c r="CC5" s="510"/>
      <c r="CD5" s="589" t="s">
        <v>315</v>
      </c>
      <c r="CE5" s="523"/>
      <c r="CF5" s="523"/>
      <c r="CG5" s="523"/>
      <c r="CH5" s="510"/>
      <c r="CI5" s="577" t="s">
        <v>316</v>
      </c>
      <c r="CJ5" s="523"/>
      <c r="CK5" s="523"/>
      <c r="CL5" s="523"/>
      <c r="CM5" s="545" t="s">
        <v>636</v>
      </c>
      <c r="CN5" s="545" t="s">
        <v>637</v>
      </c>
      <c r="CO5" s="511" t="s">
        <v>317</v>
      </c>
      <c r="CP5" s="511" t="s">
        <v>318</v>
      </c>
      <c r="CQ5" s="523"/>
      <c r="CR5" s="546"/>
      <c r="CS5" s="519"/>
      <c r="CT5" s="575"/>
      <c r="CU5" s="546"/>
      <c r="CV5" s="519"/>
      <c r="CW5" s="528"/>
      <c r="CX5" s="527"/>
      <c r="CY5" s="528" t="s">
        <v>319</v>
      </c>
      <c r="CZ5" s="528" t="s">
        <v>320</v>
      </c>
      <c r="DA5" s="577"/>
      <c r="DB5" s="521" t="s">
        <v>321</v>
      </c>
      <c r="DC5" s="68"/>
      <c r="DD5" s="521" t="s">
        <v>322</v>
      </c>
      <c r="DE5" s="68"/>
      <c r="DF5" s="521" t="s">
        <v>323</v>
      </c>
      <c r="DG5" s="68"/>
      <c r="DH5" s="521" t="s">
        <v>324</v>
      </c>
      <c r="DI5" s="68"/>
      <c r="DJ5" s="527"/>
      <c r="DK5" s="528"/>
      <c r="DL5" s="528"/>
      <c r="DM5" s="509" t="s">
        <v>325</v>
      </c>
      <c r="DN5" s="561"/>
      <c r="DO5" s="588" t="s">
        <v>326</v>
      </c>
      <c r="DP5" s="568" t="s">
        <v>327</v>
      </c>
      <c r="DQ5" s="599"/>
      <c r="DR5" s="588" t="s">
        <v>329</v>
      </c>
      <c r="DS5" s="588"/>
      <c r="DT5" s="588" t="s">
        <v>330</v>
      </c>
      <c r="DU5" s="588"/>
      <c r="DV5" s="588" t="s">
        <v>331</v>
      </c>
      <c r="DW5" s="588"/>
      <c r="DX5" s="588" t="s">
        <v>332</v>
      </c>
      <c r="DY5" s="588"/>
      <c r="DZ5" s="588" t="s">
        <v>333</v>
      </c>
      <c r="EA5" s="588"/>
      <c r="EB5" s="545" t="s">
        <v>334</v>
      </c>
      <c r="EC5" s="545" t="s">
        <v>335</v>
      </c>
      <c r="ED5" s="598" t="s">
        <v>336</v>
      </c>
      <c r="EE5" s="519" t="s">
        <v>337</v>
      </c>
      <c r="EF5" s="523" t="s">
        <v>338</v>
      </c>
      <c r="EG5" s="591" t="s">
        <v>339</v>
      </c>
      <c r="EH5" s="591" t="s">
        <v>340</v>
      </c>
      <c r="EI5" s="591" t="s">
        <v>341</v>
      </c>
      <c r="EJ5" s="591" t="s">
        <v>342</v>
      </c>
      <c r="EK5" s="591" t="s">
        <v>239</v>
      </c>
      <c r="EL5" s="588" t="s">
        <v>343</v>
      </c>
      <c r="EM5" s="599"/>
      <c r="EN5" s="546"/>
      <c r="EO5" s="546"/>
      <c r="EP5" s="510"/>
      <c r="EQ5" s="602" t="s">
        <v>344</v>
      </c>
      <c r="ER5" s="514"/>
      <c r="ES5" s="589" t="s">
        <v>248</v>
      </c>
      <c r="ET5" s="588" t="s">
        <v>345</v>
      </c>
      <c r="EU5" s="568" t="s">
        <v>346</v>
      </c>
      <c r="EV5" s="514"/>
      <c r="EW5" s="589" t="s">
        <v>248</v>
      </c>
      <c r="EX5" s="588" t="s">
        <v>345</v>
      </c>
      <c r="EY5" s="568" t="s">
        <v>346</v>
      </c>
      <c r="EZ5" s="514"/>
      <c r="FA5" s="589" t="s">
        <v>248</v>
      </c>
      <c r="FB5" s="588" t="s">
        <v>345</v>
      </c>
      <c r="FC5" s="568" t="s">
        <v>346</v>
      </c>
      <c r="FD5" s="588" t="s">
        <v>345</v>
      </c>
      <c r="FE5" s="568" t="s">
        <v>346</v>
      </c>
      <c r="FF5" s="588" t="s">
        <v>345</v>
      </c>
      <c r="FG5" s="568" t="s">
        <v>346</v>
      </c>
      <c r="FH5" s="525"/>
    </row>
    <row r="6" spans="2:164" ht="54" customHeight="1">
      <c r="B6" s="531"/>
      <c r="C6" s="531"/>
      <c r="D6" s="533"/>
      <c r="E6" s="535"/>
      <c r="F6" s="553"/>
      <c r="G6" s="555"/>
      <c r="H6" s="555"/>
      <c r="I6" s="555"/>
      <c r="J6" s="537"/>
      <c r="K6" s="537"/>
      <c r="L6" s="539"/>
      <c r="M6" s="541"/>
      <c r="N6" s="519"/>
      <c r="O6" s="512"/>
      <c r="P6" s="512"/>
      <c r="Q6" s="515"/>
      <c r="R6" s="523"/>
      <c r="S6" s="515"/>
      <c r="T6" s="523"/>
      <c r="U6" s="607"/>
      <c r="V6" s="523"/>
      <c r="W6" s="523"/>
      <c r="X6" s="523"/>
      <c r="Y6" s="525"/>
      <c r="Z6" s="525"/>
      <c r="AA6" s="525"/>
      <c r="AB6" s="525"/>
      <c r="AC6" s="608"/>
      <c r="AD6" s="546"/>
      <c r="AE6" s="546"/>
      <c r="AF6" s="525"/>
      <c r="AG6" s="512"/>
      <c r="AH6" s="512"/>
      <c r="AI6" s="512"/>
      <c r="AJ6" s="512"/>
      <c r="AK6" s="512"/>
      <c r="AL6" s="512"/>
      <c r="AM6" s="520"/>
      <c r="AN6" s="519"/>
      <c r="AO6" s="522"/>
      <c r="AP6" s="517"/>
      <c r="AQ6" s="546"/>
      <c r="AR6" s="523"/>
      <c r="AS6" s="529"/>
      <c r="AT6" s="514"/>
      <c r="AU6" s="610"/>
      <c r="AV6" s="514"/>
      <c r="AW6" s="523"/>
      <c r="AX6" s="612"/>
      <c r="AY6" s="523"/>
      <c r="AZ6" s="523"/>
      <c r="BA6" s="515"/>
      <c r="BB6" s="517"/>
      <c r="BC6" s="519"/>
      <c r="BD6" s="520"/>
      <c r="BE6" s="520"/>
      <c r="BF6" s="512"/>
      <c r="BG6" s="523"/>
      <c r="BH6" s="514"/>
      <c r="BI6" s="517"/>
      <c r="BJ6" s="519"/>
      <c r="BK6" s="512"/>
      <c r="BL6" s="512"/>
      <c r="BM6" s="519"/>
      <c r="BN6" s="529"/>
      <c r="BO6" s="512"/>
      <c r="BP6" s="578"/>
      <c r="BQ6" s="517"/>
      <c r="BR6" s="581"/>
      <c r="BS6" s="546"/>
      <c r="BT6" s="546"/>
      <c r="BU6" s="546"/>
      <c r="BV6" s="525"/>
      <c r="BW6" s="584"/>
      <c r="BX6" s="584"/>
      <c r="BY6" s="519"/>
      <c r="BZ6" s="585"/>
      <c r="CA6" s="546"/>
      <c r="CB6" s="512"/>
      <c r="CC6" s="69" t="s">
        <v>347</v>
      </c>
      <c r="CD6" s="589"/>
      <c r="CE6" s="523"/>
      <c r="CF6" s="529"/>
      <c r="CG6" s="512"/>
      <c r="CH6" s="69" t="s">
        <v>348</v>
      </c>
      <c r="CI6" s="577"/>
      <c r="CJ6" s="523"/>
      <c r="CK6" s="523"/>
      <c r="CL6" s="523"/>
      <c r="CM6" s="546"/>
      <c r="CN6" s="546"/>
      <c r="CO6" s="523"/>
      <c r="CP6" s="523"/>
      <c r="CQ6" s="523"/>
      <c r="CR6" s="546"/>
      <c r="CS6" s="519"/>
      <c r="CT6" s="576"/>
      <c r="CU6" s="546"/>
      <c r="CV6" s="519"/>
      <c r="CW6" s="528"/>
      <c r="CX6" s="527"/>
      <c r="CY6" s="528"/>
      <c r="CZ6" s="528"/>
      <c r="DA6" s="577"/>
      <c r="DB6" s="601"/>
      <c r="DC6" s="603" t="s">
        <v>349</v>
      </c>
      <c r="DD6" s="601"/>
      <c r="DE6" s="603" t="s">
        <v>349</v>
      </c>
      <c r="DF6" s="601"/>
      <c r="DG6" s="603" t="s">
        <v>349</v>
      </c>
      <c r="DH6" s="601"/>
      <c r="DI6" s="603" t="s">
        <v>349</v>
      </c>
      <c r="DJ6" s="527"/>
      <c r="DK6" s="528"/>
      <c r="DL6" s="528"/>
      <c r="DM6" s="563"/>
      <c r="DN6" s="564"/>
      <c r="DO6" s="588"/>
      <c r="DP6" s="568"/>
      <c r="DQ6" s="599"/>
      <c r="DR6" s="588"/>
      <c r="DS6" s="588"/>
      <c r="DT6" s="588"/>
      <c r="DU6" s="588"/>
      <c r="DV6" s="588"/>
      <c r="DW6" s="588"/>
      <c r="DX6" s="588"/>
      <c r="DY6" s="588"/>
      <c r="DZ6" s="588"/>
      <c r="EA6" s="588"/>
      <c r="EB6" s="546"/>
      <c r="EC6" s="546"/>
      <c r="ED6" s="599"/>
      <c r="EE6" s="519"/>
      <c r="EF6" s="523"/>
      <c r="EG6" s="591"/>
      <c r="EH6" s="591"/>
      <c r="EI6" s="591"/>
      <c r="EJ6" s="591"/>
      <c r="EK6" s="591"/>
      <c r="EL6" s="588"/>
      <c r="EM6" s="599"/>
      <c r="EN6" s="546"/>
      <c r="EO6" s="546"/>
      <c r="EP6" s="510"/>
      <c r="EQ6" s="603"/>
      <c r="ER6" s="514"/>
      <c r="ES6" s="589"/>
      <c r="ET6" s="588"/>
      <c r="EU6" s="568"/>
      <c r="EV6" s="514"/>
      <c r="EW6" s="589"/>
      <c r="EX6" s="588"/>
      <c r="EY6" s="568"/>
      <c r="EZ6" s="514"/>
      <c r="FA6" s="589"/>
      <c r="FB6" s="588"/>
      <c r="FC6" s="568"/>
      <c r="FD6" s="588"/>
      <c r="FE6" s="568"/>
      <c r="FF6" s="588"/>
      <c r="FG6" s="568"/>
      <c r="FH6" s="525"/>
    </row>
    <row r="7" spans="2:164" ht="45" customHeight="1">
      <c r="B7" s="531"/>
      <c r="C7" s="531"/>
      <c r="D7" s="533"/>
      <c r="E7" s="535"/>
      <c r="F7" s="553"/>
      <c r="G7" s="555"/>
      <c r="H7" s="555"/>
      <c r="I7" s="555"/>
      <c r="J7" s="537"/>
      <c r="K7" s="537"/>
      <c r="L7" s="539"/>
      <c r="M7" s="541"/>
      <c r="N7" s="519"/>
      <c r="O7" s="512"/>
      <c r="P7" s="512"/>
      <c r="Q7" s="515"/>
      <c r="R7" s="523"/>
      <c r="S7" s="515"/>
      <c r="T7" s="523"/>
      <c r="U7" s="607"/>
      <c r="V7" s="523"/>
      <c r="W7" s="523"/>
      <c r="X7" s="523"/>
      <c r="Y7" s="525"/>
      <c r="Z7" s="525"/>
      <c r="AA7" s="525"/>
      <c r="AB7" s="525"/>
      <c r="AC7" s="608"/>
      <c r="AD7" s="546"/>
      <c r="AE7" s="546"/>
      <c r="AF7" s="525"/>
      <c r="AG7" s="512"/>
      <c r="AH7" s="512"/>
      <c r="AI7" s="512"/>
      <c r="AJ7" s="512"/>
      <c r="AK7" s="512"/>
      <c r="AL7" s="512"/>
      <c r="AM7" s="520"/>
      <c r="AN7" s="519"/>
      <c r="AO7" s="522"/>
      <c r="AP7" s="517"/>
      <c r="AQ7" s="546"/>
      <c r="AR7" s="70" t="s">
        <v>640</v>
      </c>
      <c r="AS7" s="529"/>
      <c r="AT7" s="514"/>
      <c r="AU7" s="610"/>
      <c r="AV7" s="514"/>
      <c r="AW7" s="523"/>
      <c r="AX7" s="612"/>
      <c r="AY7" s="523"/>
      <c r="AZ7" s="523"/>
      <c r="BA7" s="515"/>
      <c r="BB7" s="517"/>
      <c r="BC7" s="70" t="s">
        <v>640</v>
      </c>
      <c r="BD7" s="520"/>
      <c r="BE7" s="520"/>
      <c r="BF7" s="512"/>
      <c r="BG7" s="523"/>
      <c r="BH7" s="514"/>
      <c r="BI7" s="517"/>
      <c r="BJ7" s="70" t="s">
        <v>640</v>
      </c>
      <c r="BK7" s="512"/>
      <c r="BL7" s="512"/>
      <c r="BM7" s="519"/>
      <c r="BN7" s="529"/>
      <c r="BO7" s="512"/>
      <c r="BP7" s="578"/>
      <c r="BQ7" s="517"/>
      <c r="BR7" s="71"/>
      <c r="BS7" s="546"/>
      <c r="BT7" s="546"/>
      <c r="BU7" s="546"/>
      <c r="BV7" s="525"/>
      <c r="BW7" s="109" t="s">
        <v>350</v>
      </c>
      <c r="BX7" s="107" t="s">
        <v>594</v>
      </c>
      <c r="BY7" s="519"/>
      <c r="BZ7" s="585"/>
      <c r="CA7" s="546"/>
      <c r="CB7" s="72"/>
      <c r="CC7" s="73"/>
      <c r="CD7" s="511"/>
      <c r="CE7" s="74"/>
      <c r="CF7" s="72"/>
      <c r="CG7" s="72"/>
      <c r="CH7" s="73"/>
      <c r="CI7" s="518"/>
      <c r="CJ7" s="523"/>
      <c r="CK7" s="70" t="s">
        <v>640</v>
      </c>
      <c r="CL7" s="523"/>
      <c r="CM7" s="75" t="s">
        <v>597</v>
      </c>
      <c r="CN7" s="75" t="s">
        <v>597</v>
      </c>
      <c r="CO7" s="523"/>
      <c r="CP7" s="111" t="s">
        <v>351</v>
      </c>
      <c r="CQ7" s="70" t="s">
        <v>640</v>
      </c>
      <c r="CR7" s="595"/>
      <c r="CS7" s="573"/>
      <c r="CT7" s="75" t="s">
        <v>651</v>
      </c>
      <c r="CU7" s="595"/>
      <c r="CV7" s="70" t="s">
        <v>640</v>
      </c>
      <c r="CW7" s="598"/>
      <c r="CX7" s="527"/>
      <c r="CY7" s="598"/>
      <c r="CZ7" s="598"/>
      <c r="DA7" s="518"/>
      <c r="DB7" s="601"/>
      <c r="DC7" s="603"/>
      <c r="DD7" s="601"/>
      <c r="DE7" s="603"/>
      <c r="DF7" s="601"/>
      <c r="DG7" s="603"/>
      <c r="DH7" s="601"/>
      <c r="DI7" s="603"/>
      <c r="DJ7" s="76"/>
      <c r="DK7" s="108" t="s">
        <v>352</v>
      </c>
      <c r="DL7" s="107" t="s">
        <v>353</v>
      </c>
      <c r="DM7" s="75" t="s">
        <v>354</v>
      </c>
      <c r="DN7" s="77" t="s">
        <v>355</v>
      </c>
      <c r="DO7" s="545"/>
      <c r="DP7" s="524"/>
      <c r="DQ7" s="600"/>
      <c r="DR7" s="108" t="s">
        <v>356</v>
      </c>
      <c r="DS7" s="108" t="s">
        <v>357</v>
      </c>
      <c r="DT7" s="108" t="s">
        <v>356</v>
      </c>
      <c r="DU7" s="108" t="s">
        <v>357</v>
      </c>
      <c r="DV7" s="108" t="s">
        <v>356</v>
      </c>
      <c r="DW7" s="108" t="s">
        <v>357</v>
      </c>
      <c r="DX7" s="108" t="s">
        <v>356</v>
      </c>
      <c r="DY7" s="108" t="s">
        <v>357</v>
      </c>
      <c r="DZ7" s="107" t="s">
        <v>356</v>
      </c>
      <c r="EA7" s="107" t="s">
        <v>357</v>
      </c>
      <c r="EB7" s="108" t="s">
        <v>358</v>
      </c>
      <c r="EC7" s="108" t="s">
        <v>359</v>
      </c>
      <c r="ED7" s="114" t="s">
        <v>360</v>
      </c>
      <c r="EE7" s="78" t="s">
        <v>361</v>
      </c>
      <c r="EF7" s="110" t="s">
        <v>362</v>
      </c>
      <c r="EG7" s="592"/>
      <c r="EH7" s="592"/>
      <c r="EI7" s="592"/>
      <c r="EJ7" s="592"/>
      <c r="EK7" s="592"/>
      <c r="EL7" s="545"/>
      <c r="EM7" s="599"/>
      <c r="EN7" s="546"/>
      <c r="EO7" s="546"/>
      <c r="EP7" s="510"/>
      <c r="EQ7" s="603"/>
      <c r="ER7" s="70" t="s">
        <v>640</v>
      </c>
      <c r="ES7" s="511"/>
      <c r="ET7" s="545"/>
      <c r="EU7" s="524"/>
      <c r="EV7" s="70" t="s">
        <v>640</v>
      </c>
      <c r="EW7" s="511"/>
      <c r="EX7" s="545"/>
      <c r="EY7" s="524"/>
      <c r="EZ7" s="70" t="s">
        <v>640</v>
      </c>
      <c r="FA7" s="511"/>
      <c r="FB7" s="545"/>
      <c r="FC7" s="524"/>
      <c r="FD7" s="545"/>
      <c r="FE7" s="524"/>
      <c r="FF7" s="545"/>
      <c r="FG7" s="524"/>
      <c r="FH7" s="525"/>
    </row>
    <row r="8" spans="2:164">
      <c r="B8" s="177" t="s">
        <v>363</v>
      </c>
      <c r="C8" s="177" t="s">
        <v>364</v>
      </c>
      <c r="D8" s="177" t="s">
        <v>365</v>
      </c>
      <c r="E8" s="177" t="s">
        <v>366</v>
      </c>
      <c r="F8" s="177" t="s">
        <v>367</v>
      </c>
      <c r="G8" s="177" t="s">
        <v>368</v>
      </c>
      <c r="H8" s="177" t="s">
        <v>369</v>
      </c>
      <c r="I8" s="177" t="s">
        <v>370</v>
      </c>
      <c r="J8" s="177" t="s">
        <v>703</v>
      </c>
      <c r="K8" s="177" t="s">
        <v>704</v>
      </c>
      <c r="L8" s="177" t="s">
        <v>371</v>
      </c>
      <c r="M8" s="177" t="s">
        <v>705</v>
      </c>
      <c r="N8" s="177" t="s">
        <v>372</v>
      </c>
      <c r="O8" s="177" t="s">
        <v>373</v>
      </c>
      <c r="P8" s="177" t="s">
        <v>374</v>
      </c>
      <c r="Q8" s="177" t="s">
        <v>375</v>
      </c>
      <c r="R8" s="177" t="s">
        <v>376</v>
      </c>
      <c r="S8" s="177" t="s">
        <v>377</v>
      </c>
      <c r="T8" s="177" t="s">
        <v>378</v>
      </c>
      <c r="U8" s="177" t="s">
        <v>379</v>
      </c>
      <c r="V8" s="177" t="s">
        <v>380</v>
      </c>
      <c r="W8" s="177" t="s">
        <v>381</v>
      </c>
      <c r="X8" s="177" t="s">
        <v>382</v>
      </c>
      <c r="Y8" s="177" t="s">
        <v>383</v>
      </c>
      <c r="Z8" s="177" t="s">
        <v>384</v>
      </c>
      <c r="AA8" s="177" t="s">
        <v>385</v>
      </c>
      <c r="AB8" s="177" t="s">
        <v>386</v>
      </c>
      <c r="AC8" s="177" t="s">
        <v>387</v>
      </c>
      <c r="AD8" s="177" t="s">
        <v>388</v>
      </c>
      <c r="AE8" s="177" t="s">
        <v>389</v>
      </c>
      <c r="AF8" s="177" t="s">
        <v>706</v>
      </c>
      <c r="AG8" s="177" t="s">
        <v>390</v>
      </c>
      <c r="AH8" s="177" t="s">
        <v>391</v>
      </c>
      <c r="AI8" s="177" t="s">
        <v>392</v>
      </c>
      <c r="AJ8" s="177" t="s">
        <v>393</v>
      </c>
      <c r="AK8" s="177" t="s">
        <v>394</v>
      </c>
      <c r="AL8" s="177" t="s">
        <v>395</v>
      </c>
      <c r="AM8" s="177" t="s">
        <v>396</v>
      </c>
      <c r="AN8" s="177" t="s">
        <v>397</v>
      </c>
      <c r="AO8" s="177" t="s">
        <v>398</v>
      </c>
      <c r="AP8" s="177" t="s">
        <v>399</v>
      </c>
      <c r="AQ8" s="177" t="s">
        <v>400</v>
      </c>
      <c r="AR8" s="177" t="s">
        <v>401</v>
      </c>
      <c r="AS8" s="177" t="s">
        <v>402</v>
      </c>
      <c r="AT8" s="177" t="s">
        <v>403</v>
      </c>
      <c r="AU8" s="177" t="s">
        <v>404</v>
      </c>
      <c r="AV8" s="177" t="s">
        <v>405</v>
      </c>
      <c r="AW8" s="177" t="s">
        <v>406</v>
      </c>
      <c r="AX8" s="177" t="s">
        <v>407</v>
      </c>
      <c r="AY8" s="177" t="s">
        <v>408</v>
      </c>
      <c r="AZ8" s="177" t="s">
        <v>409</v>
      </c>
      <c r="BA8" s="177" t="s">
        <v>410</v>
      </c>
      <c r="BB8" s="177" t="s">
        <v>411</v>
      </c>
      <c r="BC8" s="177" t="s">
        <v>412</v>
      </c>
      <c r="BD8" s="177" t="s">
        <v>413</v>
      </c>
      <c r="BE8" s="177" t="s">
        <v>414</v>
      </c>
      <c r="BF8" s="177" t="s">
        <v>415</v>
      </c>
      <c r="BG8" s="177" t="s">
        <v>416</v>
      </c>
      <c r="BH8" s="177" t="s">
        <v>417</v>
      </c>
      <c r="BI8" s="177" t="s">
        <v>418</v>
      </c>
      <c r="BJ8" s="177" t="s">
        <v>419</v>
      </c>
      <c r="BK8" s="177" t="s">
        <v>420</v>
      </c>
      <c r="BL8" s="177" t="s">
        <v>421</v>
      </c>
      <c r="BM8" s="177" t="s">
        <v>422</v>
      </c>
      <c r="BN8" s="177" t="s">
        <v>423</v>
      </c>
      <c r="BO8" s="177" t="s">
        <v>424</v>
      </c>
      <c r="BP8" s="177" t="s">
        <v>425</v>
      </c>
      <c r="BQ8" s="177" t="s">
        <v>426</v>
      </c>
      <c r="BR8" s="177" t="s">
        <v>427</v>
      </c>
      <c r="BS8" s="177" t="s">
        <v>428</v>
      </c>
      <c r="BT8" s="177" t="s">
        <v>429</v>
      </c>
      <c r="BU8" s="177" t="s">
        <v>430</v>
      </c>
      <c r="BV8" s="177" t="s">
        <v>431</v>
      </c>
      <c r="BW8" s="177" t="s">
        <v>707</v>
      </c>
      <c r="BX8" s="177" t="s">
        <v>708</v>
      </c>
      <c r="BY8" s="177" t="s">
        <v>709</v>
      </c>
      <c r="BZ8" s="177" t="s">
        <v>710</v>
      </c>
      <c r="CA8" s="177" t="s">
        <v>711</v>
      </c>
      <c r="CB8" s="177" t="s">
        <v>432</v>
      </c>
      <c r="CC8" s="177" t="s">
        <v>433</v>
      </c>
      <c r="CD8" s="177" t="s">
        <v>434</v>
      </c>
      <c r="CE8" s="177" t="s">
        <v>435</v>
      </c>
      <c r="CF8" s="177" t="s">
        <v>436</v>
      </c>
      <c r="CG8" s="177" t="s">
        <v>437</v>
      </c>
      <c r="CH8" s="177" t="s">
        <v>438</v>
      </c>
      <c r="CI8" s="177" t="s">
        <v>439</v>
      </c>
      <c r="CJ8" s="177" t="s">
        <v>440</v>
      </c>
      <c r="CK8" s="177" t="s">
        <v>441</v>
      </c>
      <c r="CL8" s="177" t="s">
        <v>442</v>
      </c>
      <c r="CM8" s="177" t="s">
        <v>443</v>
      </c>
      <c r="CN8" s="177" t="s">
        <v>444</v>
      </c>
      <c r="CO8" s="177" t="s">
        <v>445</v>
      </c>
      <c r="CP8" s="177" t="s">
        <v>446</v>
      </c>
      <c r="CQ8" s="177" t="s">
        <v>447</v>
      </c>
      <c r="CR8" s="177" t="s">
        <v>448</v>
      </c>
      <c r="CS8" s="177" t="s">
        <v>449</v>
      </c>
      <c r="CT8" s="177" t="s">
        <v>450</v>
      </c>
      <c r="CU8" s="177" t="s">
        <v>451</v>
      </c>
      <c r="CV8" s="177" t="s">
        <v>452</v>
      </c>
      <c r="CW8" s="177" t="s">
        <v>453</v>
      </c>
      <c r="CX8" s="177" t="s">
        <v>454</v>
      </c>
      <c r="CY8" s="177" t="s">
        <v>455</v>
      </c>
      <c r="CZ8" s="177" t="s">
        <v>456</v>
      </c>
      <c r="DA8" s="177" t="s">
        <v>457</v>
      </c>
      <c r="DB8" s="177" t="s">
        <v>458</v>
      </c>
      <c r="DC8" s="177" t="s">
        <v>459</v>
      </c>
      <c r="DD8" s="177" t="s">
        <v>460</v>
      </c>
      <c r="DE8" s="177" t="s">
        <v>461</v>
      </c>
      <c r="DF8" s="177" t="s">
        <v>462</v>
      </c>
      <c r="DG8" s="177" t="s">
        <v>463</v>
      </c>
      <c r="DH8" s="177" t="s">
        <v>464</v>
      </c>
      <c r="DI8" s="177" t="s">
        <v>465</v>
      </c>
      <c r="DJ8" s="178" t="s">
        <v>466</v>
      </c>
      <c r="DK8" s="178" t="s">
        <v>467</v>
      </c>
      <c r="DL8" s="178" t="s">
        <v>468</v>
      </c>
      <c r="DM8" s="178" t="s">
        <v>469</v>
      </c>
      <c r="DN8" s="178" t="s">
        <v>470</v>
      </c>
      <c r="DO8" s="178" t="s">
        <v>471</v>
      </c>
      <c r="DP8" s="178" t="s">
        <v>599</v>
      </c>
      <c r="DQ8" s="178" t="s">
        <v>600</v>
      </c>
      <c r="DR8" s="178" t="s">
        <v>601</v>
      </c>
      <c r="DS8" s="178" t="s">
        <v>602</v>
      </c>
      <c r="DT8" s="178" t="s">
        <v>603</v>
      </c>
      <c r="DU8" s="178" t="s">
        <v>604</v>
      </c>
      <c r="DV8" s="178" t="s">
        <v>472</v>
      </c>
      <c r="DW8" s="178" t="s">
        <v>473</v>
      </c>
      <c r="DX8" s="178" t="s">
        <v>605</v>
      </c>
      <c r="DY8" s="178" t="s">
        <v>606</v>
      </c>
      <c r="DZ8" s="178" t="s">
        <v>607</v>
      </c>
      <c r="EA8" s="178" t="s">
        <v>608</v>
      </c>
      <c r="EB8" s="178" t="s">
        <v>609</v>
      </c>
      <c r="EC8" s="178" t="s">
        <v>610</v>
      </c>
      <c r="ED8" s="178" t="s">
        <v>611</v>
      </c>
      <c r="EE8" s="178" t="s">
        <v>612</v>
      </c>
      <c r="EF8" s="178" t="s">
        <v>85</v>
      </c>
      <c r="EG8" s="178" t="s">
        <v>474</v>
      </c>
      <c r="EH8" s="178" t="s">
        <v>475</v>
      </c>
      <c r="EI8" s="178" t="s">
        <v>476</v>
      </c>
      <c r="EJ8" s="178" t="s">
        <v>477</v>
      </c>
      <c r="EK8" s="178" t="s">
        <v>478</v>
      </c>
      <c r="EL8" s="178" t="s">
        <v>479</v>
      </c>
      <c r="EM8" s="178" t="s">
        <v>480</v>
      </c>
      <c r="EN8" s="177" t="s">
        <v>481</v>
      </c>
      <c r="EO8" s="177" t="s">
        <v>482</v>
      </c>
      <c r="EP8" s="177" t="s">
        <v>483</v>
      </c>
      <c r="EQ8" s="177" t="s">
        <v>484</v>
      </c>
      <c r="ER8" s="177" t="s">
        <v>485</v>
      </c>
      <c r="ES8" s="177" t="s">
        <v>486</v>
      </c>
      <c r="ET8" s="177" t="s">
        <v>487</v>
      </c>
      <c r="EU8" s="177" t="s">
        <v>488</v>
      </c>
      <c r="EV8" s="177" t="s">
        <v>489</v>
      </c>
      <c r="EW8" s="177" t="s">
        <v>490</v>
      </c>
      <c r="EX8" s="177" t="s">
        <v>491</v>
      </c>
      <c r="EY8" s="177" t="s">
        <v>492</v>
      </c>
      <c r="EZ8" s="177" t="s">
        <v>493</v>
      </c>
      <c r="FA8" s="177" t="s">
        <v>494</v>
      </c>
      <c r="FB8" s="177" t="s">
        <v>495</v>
      </c>
      <c r="FC8" s="177" t="s">
        <v>496</v>
      </c>
      <c r="FD8" s="178" t="s">
        <v>617</v>
      </c>
      <c r="FE8" s="178" t="s">
        <v>618</v>
      </c>
      <c r="FF8" s="178" t="s">
        <v>619</v>
      </c>
      <c r="FG8" s="178" t="s">
        <v>620</v>
      </c>
      <c r="FH8" s="177" t="s">
        <v>221</v>
      </c>
    </row>
    <row r="9" spans="2:164">
      <c r="B9" s="112"/>
      <c r="C9" s="112"/>
      <c r="D9" s="112"/>
      <c r="E9" s="112" t="str">
        <f>IF(LEN(書面形式!I18)=0,"",書面形式!I18)</f>
        <v/>
      </c>
      <c r="F9" s="112" t="str">
        <f>IF(LEN(書面形式!I19)=0,"",書面形式!I19)</f>
        <v/>
      </c>
      <c r="G9" s="112" t="str">
        <f>IF(LEN(書面形式!E8)=0,"",書面形式!E8)</f>
        <v/>
      </c>
      <c r="H9" s="112" t="str">
        <f>IF(LEN(書面形式!E17)=0,"",書面形式!E17)</f>
        <v/>
      </c>
      <c r="I9" s="112" t="str">
        <f>IF(LEN(書面形式!E21)=0,"",書面形式!E21)</f>
        <v/>
      </c>
      <c r="J9" s="179" t="str">
        <f>IF(LEN(書面形式!F23)=0,"",書面形式!F23)</f>
        <v/>
      </c>
      <c r="K9" s="103" t="str">
        <f>IF(LEN(書面形式!F24)=0,"",書面形式!F24)</f>
        <v/>
      </c>
      <c r="L9" s="100" t="str">
        <f>IF(LEN(書面形式!F26)=0,"",書面形式!F26)</f>
        <v/>
      </c>
      <c r="M9" s="112" t="str">
        <f>IF(LEN(書面形式!F28)=0,"",書面形式!F28)</f>
        <v/>
      </c>
      <c r="N9" s="112" t="str">
        <f>IF(LEN(書面形式!J31)=0,"",書面形式!J31)</f>
        <v/>
      </c>
      <c r="O9" s="112" t="str">
        <f>IF(LEN(書面形式!J32)=0,"",書面形式!J32)</f>
        <v/>
      </c>
      <c r="P9" s="112" t="str">
        <f>IF(LEN(書面形式!J33)=0,"",書面形式!J33)</f>
        <v/>
      </c>
      <c r="Q9" s="112" t="str">
        <f>IF(LEN(書面形式!J34)=0,"",書面形式!J34)</f>
        <v/>
      </c>
      <c r="R9" s="112" t="str">
        <f>IF(LEN(書面形式!J35)=0,"",書面形式!J35)</f>
        <v/>
      </c>
      <c r="S9" s="112" t="str">
        <f>IF(LEN(書面形式!J36)=0,"",書面形式!J36)</f>
        <v/>
      </c>
      <c r="T9" s="112" t="str">
        <f>IF(LEN(書面形式!J37)=0,"",書面形式!J37)</f>
        <v/>
      </c>
      <c r="U9" s="112" t="str">
        <f>IF(LEN(書面形式!J38)=0,"",書面形式!J38)</f>
        <v/>
      </c>
      <c r="V9" s="112" t="str">
        <f>IF(LEN(書面形式!J39)=0,"",書面形式!J39)</f>
        <v/>
      </c>
      <c r="W9" s="112" t="str">
        <f>IF(LEN(書面形式!I43)=0,"",書面形式!I43)</f>
        <v/>
      </c>
      <c r="X9" s="112" t="str">
        <f>IF(LEN(書面形式!J43)=0,"",書面形式!J43)</f>
        <v/>
      </c>
      <c r="Y9" s="112" t="str">
        <f>IF(LEN(書面形式!G46)=0,"",書面形式!G46)</f>
        <v/>
      </c>
      <c r="Z9" s="112" t="str">
        <f>IF(LEN(書面形式!G47)=0,"",書面形式!G47)</f>
        <v/>
      </c>
      <c r="AA9" s="112" t="str">
        <f>IF(LEN(書面形式!G48)=0,"",書面形式!G48)</f>
        <v/>
      </c>
      <c r="AB9" s="112" t="str">
        <f>IF(LEN(書面形式!G49)=0,"",書面形式!G49)</f>
        <v/>
      </c>
      <c r="AC9" s="112" t="str">
        <f>IF(LEN(書面形式!G50)=0,"",書面形式!G50)</f>
        <v/>
      </c>
      <c r="AD9" s="112" t="str">
        <f>IF(LEN(書面形式!G52)=0,"",書面形式!G52)</f>
        <v/>
      </c>
      <c r="AE9" s="112" t="str">
        <f>IF(LEN(書面形式!G54)=0,"",書面形式!G54)</f>
        <v/>
      </c>
      <c r="AF9" s="112" t="str">
        <f>IF(LEN(書面形式!G56)=0,"",書面形式!G56)</f>
        <v/>
      </c>
      <c r="AG9" s="112" t="str">
        <f>IF(LEN(書面形式!C60)=0,"",書面形式!C60)</f>
        <v/>
      </c>
      <c r="AH9" s="112" t="str">
        <f>IF(LEN(書面形式!D60)=0,"",書面形式!D60)</f>
        <v/>
      </c>
      <c r="AI9" s="112" t="str">
        <f>IF(LEN(書面形式!E60)=0,"",書面形式!E60)</f>
        <v/>
      </c>
      <c r="AJ9" s="112" t="str">
        <f>IF(LEN(書面形式!F60)=0,"",書面形式!F60)</f>
        <v/>
      </c>
      <c r="AK9" s="112" t="str">
        <f>IF(LEN(書面形式!G60)=0,"",書面形式!G60)</f>
        <v/>
      </c>
      <c r="AL9" s="112" t="str">
        <f>IF(LEN(書面形式!H60)=0,"",書面形式!H60)</f>
        <v/>
      </c>
      <c r="AM9" s="112" t="str">
        <f>IF(LEN(書面形式!I60)=0,"",書面形式!I60)</f>
        <v/>
      </c>
      <c r="AN9" s="112" t="str">
        <f>IF(LEN(書面形式!J60)=0,"",書面形式!J60)</f>
        <v/>
      </c>
      <c r="AO9" s="112" t="str">
        <f>IF(LEN(書面形式!C62)=0,"",書面形式!C62)</f>
        <v/>
      </c>
      <c r="AP9" s="112" t="str">
        <f>IF(LEN(書面形式!D62)=0,"",書面形式!D62)</f>
        <v/>
      </c>
      <c r="AQ9" s="112" t="str">
        <f>IF(LEN(書面形式!H64)=0,"",書面形式!H64)</f>
        <v/>
      </c>
      <c r="AR9" s="112" t="str">
        <f>IF(LEN(書面形式!G66)=0,"",書面形式!G66)</f>
        <v/>
      </c>
      <c r="AS9" s="112" t="str">
        <f>IF(LEN(書面形式!D71)=0,"",書面形式!D71)</f>
        <v/>
      </c>
      <c r="AT9" s="112" t="str">
        <f>IF(LEN(書面形式!E71)=0,"",書面形式!E71)</f>
        <v/>
      </c>
      <c r="AU9" s="112" t="str">
        <f>IF(LEN(書面形式!F71)=0,"",書面形式!F71)</f>
        <v/>
      </c>
      <c r="AV9" s="112" t="str">
        <f>IF(LEN(書面形式!G71)=0,"",書面形式!G71)</f>
        <v/>
      </c>
      <c r="AW9" s="112" t="str">
        <f>IF(LEN(書面形式!H71)=0,"",書面形式!H71)</f>
        <v/>
      </c>
      <c r="AX9" s="112" t="str">
        <f>IF(LEN(書面形式!I71)=0,"",書面形式!I71)</f>
        <v/>
      </c>
      <c r="AY9" s="112" t="str">
        <f>IF(LEN(書面形式!J71)=0,"",書面形式!J71)</f>
        <v/>
      </c>
      <c r="AZ9" s="112" t="str">
        <f>IF(LEN(書面形式!D73)=0,"",書面形式!D73)</f>
        <v/>
      </c>
      <c r="BA9" s="112" t="str">
        <f>IF(LEN(書面形式!E73)=0,"",書面形式!E73)</f>
        <v/>
      </c>
      <c r="BB9" s="112" t="str">
        <f>IF(LEN(書面形式!F73)=0,"",書面形式!F73)</f>
        <v/>
      </c>
      <c r="BC9" s="112" t="str">
        <f>IF(LEN(書面形式!G75)=0,"",書面形式!G75)</f>
        <v/>
      </c>
      <c r="BD9" s="112" t="str">
        <f>IF(LEN(書面形式!D78)=0,"",書面形式!D78)</f>
        <v/>
      </c>
      <c r="BE9" s="112" t="str">
        <f>IF(LEN(書面形式!E78)=0,"",書面形式!E78)</f>
        <v/>
      </c>
      <c r="BF9" s="112" t="str">
        <f>IF(LEN(書面形式!F78)=0,"",書面形式!F78)</f>
        <v/>
      </c>
      <c r="BG9" s="112" t="str">
        <f>IF(LEN(書面形式!G78)=0,"",書面形式!G78)</f>
        <v/>
      </c>
      <c r="BH9" s="112" t="str">
        <f>IF(LEN(書面形式!H78)=0,"",書面形式!H78)</f>
        <v/>
      </c>
      <c r="BI9" s="112" t="str">
        <f>IF(LEN(書面形式!F79)=0,"",書面形式!F79)</f>
        <v/>
      </c>
      <c r="BJ9" s="112" t="str">
        <f>IF(LEN(書面形式!G81)=0,"",書面形式!G81)</f>
        <v/>
      </c>
      <c r="BK9" s="112" t="str">
        <f>IF(LEN(書面形式!D84)=0,"",書面形式!D84)</f>
        <v/>
      </c>
      <c r="BL9" s="112" t="str">
        <f>IF(LEN(書面形式!E84)=0,"",書面形式!E84)</f>
        <v/>
      </c>
      <c r="BM9" s="112" t="str">
        <f>IF(LEN(書面形式!F84)=0,"",書面形式!F84)</f>
        <v/>
      </c>
      <c r="BN9" s="112" t="str">
        <f>IF(LEN(書面形式!G84)=0,"",書面形式!G84)</f>
        <v/>
      </c>
      <c r="BO9" s="112" t="str">
        <f>IF(LEN(書面形式!H84)=0,"",書面形式!H84)</f>
        <v/>
      </c>
      <c r="BP9" s="112" t="str">
        <f>IF(LEN(書面形式!I84)=0,"",書面形式!I84)</f>
        <v/>
      </c>
      <c r="BQ9" s="112" t="str">
        <f>IF(LEN(書面形式!F85)=0,"",書面形式!F85)</f>
        <v/>
      </c>
      <c r="BR9" s="112" t="str">
        <f>IF(LEN(書面形式!G87)=0,"",書面形式!G87)</f>
        <v/>
      </c>
      <c r="BS9" s="112" t="str">
        <f>IF(LEN(書面形式!G88)=0,"",書面形式!G88)</f>
        <v/>
      </c>
      <c r="BT9" s="112" t="str">
        <f>IF(LEN(書面形式!G89)=0,"",書面形式!G89)</f>
        <v/>
      </c>
      <c r="BU9" s="112" t="str">
        <f>IF(LEN(書面形式!G93)=0,"",書面形式!G93)</f>
        <v/>
      </c>
      <c r="BV9" s="112" t="str">
        <f>IF(LEN(書面形式!G96)=0,"",書面形式!G96)</f>
        <v/>
      </c>
      <c r="BW9" s="103" t="str">
        <f>IF(LEN(書面形式!H99)=0,"",書面形式!H99)</f>
        <v/>
      </c>
      <c r="BX9" s="103" t="str">
        <f>IF(LEN(書面形式!H101)=0,"",書面形式!H101)</f>
        <v/>
      </c>
      <c r="BY9" s="112" t="str">
        <f>IF(LEN(書面形式!I97)=0,"",書面形式!I97)</f>
        <v/>
      </c>
      <c r="BZ9" s="112" t="str">
        <f>IF(LEN(書面形式!E102)=0,"",書面形式!E102)</f>
        <v/>
      </c>
      <c r="CA9" s="79" t="str">
        <f>IF(LEN(書面形式!H102)=0,"",書面形式!H102)</f>
        <v/>
      </c>
      <c r="CB9" s="112" t="str">
        <f>IF(LEN(書面形式!F105)=0,"",書面形式!F105)</f>
        <v/>
      </c>
      <c r="CC9" s="112" t="str">
        <f>IF(LEN(書面形式!F106)=0,"",書面形式!F106)</f>
        <v/>
      </c>
      <c r="CD9" s="112" t="str">
        <f>IF(LEN(書面形式!F107)=0,"",書面形式!F107)</f>
        <v/>
      </c>
      <c r="CE9" s="112" t="str">
        <f>IF(LEN(書面形式!F108)=0,"",書面形式!F108)</f>
        <v/>
      </c>
      <c r="CF9" s="112" t="str">
        <f>IF(LEN(書面形式!F109)=0,"",書面形式!F109)</f>
        <v/>
      </c>
      <c r="CG9" s="112" t="str">
        <f>IF(LEN(書面形式!F110)=0,"",書面形式!F110)</f>
        <v/>
      </c>
      <c r="CH9" s="112" t="str">
        <f>IF(LEN(書面形式!F111)=0,"",書面形式!F111)</f>
        <v/>
      </c>
      <c r="CI9" s="112" t="str">
        <f>IF(LEN(書面形式!F112)=0,"",書面形式!F112)</f>
        <v/>
      </c>
      <c r="CJ9" s="80">
        <f>書面形式!F113</f>
        <v>0</v>
      </c>
      <c r="CK9" s="112" t="str">
        <f>IF(LEN(書面形式!G115)=0,"",書面形式!G115)</f>
        <v/>
      </c>
      <c r="CL9" s="112" t="str">
        <f>IF(LEN(書面形式!G116)=0,"",書面形式!G116)</f>
        <v/>
      </c>
      <c r="CM9" s="112" t="str">
        <f>IF(LEN(書面形式!F118)=0,"",書面形式!F118)</f>
        <v/>
      </c>
      <c r="CN9" s="112" t="str">
        <f>IF(LEN(書面形式!F119)=0,"",書面形式!F119)</f>
        <v/>
      </c>
      <c r="CO9" s="112" t="str">
        <f>IF(LEN(書面形式!F121)=0,"",書面形式!F121)</f>
        <v/>
      </c>
      <c r="CP9" s="80" t="str">
        <f>IF(LEN(書面形式!F120)=0,"",書面形式!F120)</f>
        <v/>
      </c>
      <c r="CQ9" s="112" t="str">
        <f>IF(LEN(書面形式!G132)=0,"",書面形式!G132)</f>
        <v/>
      </c>
      <c r="CR9" s="112" t="str">
        <f>IF(LEN(書面形式!G134)=0,"",書面形式!G134)</f>
        <v/>
      </c>
      <c r="CS9" s="112" t="str">
        <f>IF(LEN(書面形式!G135)=0,"",書面形式!G135)</f>
        <v/>
      </c>
      <c r="CT9" s="112" t="str">
        <f>IF(LEN(書面形式!G136)=0,"",書面形式!G136)</f>
        <v/>
      </c>
      <c r="CU9" s="112" t="str">
        <f>IF(LEN(書面形式!G137)=0,"",書面形式!G137)</f>
        <v/>
      </c>
      <c r="CV9" s="112" t="str">
        <f>IF(LEN(書面形式!G140)=0,"",書面形式!G140)</f>
        <v/>
      </c>
      <c r="CW9" s="112" t="str">
        <f>IF(LEN(書面形式!G143)=0,"",書面形式!G143)</f>
        <v/>
      </c>
      <c r="CX9" s="80" t="str">
        <f>IF(LEN(書面形式!G144)=0,"",書面形式!G144)</f>
        <v/>
      </c>
      <c r="CY9" s="112" t="str">
        <f>IF(LEN(書面形式!G145)=0,"",書面形式!G145)</f>
        <v/>
      </c>
      <c r="CZ9" s="112" t="str">
        <f>IF(LEN(書面形式!G146)=0,"",書面形式!G146)</f>
        <v/>
      </c>
      <c r="DA9" s="112" t="str">
        <f>IF(LEN(書面形式!I151)=0,"",書面形式!I151)</f>
        <v/>
      </c>
      <c r="DB9" s="112" t="str">
        <f>IF(LEN(書面形式!I152)=0,"",書面形式!I152)</f>
        <v/>
      </c>
      <c r="DC9" s="112" t="str">
        <f>IF(LEN(書面形式!F153)=0,"",書面形式!F153)</f>
        <v/>
      </c>
      <c r="DD9" s="112" t="str">
        <f>IF(LEN(書面形式!I154)=0,"",書面形式!I154)</f>
        <v/>
      </c>
      <c r="DE9" s="112" t="str">
        <f>IF(LEN(書面形式!F155)=0,"",書面形式!F155)</f>
        <v/>
      </c>
      <c r="DF9" s="112" t="str">
        <f>IF(LEN(書面形式!I156)=0,"",書面形式!I156)</f>
        <v/>
      </c>
      <c r="DG9" s="112" t="str">
        <f>IF(LEN(書面形式!F157)=0,"",書面形式!F157)</f>
        <v/>
      </c>
      <c r="DH9" s="112" t="str">
        <f>IF(LEN(書面形式!I158)=0,"",書面形式!I158)</f>
        <v/>
      </c>
      <c r="DI9" s="112" t="str">
        <f>IF(LEN(書面形式!F159)=0,"",書面形式!F159)</f>
        <v/>
      </c>
      <c r="DJ9" s="112" t="str">
        <f>IF(LEN(書面形式!G163)=0,"",書面形式!G163)</f>
        <v/>
      </c>
      <c r="DK9" s="112" t="str">
        <f>IF(LEN(書面形式!F165)=0,"",書面形式!F165)</f>
        <v/>
      </c>
      <c r="DL9" s="80" t="str">
        <f>IF(LEN(書面形式!F166)=0,"",書面形式!F166)</f>
        <v/>
      </c>
      <c r="DM9" s="112" t="str">
        <f>IF(LEN(書面形式!G168)=0,"",書面形式!G168)</f>
        <v/>
      </c>
      <c r="DN9" s="112" t="str">
        <f>IF(LEN(書面形式!G169)=0,"",書面形式!G169)</f>
        <v/>
      </c>
      <c r="DO9" s="112" t="str">
        <f>IF(LEN(書面形式!G170)=0,"",書面形式!G170)</f>
        <v/>
      </c>
      <c r="DP9" s="80">
        <f>SUM(DM9:DO9)</f>
        <v>0</v>
      </c>
      <c r="DQ9" s="112" t="str">
        <f>IF(LEN(書面形式!G173)=0,"",書面形式!G173)</f>
        <v/>
      </c>
      <c r="DR9" s="112" t="str">
        <f>IF(LEN(書面形式!E181)=0,"",書面形式!E181)</f>
        <v/>
      </c>
      <c r="DS9" s="112" t="str">
        <f>IF(LEN(書面形式!G181)=0,"",書面形式!G181)</f>
        <v/>
      </c>
      <c r="DT9" s="112" t="str">
        <f>IF(LEN(書面形式!E183)=0,"",書面形式!E183)</f>
        <v/>
      </c>
      <c r="DU9" s="112" t="str">
        <f>IF(LEN(書面形式!G183)=0,"",書面形式!G183)</f>
        <v/>
      </c>
      <c r="DV9" s="112" t="str">
        <f>IF(LEN(書面形式!E185)=0,"",書面形式!E185)</f>
        <v/>
      </c>
      <c r="DW9" s="112" t="str">
        <f>IF(LEN(書面形式!G185)=0,"",書面形式!G185)</f>
        <v/>
      </c>
      <c r="DX9" s="112" t="str">
        <f>IF(LEN(書面形式!E187)=0,"",書面形式!E187)</f>
        <v/>
      </c>
      <c r="DY9" s="112" t="str">
        <f>IF(LEN(書面形式!G187)=0,"",書面形式!G187)</f>
        <v/>
      </c>
      <c r="DZ9" s="80">
        <f>IF(LEN(書面形式!E189)=0,"",書面形式!E189)</f>
        <v>0</v>
      </c>
      <c r="EA9" s="80">
        <f>IF(LEN(書面形式!G189)=0,"",書面形式!G189)</f>
        <v>0</v>
      </c>
      <c r="EB9" s="80">
        <f>DZ9</f>
        <v>0</v>
      </c>
      <c r="EC9" s="80">
        <f>EA9</f>
        <v>0</v>
      </c>
      <c r="ED9" s="80">
        <f>SUM(EB9:EC9)</f>
        <v>0</v>
      </c>
      <c r="EE9" s="112" t="str">
        <f>IF(LEN(書面形式!F195)=0,"",書面形式!F195)</f>
        <v/>
      </c>
      <c r="EF9" s="112" t="str">
        <f>IF(LEN(書面形式!I195)=0,"",書面形式!I195)</f>
        <v/>
      </c>
      <c r="EG9" s="112" t="str">
        <f>IF(LEN(書面形式!G197)=0,"",書面形式!G197)</f>
        <v/>
      </c>
      <c r="EH9" s="112" t="str">
        <f>IF(LEN(書面形式!G198)=0,"",書面形式!G198)</f>
        <v/>
      </c>
      <c r="EI9" s="112" t="str">
        <f>IF(LEN(書面形式!G199)=0,"",書面形式!G199)</f>
        <v/>
      </c>
      <c r="EJ9" s="112" t="str">
        <f>IF(LEN(書面形式!G200)=0,"",書面形式!G200)</f>
        <v/>
      </c>
      <c r="EK9" s="112" t="str">
        <f>IF(LEN(書面形式!G201)=0,"",書面形式!G201)</f>
        <v/>
      </c>
      <c r="EL9" s="80" t="str">
        <f>IF(LEN(書面形式!G196)=0,"",書面形式!G196)</f>
        <v/>
      </c>
      <c r="EM9" s="80" t="str">
        <f>IF(LEN(書面形式!F193)=0,"",書面形式!F193)</f>
        <v/>
      </c>
      <c r="EN9" s="112" t="str">
        <f>IF(LEN(書面形式!G204)=0,"",書面形式!G204)</f>
        <v/>
      </c>
      <c r="EO9" s="112" t="str">
        <f>IF(LEN(書面形式!G205)=0,"",書面形式!G205)</f>
        <v/>
      </c>
      <c r="EP9" s="112" t="str">
        <f>IF(LEN(書面形式!G206)=0,"",書面形式!G206)</f>
        <v/>
      </c>
      <c r="EQ9" s="112" t="str">
        <f>IF(LEN(書面形式!G207)=0,"",書面形式!G207)</f>
        <v/>
      </c>
      <c r="ER9" s="112" t="str">
        <f>IF(LEN(書面形式!E211)=0,"",書面形式!E211)</f>
        <v/>
      </c>
      <c r="ES9" s="112" t="str">
        <f>IF(LEN(書面形式!E212)=0,"",書面形式!E212)</f>
        <v/>
      </c>
      <c r="ET9" s="112" t="str">
        <f>IF(LEN(書面形式!E215)=0,"",書面形式!E215)</f>
        <v/>
      </c>
      <c r="EU9" s="112" t="str">
        <f>IF(LEN(書面形式!E216)=0,"",書面形式!E216)</f>
        <v/>
      </c>
      <c r="EV9" s="112" t="str">
        <f>IF(LEN(書面形式!G211)=0,"",書面形式!G211)</f>
        <v/>
      </c>
      <c r="EW9" s="112" t="str">
        <f>IF(LEN(書面形式!G212)=0,"",書面形式!G212)</f>
        <v/>
      </c>
      <c r="EX9" s="112" t="str">
        <f>IF(LEN(書面形式!G215)=0,"",書面形式!G215)</f>
        <v/>
      </c>
      <c r="EY9" s="112" t="str">
        <f>IF(LEN(書面形式!G216)=0,"",書面形式!G216)</f>
        <v/>
      </c>
      <c r="EZ9" s="112" t="str">
        <f>IF(LEN(書面形式!I211)=0,"",書面形式!I211)</f>
        <v/>
      </c>
      <c r="FA9" s="112" t="str">
        <f>IF(LEN(書面形式!I212)=0,"",書面形式!I212)</f>
        <v/>
      </c>
      <c r="FB9" s="112" t="str">
        <f>IF(LEN(書面形式!I215)=0,"",書面形式!I215)</f>
        <v/>
      </c>
      <c r="FC9" s="112" t="str">
        <f>IF(LEN(書面形式!I216)=0,"",書面形式!I216)</f>
        <v/>
      </c>
      <c r="FD9" s="112" t="str">
        <f>IF(LEN(書面形式!E220)=0,"",書面形式!E220)</f>
        <v/>
      </c>
      <c r="FE9" s="112" t="str">
        <f>IF(LEN(書面形式!E221)=0,"",書面形式!E221)</f>
        <v/>
      </c>
      <c r="FF9" s="112" t="str">
        <f>IF(LEN(書面形式!H220)=0,"",書面形式!H220)</f>
        <v/>
      </c>
      <c r="FG9" s="112" t="str">
        <f>IF(LEN(書面形式!H221)=0,"",書面形式!H221)</f>
        <v/>
      </c>
      <c r="FH9" s="112" t="str">
        <f>IF(LEN(書面形式!C223)=0,"",書面形式!C223)</f>
        <v/>
      </c>
    </row>
    <row r="11" spans="2:164">
      <c r="B11" s="99" t="s">
        <v>587</v>
      </c>
    </row>
    <row r="12" spans="2:164">
      <c r="B12" s="81" t="s">
        <v>613</v>
      </c>
    </row>
    <row r="14" spans="2:164">
      <c r="B14" s="99" t="s">
        <v>588</v>
      </c>
    </row>
    <row r="15" spans="2:164">
      <c r="B15" s="81" t="s">
        <v>721</v>
      </c>
    </row>
    <row r="16" spans="2:164">
      <c r="B16" s="180" t="s">
        <v>714</v>
      </c>
    </row>
    <row r="48" spans="1:1" s="82" customFormat="1">
      <c r="A48" s="82" t="s">
        <v>527</v>
      </c>
    </row>
    <row r="50" spans="2:5">
      <c r="B50" s="605" t="s">
        <v>534</v>
      </c>
      <c r="C50" s="605"/>
      <c r="D50" s="605"/>
      <c r="E50" s="83">
        <v>1</v>
      </c>
    </row>
  </sheetData>
  <sheetProtection sheet="1" objects="1" scenarios="1"/>
  <mergeCells count="203">
    <mergeCell ref="AF2:AF7"/>
    <mergeCell ref="AG2:AP2"/>
    <mergeCell ref="U3:U7"/>
    <mergeCell ref="T5:T7"/>
    <mergeCell ref="AT5:AT7"/>
    <mergeCell ref="W4:W7"/>
    <mergeCell ref="X4:X7"/>
    <mergeCell ref="Y4:Y7"/>
    <mergeCell ref="Z4:Z7"/>
    <mergeCell ref="AA4:AA7"/>
    <mergeCell ref="AC3:AC7"/>
    <mergeCell ref="AG3:AG7"/>
    <mergeCell ref="AH3:AH7"/>
    <mergeCell ref="AP4:AP7"/>
    <mergeCell ref="AS4:AS7"/>
    <mergeCell ref="AT4:AU4"/>
    <mergeCell ref="AL3:AL7"/>
    <mergeCell ref="AM3:AM7"/>
    <mergeCell ref="AN3:AN7"/>
    <mergeCell ref="AU5:AU7"/>
    <mergeCell ref="AS3:BB3"/>
    <mergeCell ref="AV4:AW4"/>
    <mergeCell ref="AX4:AX7"/>
    <mergeCell ref="AJ3:AJ7"/>
    <mergeCell ref="B50:D50"/>
    <mergeCell ref="EO4:EO7"/>
    <mergeCell ref="EP4:EP7"/>
    <mergeCell ref="DC6:DC7"/>
    <mergeCell ref="DE6:DE7"/>
    <mergeCell ref="DG6:DG7"/>
    <mergeCell ref="DI6:DI7"/>
    <mergeCell ref="DX5:DY6"/>
    <mergeCell ref="DZ5:EA6"/>
    <mergeCell ref="EB5:EB6"/>
    <mergeCell ref="EC5:EC6"/>
    <mergeCell ref="AV5:AV7"/>
    <mergeCell ref="AW5:AW7"/>
    <mergeCell ref="DR4:EA4"/>
    <mergeCell ref="DP5:DP7"/>
    <mergeCell ref="DR5:DS6"/>
    <mergeCell ref="DT5:DU6"/>
    <mergeCell ref="EE4:EF4"/>
    <mergeCell ref="DM5:DN6"/>
    <mergeCell ref="DO5:DO7"/>
    <mergeCell ref="CI5:CI7"/>
    <mergeCell ref="CO5:CO7"/>
    <mergeCell ref="CZ5:CZ7"/>
    <mergeCell ref="AE2:AE7"/>
    <mergeCell ref="EX5:EX7"/>
    <mergeCell ref="EY5:EY7"/>
    <mergeCell ref="FA5:FA7"/>
    <mergeCell ref="FB5:FB7"/>
    <mergeCell ref="EW5:EW7"/>
    <mergeCell ref="ET5:ET7"/>
    <mergeCell ref="EU5:EU7"/>
    <mergeCell ref="EE5:EE6"/>
    <mergeCell ref="EK5:EK7"/>
    <mergeCell ref="EL5:EL7"/>
    <mergeCell ref="EQ5:EQ7"/>
    <mergeCell ref="EM3:EM7"/>
    <mergeCell ref="EN3:EQ3"/>
    <mergeCell ref="ER3:EU3"/>
    <mergeCell ref="EN4:EN7"/>
    <mergeCell ref="ES5:ES7"/>
    <mergeCell ref="EJ5:EJ7"/>
    <mergeCell ref="EE3:EL3"/>
    <mergeCell ref="EG4:EL4"/>
    <mergeCell ref="DV5:DW6"/>
    <mergeCell ref="EF5:EF6"/>
    <mergeCell ref="EG5:EG7"/>
    <mergeCell ref="EH5:EH7"/>
    <mergeCell ref="EI5:EI7"/>
    <mergeCell ref="CN5:CN6"/>
    <mergeCell ref="CR3:CU3"/>
    <mergeCell ref="CW3:CZ3"/>
    <mergeCell ref="DJ3:DQ3"/>
    <mergeCell ref="CU4:CU7"/>
    <mergeCell ref="DA3:DI3"/>
    <mergeCell ref="CW4:CW7"/>
    <mergeCell ref="CR4:CR7"/>
    <mergeCell ref="CM3:CN4"/>
    <mergeCell ref="CO3:CP4"/>
    <mergeCell ref="CQ3:CQ6"/>
    <mergeCell ref="DQ4:DQ7"/>
    <mergeCell ref="ED5:ED6"/>
    <mergeCell ref="CY5:CY7"/>
    <mergeCell ref="DB5:DB7"/>
    <mergeCell ref="DD5:DD7"/>
    <mergeCell ref="DF5:DF7"/>
    <mergeCell ref="DH5:DH7"/>
    <mergeCell ref="DR3:EA3"/>
    <mergeCell ref="FF4:FG4"/>
    <mergeCell ref="FD5:FD7"/>
    <mergeCell ref="DB4:DI4"/>
    <mergeCell ref="CD5:CD7"/>
    <mergeCell ref="FG5:FG7"/>
    <mergeCell ref="FC5:FC7"/>
    <mergeCell ref="FE5:FE7"/>
    <mergeCell ref="FF5:FF7"/>
    <mergeCell ref="FD4:FE4"/>
    <mergeCell ref="ER4:ER6"/>
    <mergeCell ref="ET4:EU4"/>
    <mergeCell ref="EV4:EV6"/>
    <mergeCell ref="EX4:EY4"/>
    <mergeCell ref="EZ4:EZ6"/>
    <mergeCell ref="CE4:CE6"/>
    <mergeCell ref="CF4:CF6"/>
    <mergeCell ref="CG4:CG6"/>
    <mergeCell ref="CL3:CL7"/>
    <mergeCell ref="FB4:FC4"/>
    <mergeCell ref="CV3:CV6"/>
    <mergeCell ref="CJ3:CJ7"/>
    <mergeCell ref="CK3:CK6"/>
    <mergeCell ref="CM5:CM6"/>
    <mergeCell ref="DM4:DP4"/>
    <mergeCell ref="CX4:CX7"/>
    <mergeCell ref="DA4:DA7"/>
    <mergeCell ref="BC3:BC6"/>
    <mergeCell ref="AY4:AY7"/>
    <mergeCell ref="AZ4:AZ7"/>
    <mergeCell ref="BO4:BO7"/>
    <mergeCell ref="BP4:BP7"/>
    <mergeCell ref="BJ3:BJ6"/>
    <mergeCell ref="BD4:BD7"/>
    <mergeCell ref="BY3:BY7"/>
    <mergeCell ref="BZ3:CA3"/>
    <mergeCell ref="BQ5:BQ7"/>
    <mergeCell ref="BR5:BR6"/>
    <mergeCell ref="BU3:BU7"/>
    <mergeCell ref="BW4:BW6"/>
    <mergeCell ref="BX4:BX6"/>
    <mergeCell ref="BZ4:BZ7"/>
    <mergeCell ref="FH2:FH7"/>
    <mergeCell ref="N3:N7"/>
    <mergeCell ref="O3:T3"/>
    <mergeCell ref="BU2:CA2"/>
    <mergeCell ref="CB2:CJ2"/>
    <mergeCell ref="CQ2:CU2"/>
    <mergeCell ref="CV2:EM2"/>
    <mergeCell ref="EN2:EQ2"/>
    <mergeCell ref="ER2:FC2"/>
    <mergeCell ref="AQ2:AQ7"/>
    <mergeCell ref="AR2:AR6"/>
    <mergeCell ref="AS2:BB2"/>
    <mergeCell ref="BC2:BI2"/>
    <mergeCell ref="BJ2:BQ2"/>
    <mergeCell ref="BR2:BT3"/>
    <mergeCell ref="FF3:FG3"/>
    <mergeCell ref="EV3:EY3"/>
    <mergeCell ref="EZ3:FC3"/>
    <mergeCell ref="FD3:FE3"/>
    <mergeCell ref="CB4:CB6"/>
    <mergeCell ref="CA5:CA7"/>
    <mergeCell ref="BS4:BS7"/>
    <mergeCell ref="BT4:BT7"/>
    <mergeCell ref="BV3:BX3"/>
    <mergeCell ref="B2:B7"/>
    <mergeCell ref="C2:C7"/>
    <mergeCell ref="D2:D7"/>
    <mergeCell ref="E2:E7"/>
    <mergeCell ref="K2:K7"/>
    <mergeCell ref="L2:L7"/>
    <mergeCell ref="M2:M7"/>
    <mergeCell ref="N2:X2"/>
    <mergeCell ref="AD2:AD7"/>
    <mergeCell ref="AB4:AB7"/>
    <mergeCell ref="V3:V7"/>
    <mergeCell ref="W3:X3"/>
    <mergeCell ref="Y3:AB3"/>
    <mergeCell ref="F4:F7"/>
    <mergeCell ref="O4:O7"/>
    <mergeCell ref="P4:P7"/>
    <mergeCell ref="Q4:Q7"/>
    <mergeCell ref="R4:R7"/>
    <mergeCell ref="S4:S7"/>
    <mergeCell ref="G2:G7"/>
    <mergeCell ref="H2:H7"/>
    <mergeCell ref="I2:I7"/>
    <mergeCell ref="J2:J7"/>
    <mergeCell ref="EB3:ED4"/>
    <mergeCell ref="FD2:FG2"/>
    <mergeCell ref="CC3:CC5"/>
    <mergeCell ref="CH3:CH5"/>
    <mergeCell ref="AI3:AI7"/>
    <mergeCell ref="BA4:BA7"/>
    <mergeCell ref="BB5:BB7"/>
    <mergeCell ref="BE4:BE7"/>
    <mergeCell ref="AO3:AO7"/>
    <mergeCell ref="BF4:BF7"/>
    <mergeCell ref="BV4:BV7"/>
    <mergeCell ref="AK3:AK7"/>
    <mergeCell ref="DJ4:DJ6"/>
    <mergeCell ref="DK4:DL6"/>
    <mergeCell ref="BG4:BG7"/>
    <mergeCell ref="BH4:BH7"/>
    <mergeCell ref="BK4:BK7"/>
    <mergeCell ref="BL4:BL7"/>
    <mergeCell ref="BM4:BM7"/>
    <mergeCell ref="BN4:BN7"/>
    <mergeCell ref="BI5:BI7"/>
    <mergeCell ref="CS4:CS7"/>
    <mergeCell ref="CT4:CT6"/>
    <mergeCell ref="CP5:CP6"/>
  </mergeCells>
  <phoneticPr fontId="2"/>
  <pageMargins left="0.70866141732283472" right="0.70866141732283472" top="0.74803149606299213" bottom="0.74803149606299213" header="0.31496062992125984" footer="0.31496062992125984"/>
  <pageSetup paperSize="9" scale="78" orientation="portrait" r:id="rId1"/>
  <headerFooter>
    <oddHeader>&amp;R&amp;"ＭＳ ゴシック,標準"&amp;14【参考資料３】</oddHead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書面形式</vt:lpstr>
      <vt:lpstr>自治体用</vt:lpstr>
      <vt:lpstr>自治体用!Print_Area</vt:lpstr>
      <vt:lpstr>書面形式!Print_Area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2026-06-15T07:03:15Z</cp:lastPrinted>
  <dcterms:created xsi:type="dcterms:W3CDTF">2023-07-12T02:59:15Z</dcterms:created>
  <dcterms:modified xsi:type="dcterms:W3CDTF">2026-06-30T07:32:03Z</dcterms:modified>
</cp:coreProperties>
</file>